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arbor\UCKZ\Бойко\Корр. ИП 2023г. и ИПР 2024-2028г.г\_ХЭС_Свод (20.12.2022)\2. Обоснование стоимости\K_ХЭС-504-436\"/>
    </mc:Choice>
  </mc:AlternateContent>
  <bookViews>
    <workbookView xWindow="195" yWindow="60" windowWidth="13380" windowHeight="5325" tabRatio="736" firstSheet="3" activeTab="3"/>
  </bookViews>
  <sheets>
    <sheet name="Лист1" sheetId="40" state="hidden" r:id="rId1"/>
    <sheet name="ПЗ" sheetId="41" state="hidden" r:id="rId2"/>
    <sheet name="Смета план" sheetId="42" state="hidden" r:id="rId3"/>
    <sheet name="Смета корр." sheetId="43" r:id="rId4"/>
    <sheet name="1. паспорт местоположение" sheetId="7" state="hidden" r:id="rId5"/>
    <sheet name="2. паспорт  ТП" sheetId="30" state="hidden" r:id="rId6"/>
    <sheet name="3.1. паспорт Техсостояние ПС " sheetId="31" state="hidden" r:id="rId7"/>
    <sheet name="3.2 паспорт Техсостояние ЛЭП" sheetId="32" state="hidden" r:id="rId8"/>
    <sheet name="3.3 паспорт описание" sheetId="6" state="hidden" r:id="rId9"/>
    <sheet name="3.4. Паспорт надежность" sheetId="33" state="hidden" r:id="rId10"/>
    <sheet name="4. паспортбюджет" sheetId="10" state="hidden" r:id="rId11"/>
    <sheet name="5. анализ эконом эфф" sheetId="19" state="hidden" r:id="rId12"/>
    <sheet name="6.1. Паспорт сетевой график" sheetId="16" state="hidden" r:id="rId13"/>
    <sheet name="6.2 Паспорт фин осв ввод" sheetId="15" state="hidden" r:id="rId14"/>
    <sheet name="7. Паспорт отчет о закупке" sheetId="5" state="hidden" r:id="rId15"/>
    <sheet name="8. Отчет о ходе реализации ИП" sheetId="34" state="hidden" r:id="rId16"/>
    <sheet name="8. Общие сведения" sheetId="22" state="hidden" r:id="rId17"/>
    <sheet name="9. Система приб.уч(долг.персп.)" sheetId="27" state="hidden" r:id="rId18"/>
    <sheet name="10. Система приб.уч(тек.пер.)" sheetId="28" state="hidden" r:id="rId19"/>
  </sheets>
  <externalReferences>
    <externalReference r:id="rId20"/>
    <externalReference r:id="rId21"/>
    <externalReference r:id="rId22"/>
    <externalReference r:id="rId23"/>
    <externalReference r:id="rId24"/>
  </externalReferences>
  <definedNames>
    <definedName name="_xlnm.Print_Titles" localSheetId="4">'1. паспорт местоположение'!$21:$21</definedName>
    <definedName name="_xlnm.Print_Titles" localSheetId="5">'2. паспорт  ТП'!$21:$21</definedName>
    <definedName name="_xlnm.Print_Titles" localSheetId="8">'3.3 паспорт описание'!$21:$21</definedName>
    <definedName name="_xlnm.Print_Titles" localSheetId="10">'4. паспортбюджет'!$21:$21</definedName>
    <definedName name="_xlnm.Print_Area" localSheetId="4">'1. паспорт местоположение'!$A$1:$C$49</definedName>
    <definedName name="_xlnm.Print_Area" localSheetId="18">'10. Система приб.уч(тек.пер.)'!$A$1:$S$30</definedName>
    <definedName name="_xlnm.Print_Area" localSheetId="5">'2. паспорт  ТП'!$A$1:$S$31</definedName>
    <definedName name="_xlnm.Print_Area" localSheetId="6">'3.1. паспорт Техсостояние ПС '!$A$2:$T$42</definedName>
    <definedName name="_xlnm.Print_Area" localSheetId="7">'3.2 паспорт Техсостояние ЛЭП'!$A$1:$AA$30</definedName>
    <definedName name="_xlnm.Print_Area" localSheetId="8">'3.3 паспорт описание'!$A$1:$C$30</definedName>
    <definedName name="_xlnm.Print_Area" localSheetId="9">'3.4. Паспорт надежность'!$A$1:$Z$35</definedName>
    <definedName name="_xlnm.Print_Area" localSheetId="10">'4. паспортбюджет'!$A$1:$O$24</definedName>
    <definedName name="_xlnm.Print_Area" localSheetId="11">'5. анализ эконом эфф'!$A$1:$AR$99</definedName>
    <definedName name="_xlnm.Print_Area" localSheetId="12">'6.1. Паспорт сетевой график'!$A$1:$L$56</definedName>
    <definedName name="_xlnm.Print_Area" localSheetId="13">'6.2 Паспорт фин осв ввод'!$A$1:$AC$64</definedName>
    <definedName name="_xlnm.Print_Area" localSheetId="17">'9. Система приб.уч(долг.персп.)'!$A$1:$AD$53</definedName>
    <definedName name="_xlnm.Print_Area" localSheetId="1">ПЗ!$A$1:$D$33</definedName>
    <definedName name="_xlnm.Print_Area" localSheetId="3">'Смета корр.'!$A$1:$P$357</definedName>
    <definedName name="_xlnm.Print_Area" localSheetId="2">'Смета план'!$A$1:$P$357</definedName>
    <definedName name="Потребители" localSheetId="5">'[1]Паспорт Создание,модернизация с'!$C$4:$C$9</definedName>
    <definedName name="Потребители" localSheetId="6">'[1]Паспорт Создание,модернизация с'!$C$4:$C$9</definedName>
    <definedName name="Потребители" localSheetId="7">'[1]Паспорт Создание,модернизация с'!$C$4:$C$9</definedName>
    <definedName name="Потребители" localSheetId="9">'[1]Паспорт Создание,модернизация с'!$C$4:$C$9</definedName>
    <definedName name="Потребители" localSheetId="15">'[2]Паспорт Создание,модернизация с'!$C$4:$C$9</definedName>
    <definedName name="Потребители" localSheetId="3">'[2]Паспорт Создание,модернизация с'!$C$4:$C$9</definedName>
    <definedName name="Потребители" localSheetId="2">'[2]Паспорт Создание,модернизация с'!$C$4:$C$9</definedName>
    <definedName name="Потребители">'[2]Паспорт Создание,модернизация с'!$C$4:$C$9</definedName>
  </definedNames>
  <calcPr calcId="162913"/>
</workbook>
</file>

<file path=xl/calcChain.xml><?xml version="1.0" encoding="utf-8"?>
<calcChain xmlns="http://schemas.openxmlformats.org/spreadsheetml/2006/main">
  <c r="I19" i="43" l="1"/>
  <c r="I18" i="43"/>
  <c r="I17" i="43"/>
  <c r="L20" i="43"/>
  <c r="M20" i="43"/>
  <c r="O20" i="43"/>
  <c r="K21" i="43"/>
  <c r="L21" i="43"/>
  <c r="M21" i="43"/>
  <c r="N21" i="43"/>
  <c r="O21" i="43"/>
  <c r="K22" i="43"/>
  <c r="L22" i="43"/>
  <c r="M22" i="43"/>
  <c r="N22" i="43"/>
  <c r="O22" i="43"/>
  <c r="I20" i="42"/>
  <c r="J320" i="42"/>
  <c r="K320" i="42" s="1"/>
  <c r="I320" i="42"/>
  <c r="H320" i="42"/>
  <c r="G320" i="42"/>
  <c r="F320" i="42"/>
  <c r="E320" i="42"/>
  <c r="O319" i="42"/>
  <c r="P319" i="42" s="1"/>
  <c r="N319" i="42"/>
  <c r="M319" i="42"/>
  <c r="L319" i="42"/>
  <c r="K319" i="42"/>
  <c r="O318" i="42"/>
  <c r="N318" i="42"/>
  <c r="P318" i="42" s="1"/>
  <c r="M318" i="42"/>
  <c r="L318" i="42"/>
  <c r="K318" i="42"/>
  <c r="O317" i="42"/>
  <c r="N317" i="42"/>
  <c r="M317" i="42"/>
  <c r="P317" i="42" s="1"/>
  <c r="L317" i="42"/>
  <c r="K317" i="42"/>
  <c r="O316" i="42"/>
  <c r="N316" i="42"/>
  <c r="M316" i="42"/>
  <c r="L316" i="42"/>
  <c r="P316" i="42" s="1"/>
  <c r="K316" i="42"/>
  <c r="O315" i="42"/>
  <c r="N315" i="42"/>
  <c r="M315" i="42"/>
  <c r="L315" i="42"/>
  <c r="K315" i="42"/>
  <c r="O314" i="42"/>
  <c r="N314" i="42"/>
  <c r="M314" i="42"/>
  <c r="L314" i="42"/>
  <c r="P314" i="42" s="1"/>
  <c r="K314" i="42"/>
  <c r="O313" i="42"/>
  <c r="P313" i="42" s="1"/>
  <c r="N313" i="42"/>
  <c r="M313" i="42"/>
  <c r="L313" i="42"/>
  <c r="K313" i="42"/>
  <c r="O312" i="42"/>
  <c r="N312" i="42"/>
  <c r="P312" i="42" s="1"/>
  <c r="M312" i="42"/>
  <c r="L312" i="42"/>
  <c r="K312" i="42"/>
  <c r="O311" i="42"/>
  <c r="N311" i="42"/>
  <c r="M311" i="42"/>
  <c r="P311" i="42" s="1"/>
  <c r="L311" i="42"/>
  <c r="K311" i="42"/>
  <c r="O310" i="42"/>
  <c r="N310" i="42"/>
  <c r="M310" i="42"/>
  <c r="L310" i="42"/>
  <c r="P310" i="42" s="1"/>
  <c r="K310" i="42"/>
  <c r="O309" i="42"/>
  <c r="N309" i="42"/>
  <c r="M309" i="42"/>
  <c r="P309" i="42" s="1"/>
  <c r="L309" i="42"/>
  <c r="K309" i="42"/>
  <c r="O308" i="42"/>
  <c r="N308" i="42"/>
  <c r="M308" i="42"/>
  <c r="L308" i="42"/>
  <c r="P308" i="42" s="1"/>
  <c r="K308" i="42"/>
  <c r="O307" i="42"/>
  <c r="P307" i="42" s="1"/>
  <c r="N307" i="42"/>
  <c r="M307" i="42"/>
  <c r="L307" i="42"/>
  <c r="K307" i="42"/>
  <c r="O306" i="42"/>
  <c r="N306" i="42"/>
  <c r="P306" i="42" s="1"/>
  <c r="M306" i="42"/>
  <c r="L306" i="42"/>
  <c r="K306" i="42"/>
  <c r="O305" i="42"/>
  <c r="N305" i="42"/>
  <c r="M305" i="42"/>
  <c r="P305" i="42" s="1"/>
  <c r="L305" i="42"/>
  <c r="K305" i="42"/>
  <c r="O304" i="42"/>
  <c r="N304" i="42"/>
  <c r="M304" i="42"/>
  <c r="L304" i="42"/>
  <c r="P304" i="42" s="1"/>
  <c r="K304" i="42"/>
  <c r="O303" i="42"/>
  <c r="N303" i="42"/>
  <c r="M303" i="42"/>
  <c r="P303" i="42" s="1"/>
  <c r="L303" i="42"/>
  <c r="K303" i="42"/>
  <c r="O302" i="42"/>
  <c r="N302" i="42"/>
  <c r="M302" i="42"/>
  <c r="L302" i="42"/>
  <c r="P302" i="42" s="1"/>
  <c r="K302" i="42"/>
  <c r="O301" i="42"/>
  <c r="P301" i="42" s="1"/>
  <c r="N301" i="42"/>
  <c r="M301" i="42"/>
  <c r="L301" i="42"/>
  <c r="K301" i="42"/>
  <c r="O300" i="42"/>
  <c r="N300" i="42"/>
  <c r="P300" i="42" s="1"/>
  <c r="M300" i="42"/>
  <c r="L300" i="42"/>
  <c r="K300" i="42"/>
  <c r="O299" i="42"/>
  <c r="N299" i="42"/>
  <c r="M299" i="42"/>
  <c r="P299" i="42" s="1"/>
  <c r="L299" i="42"/>
  <c r="K299" i="42"/>
  <c r="O298" i="42"/>
  <c r="N298" i="42"/>
  <c r="M298" i="42"/>
  <c r="L298" i="42"/>
  <c r="P298" i="42" s="1"/>
  <c r="K298" i="42"/>
  <c r="O297" i="42"/>
  <c r="N297" i="42"/>
  <c r="M297" i="42"/>
  <c r="L297" i="42"/>
  <c r="K297" i="42"/>
  <c r="O296" i="42"/>
  <c r="N296" i="42"/>
  <c r="M296" i="42"/>
  <c r="L296" i="42"/>
  <c r="P296" i="42" s="1"/>
  <c r="K296" i="42"/>
  <c r="O295" i="42"/>
  <c r="P295" i="42" s="1"/>
  <c r="N295" i="42"/>
  <c r="M295" i="42"/>
  <c r="L295" i="42"/>
  <c r="K295" i="42"/>
  <c r="O294" i="42"/>
  <c r="N294" i="42"/>
  <c r="P294" i="42" s="1"/>
  <c r="M294" i="42"/>
  <c r="L294" i="42"/>
  <c r="K294" i="42"/>
  <c r="O293" i="42"/>
  <c r="N293" i="42"/>
  <c r="M293" i="42"/>
  <c r="L293" i="42"/>
  <c r="K293" i="42"/>
  <c r="O292" i="42"/>
  <c r="N292" i="42"/>
  <c r="M292" i="42"/>
  <c r="L292" i="42"/>
  <c r="K292" i="42"/>
  <c r="O291" i="42"/>
  <c r="N291" i="42"/>
  <c r="M291" i="42"/>
  <c r="L291" i="42"/>
  <c r="K291" i="42"/>
  <c r="J290" i="42"/>
  <c r="I290" i="42"/>
  <c r="H290" i="42"/>
  <c r="G290" i="42"/>
  <c r="K290" i="42" s="1"/>
  <c r="F290" i="42"/>
  <c r="E290" i="42"/>
  <c r="O289" i="42"/>
  <c r="N289" i="42"/>
  <c r="M289" i="42"/>
  <c r="L289" i="42"/>
  <c r="P289" i="42" s="1"/>
  <c r="K289" i="42"/>
  <c r="O288" i="42"/>
  <c r="P288" i="42" s="1"/>
  <c r="N288" i="42"/>
  <c r="M288" i="42"/>
  <c r="L288" i="42"/>
  <c r="K288" i="42"/>
  <c r="O287" i="42"/>
  <c r="N287" i="42"/>
  <c r="P287" i="42" s="1"/>
  <c r="M287" i="42"/>
  <c r="L287" i="42"/>
  <c r="K287" i="42"/>
  <c r="O286" i="42"/>
  <c r="N286" i="42"/>
  <c r="M286" i="42"/>
  <c r="P286" i="42" s="1"/>
  <c r="L286" i="42"/>
  <c r="K286" i="42"/>
  <c r="O285" i="42"/>
  <c r="N285" i="42"/>
  <c r="M285" i="42"/>
  <c r="L285" i="42"/>
  <c r="P285" i="42" s="1"/>
  <c r="K285" i="42"/>
  <c r="O284" i="42"/>
  <c r="N284" i="42"/>
  <c r="M284" i="42"/>
  <c r="P284" i="42" s="1"/>
  <c r="L284" i="42"/>
  <c r="K284" i="42"/>
  <c r="O283" i="42"/>
  <c r="N283" i="42"/>
  <c r="M283" i="42"/>
  <c r="L283" i="42"/>
  <c r="P283" i="42" s="1"/>
  <c r="K283" i="42"/>
  <c r="O282" i="42"/>
  <c r="P282" i="42" s="1"/>
  <c r="N282" i="42"/>
  <c r="M282" i="42"/>
  <c r="L282" i="42"/>
  <c r="K282" i="42"/>
  <c r="O281" i="42"/>
  <c r="N281" i="42"/>
  <c r="P281" i="42" s="1"/>
  <c r="M281" i="42"/>
  <c r="L281" i="42"/>
  <c r="K281" i="42"/>
  <c r="O280" i="42"/>
  <c r="N280" i="42"/>
  <c r="M280" i="42"/>
  <c r="P280" i="42" s="1"/>
  <c r="L280" i="42"/>
  <c r="K280" i="42"/>
  <c r="O279" i="42"/>
  <c r="N279" i="42"/>
  <c r="M279" i="42"/>
  <c r="L279" i="42"/>
  <c r="P279" i="42" s="1"/>
  <c r="K279" i="42"/>
  <c r="O278" i="42"/>
  <c r="N278" i="42"/>
  <c r="M278" i="42"/>
  <c r="P278" i="42" s="1"/>
  <c r="L278" i="42"/>
  <c r="K278" i="42"/>
  <c r="O277" i="42"/>
  <c r="N277" i="42"/>
  <c r="M277" i="42"/>
  <c r="L277" i="42"/>
  <c r="P277" i="42" s="1"/>
  <c r="K277" i="42"/>
  <c r="O276" i="42"/>
  <c r="P276" i="42" s="1"/>
  <c r="N276" i="42"/>
  <c r="M276" i="42"/>
  <c r="L276" i="42"/>
  <c r="K276" i="42"/>
  <c r="O275" i="42"/>
  <c r="N275" i="42"/>
  <c r="P275" i="42" s="1"/>
  <c r="M275" i="42"/>
  <c r="L275" i="42"/>
  <c r="K275" i="42"/>
  <c r="O274" i="42"/>
  <c r="N274" i="42"/>
  <c r="M274" i="42"/>
  <c r="P274" i="42" s="1"/>
  <c r="L274" i="42"/>
  <c r="K274" i="42"/>
  <c r="O273" i="42"/>
  <c r="N273" i="42"/>
  <c r="M273" i="42"/>
  <c r="L273" i="42"/>
  <c r="P273" i="42" s="1"/>
  <c r="K273" i="42"/>
  <c r="O272" i="42"/>
  <c r="N272" i="42"/>
  <c r="M272" i="42"/>
  <c r="P272" i="42" s="1"/>
  <c r="L272" i="42"/>
  <c r="K272" i="42"/>
  <c r="O271" i="42"/>
  <c r="N271" i="42"/>
  <c r="M271" i="42"/>
  <c r="L271" i="42"/>
  <c r="P271" i="42" s="1"/>
  <c r="K271" i="42"/>
  <c r="O270" i="42"/>
  <c r="P270" i="42" s="1"/>
  <c r="N270" i="42"/>
  <c r="M270" i="42"/>
  <c r="L270" i="42"/>
  <c r="K270" i="42"/>
  <c r="O269" i="42"/>
  <c r="N269" i="42"/>
  <c r="P269" i="42" s="1"/>
  <c r="M269" i="42"/>
  <c r="L269" i="42"/>
  <c r="K269" i="42"/>
  <c r="O268" i="42"/>
  <c r="N268" i="42"/>
  <c r="M268" i="42"/>
  <c r="L268" i="42"/>
  <c r="K268" i="42"/>
  <c r="O267" i="42"/>
  <c r="N267" i="42"/>
  <c r="M267" i="42"/>
  <c r="L267" i="42"/>
  <c r="P267" i="42" s="1"/>
  <c r="K267" i="42"/>
  <c r="O266" i="42"/>
  <c r="N266" i="42"/>
  <c r="M266" i="42"/>
  <c r="P266" i="42" s="1"/>
  <c r="L266" i="42"/>
  <c r="K266" i="42"/>
  <c r="O265" i="42"/>
  <c r="N265" i="42"/>
  <c r="M265" i="42"/>
  <c r="L265" i="42"/>
  <c r="P265" i="42" s="1"/>
  <c r="K265" i="42"/>
  <c r="O264" i="42"/>
  <c r="P264" i="42" s="1"/>
  <c r="N264" i="42"/>
  <c r="M264" i="42"/>
  <c r="L264" i="42"/>
  <c r="K264" i="42"/>
  <c r="O263" i="42"/>
  <c r="N263" i="42"/>
  <c r="P263" i="42" s="1"/>
  <c r="M263" i="42"/>
  <c r="L263" i="42"/>
  <c r="K263" i="42"/>
  <c r="O262" i="42"/>
  <c r="N262" i="42"/>
  <c r="M262" i="42"/>
  <c r="L262" i="42"/>
  <c r="K262" i="42"/>
  <c r="O261" i="42"/>
  <c r="N261" i="42"/>
  <c r="M261" i="42"/>
  <c r="L261" i="42"/>
  <c r="K261" i="42"/>
  <c r="J260" i="42"/>
  <c r="H260" i="42"/>
  <c r="G260" i="42"/>
  <c r="F260" i="42"/>
  <c r="E260" i="42"/>
  <c r="O259" i="42"/>
  <c r="N259" i="42"/>
  <c r="M259" i="42"/>
  <c r="L259" i="42"/>
  <c r="K259" i="42"/>
  <c r="O258" i="42"/>
  <c r="P258" i="42" s="1"/>
  <c r="N258" i="42"/>
  <c r="M258" i="42"/>
  <c r="L258" i="42"/>
  <c r="K258" i="42"/>
  <c r="O257" i="42"/>
  <c r="N257" i="42"/>
  <c r="P257" i="42" s="1"/>
  <c r="M257" i="42"/>
  <c r="L257" i="42"/>
  <c r="K257" i="42"/>
  <c r="O256" i="42"/>
  <c r="N256" i="42"/>
  <c r="M256" i="42"/>
  <c r="P256" i="42" s="1"/>
  <c r="L256" i="42"/>
  <c r="K256" i="42"/>
  <c r="O255" i="42"/>
  <c r="N255" i="42"/>
  <c r="M255" i="42"/>
  <c r="L255" i="42"/>
  <c r="P255" i="42" s="1"/>
  <c r="K255" i="42"/>
  <c r="O254" i="42"/>
  <c r="N254" i="42"/>
  <c r="M254" i="42"/>
  <c r="L254" i="42"/>
  <c r="K254" i="42"/>
  <c r="O253" i="42"/>
  <c r="N253" i="42"/>
  <c r="M253" i="42"/>
  <c r="L253" i="42"/>
  <c r="P253" i="42" s="1"/>
  <c r="K253" i="42"/>
  <c r="O252" i="42"/>
  <c r="P252" i="42" s="1"/>
  <c r="N252" i="42"/>
  <c r="M252" i="42"/>
  <c r="L252" i="42"/>
  <c r="K252" i="42"/>
  <c r="O251" i="42"/>
  <c r="N251" i="42"/>
  <c r="P251" i="42" s="1"/>
  <c r="M251" i="42"/>
  <c r="L251" i="42"/>
  <c r="K251" i="42"/>
  <c r="O250" i="42"/>
  <c r="N250" i="42"/>
  <c r="M250" i="42"/>
  <c r="P250" i="42" s="1"/>
  <c r="L250" i="42"/>
  <c r="K250" i="42"/>
  <c r="O249" i="42"/>
  <c r="N249" i="42"/>
  <c r="M249" i="42"/>
  <c r="L249" i="42"/>
  <c r="P249" i="42" s="1"/>
  <c r="K249" i="42"/>
  <c r="O248" i="42"/>
  <c r="N248" i="42"/>
  <c r="M248" i="42"/>
  <c r="P248" i="42" s="1"/>
  <c r="L248" i="42"/>
  <c r="K248" i="42"/>
  <c r="O247" i="42"/>
  <c r="N247" i="42"/>
  <c r="M247" i="42"/>
  <c r="L247" i="42"/>
  <c r="P247" i="42" s="1"/>
  <c r="K247" i="42"/>
  <c r="O246" i="42"/>
  <c r="P246" i="42" s="1"/>
  <c r="N246" i="42"/>
  <c r="M246" i="42"/>
  <c r="L246" i="42"/>
  <c r="K246" i="42"/>
  <c r="O245" i="42"/>
  <c r="N245" i="42"/>
  <c r="P245" i="42" s="1"/>
  <c r="M245" i="42"/>
  <c r="L245" i="42"/>
  <c r="K245" i="42"/>
  <c r="O244" i="42"/>
  <c r="N244" i="42"/>
  <c r="M244" i="42"/>
  <c r="P244" i="42" s="1"/>
  <c r="L244" i="42"/>
  <c r="K244" i="42"/>
  <c r="O243" i="42"/>
  <c r="N243" i="42"/>
  <c r="M243" i="42"/>
  <c r="L243" i="42"/>
  <c r="P243" i="42" s="1"/>
  <c r="K243" i="42"/>
  <c r="O242" i="42"/>
  <c r="N242" i="42"/>
  <c r="M242" i="42"/>
  <c r="P242" i="42" s="1"/>
  <c r="L242" i="42"/>
  <c r="K242" i="42"/>
  <c r="O241" i="42"/>
  <c r="N241" i="42"/>
  <c r="M241" i="42"/>
  <c r="L241" i="42"/>
  <c r="P241" i="42" s="1"/>
  <c r="K241" i="42"/>
  <c r="O240" i="42"/>
  <c r="P240" i="42" s="1"/>
  <c r="N240" i="42"/>
  <c r="M240" i="42"/>
  <c r="L240" i="42"/>
  <c r="K240" i="42"/>
  <c r="O239" i="42"/>
  <c r="N239" i="42"/>
  <c r="P239" i="42" s="1"/>
  <c r="M239" i="42"/>
  <c r="L239" i="42"/>
  <c r="K239" i="42"/>
  <c r="O238" i="42"/>
  <c r="N238" i="42"/>
  <c r="M238" i="42"/>
  <c r="P238" i="42" s="1"/>
  <c r="L238" i="42"/>
  <c r="K238" i="42"/>
  <c r="O237" i="42"/>
  <c r="N237" i="42"/>
  <c r="M237" i="42"/>
  <c r="L237" i="42"/>
  <c r="P237" i="42" s="1"/>
  <c r="K237" i="42"/>
  <c r="O236" i="42"/>
  <c r="N236" i="42"/>
  <c r="M236" i="42"/>
  <c r="P236" i="42" s="1"/>
  <c r="L236" i="42"/>
  <c r="K236" i="42"/>
  <c r="O235" i="42"/>
  <c r="N235" i="42"/>
  <c r="M235" i="42"/>
  <c r="L235" i="42"/>
  <c r="P235" i="42" s="1"/>
  <c r="K235" i="42"/>
  <c r="O234" i="42"/>
  <c r="P234" i="42" s="1"/>
  <c r="N234" i="42"/>
  <c r="M234" i="42"/>
  <c r="L234" i="42"/>
  <c r="K234" i="42"/>
  <c r="O233" i="42"/>
  <c r="N233" i="42"/>
  <c r="P233" i="42" s="1"/>
  <c r="M233" i="42"/>
  <c r="L233" i="42"/>
  <c r="K233" i="42"/>
  <c r="O232" i="42"/>
  <c r="N232" i="42"/>
  <c r="M232" i="42"/>
  <c r="P232" i="42" s="1"/>
  <c r="L232" i="42"/>
  <c r="K232" i="42"/>
  <c r="O231" i="42"/>
  <c r="M231" i="42"/>
  <c r="L231" i="42"/>
  <c r="J230" i="42"/>
  <c r="H230" i="42"/>
  <c r="G230" i="42"/>
  <c r="F230" i="42"/>
  <c r="E230" i="42"/>
  <c r="O229" i="42"/>
  <c r="N229" i="42"/>
  <c r="P229" i="42" s="1"/>
  <c r="M229" i="42"/>
  <c r="L229" i="42"/>
  <c r="K229" i="42"/>
  <c r="O228" i="42"/>
  <c r="N228" i="42"/>
  <c r="M228" i="42"/>
  <c r="P228" i="42" s="1"/>
  <c r="L228" i="42"/>
  <c r="K228" i="42"/>
  <c r="O227" i="42"/>
  <c r="N227" i="42"/>
  <c r="M227" i="42"/>
  <c r="L227" i="42"/>
  <c r="P227" i="42" s="1"/>
  <c r="K227" i="42"/>
  <c r="O226" i="42"/>
  <c r="N226" i="42"/>
  <c r="M226" i="42"/>
  <c r="P226" i="42" s="1"/>
  <c r="L226" i="42"/>
  <c r="K226" i="42"/>
  <c r="O225" i="42"/>
  <c r="N225" i="42"/>
  <c r="M225" i="42"/>
  <c r="L225" i="42"/>
  <c r="P225" i="42" s="1"/>
  <c r="K225" i="42"/>
  <c r="O224" i="42"/>
  <c r="P224" i="42" s="1"/>
  <c r="N224" i="42"/>
  <c r="M224" i="42"/>
  <c r="L224" i="42"/>
  <c r="K224" i="42"/>
  <c r="O223" i="42"/>
  <c r="N223" i="42"/>
  <c r="P223" i="42" s="1"/>
  <c r="M223" i="42"/>
  <c r="L223" i="42"/>
  <c r="K223" i="42"/>
  <c r="O222" i="42"/>
  <c r="N222" i="42"/>
  <c r="M222" i="42"/>
  <c r="P222" i="42" s="1"/>
  <c r="L222" i="42"/>
  <c r="K222" i="42"/>
  <c r="O221" i="42"/>
  <c r="N221" i="42"/>
  <c r="M221" i="42"/>
  <c r="L221" i="42"/>
  <c r="P221" i="42" s="1"/>
  <c r="K221" i="42"/>
  <c r="O220" i="42"/>
  <c r="N220" i="42"/>
  <c r="M220" i="42"/>
  <c r="P220" i="42" s="1"/>
  <c r="L220" i="42"/>
  <c r="K220" i="42"/>
  <c r="O219" i="42"/>
  <c r="N219" i="42"/>
  <c r="M219" i="42"/>
  <c r="L219" i="42"/>
  <c r="P219" i="42" s="1"/>
  <c r="K219" i="42"/>
  <c r="O218" i="42"/>
  <c r="P218" i="42" s="1"/>
  <c r="N218" i="42"/>
  <c r="M218" i="42"/>
  <c r="L218" i="42"/>
  <c r="K218" i="42"/>
  <c r="O217" i="42"/>
  <c r="N217" i="42"/>
  <c r="P217" i="42" s="1"/>
  <c r="M217" i="42"/>
  <c r="L217" i="42"/>
  <c r="K217" i="42"/>
  <c r="O216" i="42"/>
  <c r="N216" i="42"/>
  <c r="M216" i="42"/>
  <c r="P216" i="42" s="1"/>
  <c r="L216" i="42"/>
  <c r="K216" i="42"/>
  <c r="O215" i="42"/>
  <c r="N215" i="42"/>
  <c r="M215" i="42"/>
  <c r="L215" i="42"/>
  <c r="K215" i="42"/>
  <c r="O214" i="42"/>
  <c r="N214" i="42"/>
  <c r="M214" i="42"/>
  <c r="P214" i="42" s="1"/>
  <c r="L214" i="42"/>
  <c r="K214" i="42"/>
  <c r="O213" i="42"/>
  <c r="N213" i="42"/>
  <c r="M213" i="42"/>
  <c r="L213" i="42"/>
  <c r="P213" i="42" s="1"/>
  <c r="K213" i="42"/>
  <c r="O212" i="42"/>
  <c r="P212" i="42" s="1"/>
  <c r="N212" i="42"/>
  <c r="M212" i="42"/>
  <c r="L212" i="42"/>
  <c r="K212" i="42"/>
  <c r="O211" i="42"/>
  <c r="N211" i="42"/>
  <c r="P211" i="42" s="1"/>
  <c r="M211" i="42"/>
  <c r="L211" i="42"/>
  <c r="K211" i="42"/>
  <c r="O210" i="42"/>
  <c r="N210" i="42"/>
  <c r="M210" i="42"/>
  <c r="P210" i="42" s="1"/>
  <c r="L210" i="42"/>
  <c r="K210" i="42"/>
  <c r="O209" i="42"/>
  <c r="N209" i="42"/>
  <c r="M209" i="42"/>
  <c r="L209" i="42"/>
  <c r="P209" i="42" s="1"/>
  <c r="K209" i="42"/>
  <c r="O208" i="42"/>
  <c r="N208" i="42"/>
  <c r="M208" i="42"/>
  <c r="L208" i="42"/>
  <c r="K208" i="42"/>
  <c r="O207" i="42"/>
  <c r="N207" i="42"/>
  <c r="M207" i="42"/>
  <c r="L207" i="42"/>
  <c r="P207" i="42" s="1"/>
  <c r="K207" i="42"/>
  <c r="O206" i="42"/>
  <c r="P206" i="42" s="1"/>
  <c r="N206" i="42"/>
  <c r="M206" i="42"/>
  <c r="L206" i="42"/>
  <c r="K206" i="42"/>
  <c r="O205" i="42"/>
  <c r="N205" i="42"/>
  <c r="P205" i="42" s="1"/>
  <c r="M205" i="42"/>
  <c r="L205" i="42"/>
  <c r="K205" i="42"/>
  <c r="O204" i="42"/>
  <c r="N204" i="42"/>
  <c r="M204" i="42"/>
  <c r="L204" i="42"/>
  <c r="K204" i="42"/>
  <c r="O203" i="42"/>
  <c r="N203" i="42"/>
  <c r="M203" i="42"/>
  <c r="L203" i="42"/>
  <c r="P203" i="42" s="1"/>
  <c r="K203" i="42"/>
  <c r="O202" i="42"/>
  <c r="N202" i="42"/>
  <c r="M202" i="42"/>
  <c r="P202" i="42" s="1"/>
  <c r="L202" i="42"/>
  <c r="K202" i="42"/>
  <c r="O201" i="42"/>
  <c r="M201" i="42"/>
  <c r="L201" i="42"/>
  <c r="J200" i="42"/>
  <c r="H200" i="42"/>
  <c r="G200" i="42"/>
  <c r="F200" i="42"/>
  <c r="E200" i="42"/>
  <c r="O199" i="42"/>
  <c r="N199" i="42"/>
  <c r="M199" i="42"/>
  <c r="L199" i="42"/>
  <c r="P199" i="42" s="1"/>
  <c r="K199" i="42"/>
  <c r="O198" i="42"/>
  <c r="N198" i="42"/>
  <c r="M198" i="42"/>
  <c r="P198" i="42" s="1"/>
  <c r="L198" i="42"/>
  <c r="K198" i="42"/>
  <c r="O197" i="42"/>
  <c r="N197" i="42"/>
  <c r="M197" i="42"/>
  <c r="L197" i="42"/>
  <c r="P197" i="42" s="1"/>
  <c r="K197" i="42"/>
  <c r="O196" i="42"/>
  <c r="N196" i="42"/>
  <c r="M196" i="42"/>
  <c r="L196" i="42"/>
  <c r="K196" i="42"/>
  <c r="O195" i="42"/>
  <c r="N195" i="42"/>
  <c r="P195" i="42" s="1"/>
  <c r="M195" i="42"/>
  <c r="L195" i="42"/>
  <c r="K195" i="42"/>
  <c r="O194" i="42"/>
  <c r="N194" i="42"/>
  <c r="M194" i="42"/>
  <c r="P194" i="42" s="1"/>
  <c r="L194" i="42"/>
  <c r="K194" i="42"/>
  <c r="O193" i="42"/>
  <c r="N193" i="42"/>
  <c r="M193" i="42"/>
  <c r="L193" i="42"/>
  <c r="P193" i="42" s="1"/>
  <c r="K193" i="42"/>
  <c r="O192" i="42"/>
  <c r="N192" i="42"/>
  <c r="M192" i="42"/>
  <c r="P192" i="42" s="1"/>
  <c r="L192" i="42"/>
  <c r="K192" i="42"/>
  <c r="O191" i="42"/>
  <c r="N191" i="42"/>
  <c r="M191" i="42"/>
  <c r="L191" i="42"/>
  <c r="P191" i="42" s="1"/>
  <c r="K191" i="42"/>
  <c r="O190" i="42"/>
  <c r="P190" i="42" s="1"/>
  <c r="N190" i="42"/>
  <c r="M190" i="42"/>
  <c r="L190" i="42"/>
  <c r="K190" i="42"/>
  <c r="O189" i="42"/>
  <c r="N189" i="42"/>
  <c r="P189" i="42" s="1"/>
  <c r="M189" i="42"/>
  <c r="L189" i="42"/>
  <c r="K189" i="42"/>
  <c r="O188" i="42"/>
  <c r="N188" i="42"/>
  <c r="M188" i="42"/>
  <c r="P188" i="42" s="1"/>
  <c r="L188" i="42"/>
  <c r="K188" i="42"/>
  <c r="O187" i="42"/>
  <c r="N187" i="42"/>
  <c r="M187" i="42"/>
  <c r="L187" i="42"/>
  <c r="P187" i="42" s="1"/>
  <c r="K187" i="42"/>
  <c r="O186" i="42"/>
  <c r="N186" i="42"/>
  <c r="M186" i="42"/>
  <c r="P186" i="42" s="1"/>
  <c r="L186" i="42"/>
  <c r="K186" i="42"/>
  <c r="O185" i="42"/>
  <c r="N185" i="42"/>
  <c r="M185" i="42"/>
  <c r="L185" i="42"/>
  <c r="P185" i="42" s="1"/>
  <c r="K185" i="42"/>
  <c r="O184" i="42"/>
  <c r="P184" i="42" s="1"/>
  <c r="N184" i="42"/>
  <c r="M184" i="42"/>
  <c r="L184" i="42"/>
  <c r="K184" i="42"/>
  <c r="O183" i="42"/>
  <c r="N183" i="42"/>
  <c r="P183" i="42" s="1"/>
  <c r="M183" i="42"/>
  <c r="L183" i="42"/>
  <c r="K183" i="42"/>
  <c r="O182" i="42"/>
  <c r="N182" i="42"/>
  <c r="M182" i="42"/>
  <c r="P182" i="42" s="1"/>
  <c r="L182" i="42"/>
  <c r="K182" i="42"/>
  <c r="O181" i="42"/>
  <c r="N181" i="42"/>
  <c r="M181" i="42"/>
  <c r="L181" i="42"/>
  <c r="P181" i="42" s="1"/>
  <c r="K181" i="42"/>
  <c r="O180" i="42"/>
  <c r="N180" i="42"/>
  <c r="M180" i="42"/>
  <c r="L180" i="42"/>
  <c r="K180" i="42"/>
  <c r="O179" i="42"/>
  <c r="N179" i="42"/>
  <c r="M179" i="42"/>
  <c r="L179" i="42"/>
  <c r="P179" i="42" s="1"/>
  <c r="K179" i="42"/>
  <c r="O178" i="42"/>
  <c r="P178" i="42" s="1"/>
  <c r="N178" i="42"/>
  <c r="M178" i="42"/>
  <c r="L178" i="42"/>
  <c r="K178" i="42"/>
  <c r="O177" i="42"/>
  <c r="N177" i="42"/>
  <c r="M177" i="42"/>
  <c r="L177" i="42"/>
  <c r="K177" i="42"/>
  <c r="O176" i="42"/>
  <c r="N176" i="42"/>
  <c r="M176" i="42"/>
  <c r="P176" i="42" s="1"/>
  <c r="L176" i="42"/>
  <c r="K176" i="42"/>
  <c r="O175" i="42"/>
  <c r="N175" i="42"/>
  <c r="M175" i="42"/>
  <c r="L175" i="42"/>
  <c r="P175" i="42" s="1"/>
  <c r="K175" i="42"/>
  <c r="O174" i="42"/>
  <c r="N174" i="42"/>
  <c r="M174" i="42"/>
  <c r="P174" i="42" s="1"/>
  <c r="L174" i="42"/>
  <c r="K174" i="42"/>
  <c r="O173" i="42"/>
  <c r="N173" i="42"/>
  <c r="M173" i="42"/>
  <c r="L173" i="42"/>
  <c r="K173" i="42"/>
  <c r="O172" i="42"/>
  <c r="N172" i="42"/>
  <c r="M172" i="42"/>
  <c r="L172" i="42"/>
  <c r="K172" i="42"/>
  <c r="O171" i="42"/>
  <c r="M171" i="42"/>
  <c r="M200" i="42" s="1"/>
  <c r="L171" i="42"/>
  <c r="J170" i="42"/>
  <c r="H170" i="42"/>
  <c r="G170" i="42"/>
  <c r="F170" i="42"/>
  <c r="E170" i="42"/>
  <c r="O169" i="42"/>
  <c r="N169" i="42"/>
  <c r="M169" i="42"/>
  <c r="L169" i="42"/>
  <c r="P169" i="42" s="1"/>
  <c r="K169" i="42"/>
  <c r="O168" i="42"/>
  <c r="P168" i="42" s="1"/>
  <c r="N168" i="42"/>
  <c r="M168" i="42"/>
  <c r="L168" i="42"/>
  <c r="K168" i="42"/>
  <c r="O167" i="42"/>
  <c r="N167" i="42"/>
  <c r="P167" i="42" s="1"/>
  <c r="M167" i="42"/>
  <c r="L167" i="42"/>
  <c r="K167" i="42"/>
  <c r="O166" i="42"/>
  <c r="N166" i="42"/>
  <c r="M166" i="42"/>
  <c r="P166" i="42" s="1"/>
  <c r="L166" i="42"/>
  <c r="K166" i="42"/>
  <c r="O165" i="42"/>
  <c r="N165" i="42"/>
  <c r="M165" i="42"/>
  <c r="L165" i="42"/>
  <c r="P165" i="42" s="1"/>
  <c r="K165" i="42"/>
  <c r="O164" i="42"/>
  <c r="N164" i="42"/>
  <c r="M164" i="42"/>
  <c r="P164" i="42" s="1"/>
  <c r="L164" i="42"/>
  <c r="K164" i="42"/>
  <c r="O163" i="42"/>
  <c r="N163" i="42"/>
  <c r="M163" i="42"/>
  <c r="L163" i="42"/>
  <c r="P163" i="42" s="1"/>
  <c r="K163" i="42"/>
  <c r="O162" i="42"/>
  <c r="P162" i="42" s="1"/>
  <c r="N162" i="42"/>
  <c r="M162" i="42"/>
  <c r="L162" i="42"/>
  <c r="K162" i="42"/>
  <c r="O161" i="42"/>
  <c r="N161" i="42"/>
  <c r="M161" i="42"/>
  <c r="L161" i="42"/>
  <c r="K161" i="42"/>
  <c r="O160" i="42"/>
  <c r="N160" i="42"/>
  <c r="M160" i="42"/>
  <c r="P160" i="42" s="1"/>
  <c r="L160" i="42"/>
  <c r="K160" i="42"/>
  <c r="O159" i="42"/>
  <c r="N159" i="42"/>
  <c r="M159" i="42"/>
  <c r="L159" i="42"/>
  <c r="P159" i="42" s="1"/>
  <c r="K159" i="42"/>
  <c r="O158" i="42"/>
  <c r="N158" i="42"/>
  <c r="M158" i="42"/>
  <c r="P158" i="42" s="1"/>
  <c r="L158" i="42"/>
  <c r="K158" i="42"/>
  <c r="O157" i="42"/>
  <c r="N157" i="42"/>
  <c r="M157" i="42"/>
  <c r="L157" i="42"/>
  <c r="P157" i="42" s="1"/>
  <c r="K157" i="42"/>
  <c r="O156" i="42"/>
  <c r="P156" i="42" s="1"/>
  <c r="N156" i="42"/>
  <c r="M156" i="42"/>
  <c r="L156" i="42"/>
  <c r="K156" i="42"/>
  <c r="O155" i="42"/>
  <c r="N155" i="42"/>
  <c r="P155" i="42" s="1"/>
  <c r="M155" i="42"/>
  <c r="L155" i="42"/>
  <c r="K155" i="42"/>
  <c r="O154" i="42"/>
  <c r="N154" i="42"/>
  <c r="M154" i="42"/>
  <c r="P154" i="42" s="1"/>
  <c r="L154" i="42"/>
  <c r="K154" i="42"/>
  <c r="O153" i="42"/>
  <c r="N153" i="42"/>
  <c r="M153" i="42"/>
  <c r="L153" i="42"/>
  <c r="P153" i="42" s="1"/>
  <c r="K153" i="42"/>
  <c r="O152" i="42"/>
  <c r="N152" i="42"/>
  <c r="M152" i="42"/>
  <c r="P152" i="42" s="1"/>
  <c r="L152" i="42"/>
  <c r="K152" i="42"/>
  <c r="O151" i="42"/>
  <c r="N151" i="42"/>
  <c r="M151" i="42"/>
  <c r="L151" i="42"/>
  <c r="P151" i="42" s="1"/>
  <c r="K151" i="42"/>
  <c r="O150" i="42"/>
  <c r="P150" i="42" s="1"/>
  <c r="N150" i="42"/>
  <c r="M150" i="42"/>
  <c r="L150" i="42"/>
  <c r="K150" i="42"/>
  <c r="O149" i="42"/>
  <c r="N149" i="42"/>
  <c r="P149" i="42" s="1"/>
  <c r="M149" i="42"/>
  <c r="L149" i="42"/>
  <c r="K149" i="42"/>
  <c r="O148" i="42"/>
  <c r="N148" i="42"/>
  <c r="M148" i="42"/>
  <c r="P148" i="42" s="1"/>
  <c r="L148" i="42"/>
  <c r="K148" i="42"/>
  <c r="O147" i="42"/>
  <c r="N147" i="42"/>
  <c r="M147" i="42"/>
  <c r="L147" i="42"/>
  <c r="P147" i="42" s="1"/>
  <c r="K147" i="42"/>
  <c r="O146" i="42"/>
  <c r="N146" i="42"/>
  <c r="M146" i="42"/>
  <c r="P146" i="42" s="1"/>
  <c r="L146" i="42"/>
  <c r="K146" i="42"/>
  <c r="O145" i="42"/>
  <c r="N145" i="42"/>
  <c r="M145" i="42"/>
  <c r="L145" i="42"/>
  <c r="K145" i="42"/>
  <c r="O144" i="42"/>
  <c r="P144" i="42" s="1"/>
  <c r="N144" i="42"/>
  <c r="M144" i="42"/>
  <c r="L144" i="42"/>
  <c r="K144" i="42"/>
  <c r="O143" i="42"/>
  <c r="N143" i="42"/>
  <c r="P143" i="42" s="1"/>
  <c r="M143" i="42"/>
  <c r="L143" i="42"/>
  <c r="K143" i="42"/>
  <c r="O142" i="42"/>
  <c r="N142" i="42"/>
  <c r="M142" i="42"/>
  <c r="P142" i="42" s="1"/>
  <c r="L142" i="42"/>
  <c r="K142" i="42"/>
  <c r="O141" i="42"/>
  <c r="M141" i="42"/>
  <c r="L141" i="42"/>
  <c r="J140" i="42"/>
  <c r="K140" i="42" s="1"/>
  <c r="I140" i="42"/>
  <c r="H140" i="42"/>
  <c r="G140" i="42"/>
  <c r="F140" i="42"/>
  <c r="E140" i="42"/>
  <c r="O139" i="42"/>
  <c r="P139" i="42" s="1"/>
  <c r="N139" i="42"/>
  <c r="M139" i="42"/>
  <c r="L139" i="42"/>
  <c r="K139" i="42"/>
  <c r="O138" i="42"/>
  <c r="N138" i="42"/>
  <c r="P138" i="42" s="1"/>
  <c r="M138" i="42"/>
  <c r="L138" i="42"/>
  <c r="K138" i="42"/>
  <c r="O137" i="42"/>
  <c r="N137" i="42"/>
  <c r="M137" i="42"/>
  <c r="P137" i="42" s="1"/>
  <c r="L137" i="42"/>
  <c r="K137" i="42"/>
  <c r="O136" i="42"/>
  <c r="N136" i="42"/>
  <c r="M136" i="42"/>
  <c r="L136" i="42"/>
  <c r="P136" i="42" s="1"/>
  <c r="K136" i="42"/>
  <c r="O135" i="42"/>
  <c r="N135" i="42"/>
  <c r="M135" i="42"/>
  <c r="P135" i="42" s="1"/>
  <c r="L135" i="42"/>
  <c r="K135" i="42"/>
  <c r="O134" i="42"/>
  <c r="N134" i="42"/>
  <c r="M134" i="42"/>
  <c r="L134" i="42"/>
  <c r="P134" i="42" s="1"/>
  <c r="K134" i="42"/>
  <c r="O133" i="42"/>
  <c r="P133" i="42" s="1"/>
  <c r="N133" i="42"/>
  <c r="M133" i="42"/>
  <c r="L133" i="42"/>
  <c r="K133" i="42"/>
  <c r="O132" i="42"/>
  <c r="N132" i="42"/>
  <c r="P132" i="42" s="1"/>
  <c r="M132" i="42"/>
  <c r="L132" i="42"/>
  <c r="K132" i="42"/>
  <c r="O131" i="42"/>
  <c r="N131" i="42"/>
  <c r="M131" i="42"/>
  <c r="P131" i="42" s="1"/>
  <c r="L131" i="42"/>
  <c r="K131" i="42"/>
  <c r="O130" i="42"/>
  <c r="N130" i="42"/>
  <c r="M130" i="42"/>
  <c r="L130" i="42"/>
  <c r="P130" i="42" s="1"/>
  <c r="K130" i="42"/>
  <c r="O129" i="42"/>
  <c r="N129" i="42"/>
  <c r="M129" i="42"/>
  <c r="P129" i="42" s="1"/>
  <c r="L129" i="42"/>
  <c r="K129" i="42"/>
  <c r="O128" i="42"/>
  <c r="N128" i="42"/>
  <c r="M128" i="42"/>
  <c r="L128" i="42"/>
  <c r="P128" i="42" s="1"/>
  <c r="K128" i="42"/>
  <c r="O127" i="42"/>
  <c r="P127" i="42" s="1"/>
  <c r="N127" i="42"/>
  <c r="M127" i="42"/>
  <c r="L127" i="42"/>
  <c r="K127" i="42"/>
  <c r="O126" i="42"/>
  <c r="N126" i="42"/>
  <c r="P126" i="42" s="1"/>
  <c r="M126" i="42"/>
  <c r="L126" i="42"/>
  <c r="K126" i="42"/>
  <c r="O125" i="42"/>
  <c r="N125" i="42"/>
  <c r="M125" i="42"/>
  <c r="P125" i="42" s="1"/>
  <c r="L125" i="42"/>
  <c r="K125" i="42"/>
  <c r="O124" i="42"/>
  <c r="N124" i="42"/>
  <c r="M124" i="42"/>
  <c r="L124" i="42"/>
  <c r="P124" i="42" s="1"/>
  <c r="K124" i="42"/>
  <c r="O123" i="42"/>
  <c r="N123" i="42"/>
  <c r="M123" i="42"/>
  <c r="P123" i="42" s="1"/>
  <c r="L123" i="42"/>
  <c r="K123" i="42"/>
  <c r="O122" i="42"/>
  <c r="N122" i="42"/>
  <c r="M122" i="42"/>
  <c r="L122" i="42"/>
  <c r="P122" i="42" s="1"/>
  <c r="K122" i="42"/>
  <c r="O121" i="42"/>
  <c r="P121" i="42" s="1"/>
  <c r="N121" i="42"/>
  <c r="M121" i="42"/>
  <c r="L121" i="42"/>
  <c r="K121" i="42"/>
  <c r="O120" i="42"/>
  <c r="N120" i="42"/>
  <c r="P120" i="42" s="1"/>
  <c r="M120" i="42"/>
  <c r="L120" i="42"/>
  <c r="K120" i="42"/>
  <c r="O119" i="42"/>
  <c r="N119" i="42"/>
  <c r="M119" i="42"/>
  <c r="P119" i="42" s="1"/>
  <c r="L119" i="42"/>
  <c r="K119" i="42"/>
  <c r="O118" i="42"/>
  <c r="N118" i="42"/>
  <c r="M118" i="42"/>
  <c r="L118" i="42"/>
  <c r="P118" i="42" s="1"/>
  <c r="K118" i="42"/>
  <c r="O117" i="42"/>
  <c r="N117" i="42"/>
  <c r="M117" i="42"/>
  <c r="P117" i="42" s="1"/>
  <c r="L117" i="42"/>
  <c r="K117" i="42"/>
  <c r="O116" i="42"/>
  <c r="N116" i="42"/>
  <c r="M116" i="42"/>
  <c r="L116" i="42"/>
  <c r="P116" i="42" s="1"/>
  <c r="K116" i="42"/>
  <c r="O115" i="42"/>
  <c r="P115" i="42" s="1"/>
  <c r="N115" i="42"/>
  <c r="M115" i="42"/>
  <c r="L115" i="42"/>
  <c r="K115" i="42"/>
  <c r="O114" i="42"/>
  <c r="N114" i="42"/>
  <c r="P114" i="42" s="1"/>
  <c r="M114" i="42"/>
  <c r="L114" i="42"/>
  <c r="K114" i="42"/>
  <c r="O113" i="42"/>
  <c r="N113" i="42"/>
  <c r="M113" i="42"/>
  <c r="P113" i="42" s="1"/>
  <c r="L113" i="42"/>
  <c r="K113" i="42"/>
  <c r="O112" i="42"/>
  <c r="N112" i="42"/>
  <c r="M112" i="42"/>
  <c r="L112" i="42"/>
  <c r="K112" i="42"/>
  <c r="O111" i="42"/>
  <c r="N111" i="42"/>
  <c r="M111" i="42"/>
  <c r="L111" i="42"/>
  <c r="K111" i="42"/>
  <c r="O110" i="42"/>
  <c r="N110" i="42"/>
  <c r="M110" i="42"/>
  <c r="L110" i="42"/>
  <c r="P110" i="42" s="1"/>
  <c r="K110" i="42"/>
  <c r="O109" i="42"/>
  <c r="P109" i="42" s="1"/>
  <c r="N109" i="42"/>
  <c r="M109" i="42"/>
  <c r="L109" i="42"/>
  <c r="K109" i="42"/>
  <c r="O108" i="42"/>
  <c r="N108" i="42"/>
  <c r="P108" i="42" s="1"/>
  <c r="M108" i="42"/>
  <c r="L108" i="42"/>
  <c r="K108" i="42"/>
  <c r="O107" i="42"/>
  <c r="N107" i="42"/>
  <c r="M107" i="42"/>
  <c r="P107" i="42" s="1"/>
  <c r="L107" i="42"/>
  <c r="K107" i="42"/>
  <c r="O106" i="42"/>
  <c r="N106" i="42"/>
  <c r="M106" i="42"/>
  <c r="L106" i="42"/>
  <c r="P106" i="42" s="1"/>
  <c r="K106" i="42"/>
  <c r="O105" i="42"/>
  <c r="N105" i="42"/>
  <c r="M105" i="42"/>
  <c r="P105" i="42" s="1"/>
  <c r="L105" i="42"/>
  <c r="K105" i="42"/>
  <c r="O104" i="42"/>
  <c r="N104" i="42"/>
  <c r="M104" i="42"/>
  <c r="L104" i="42"/>
  <c r="P104" i="42" s="1"/>
  <c r="K104" i="42"/>
  <c r="O103" i="42"/>
  <c r="P103" i="42" s="1"/>
  <c r="N103" i="42"/>
  <c r="M103" i="42"/>
  <c r="L103" i="42"/>
  <c r="K103" i="42"/>
  <c r="O102" i="42"/>
  <c r="N102" i="42"/>
  <c r="P102" i="42" s="1"/>
  <c r="M102" i="42"/>
  <c r="L102" i="42"/>
  <c r="K102" i="42"/>
  <c r="O101" i="42"/>
  <c r="N101" i="42"/>
  <c r="M101" i="42"/>
  <c r="P101" i="42" s="1"/>
  <c r="L101" i="42"/>
  <c r="K101" i="42"/>
  <c r="O100" i="42"/>
  <c r="N100" i="42"/>
  <c r="M100" i="42"/>
  <c r="L100" i="42"/>
  <c r="P100" i="42" s="1"/>
  <c r="K100" i="42"/>
  <c r="O99" i="42"/>
  <c r="N99" i="42"/>
  <c r="M99" i="42"/>
  <c r="P99" i="42" s="1"/>
  <c r="L99" i="42"/>
  <c r="K99" i="42"/>
  <c r="O98" i="42"/>
  <c r="N98" i="42"/>
  <c r="M98" i="42"/>
  <c r="L98" i="42"/>
  <c r="P98" i="42" s="1"/>
  <c r="K98" i="42"/>
  <c r="O97" i="42"/>
  <c r="P97" i="42" s="1"/>
  <c r="N97" i="42"/>
  <c r="M97" i="42"/>
  <c r="L97" i="42"/>
  <c r="K97" i="42"/>
  <c r="O96" i="42"/>
  <c r="N96" i="42"/>
  <c r="P96" i="42" s="1"/>
  <c r="M96" i="42"/>
  <c r="L96" i="42"/>
  <c r="K96" i="42"/>
  <c r="O95" i="42"/>
  <c r="N95" i="42"/>
  <c r="M95" i="42"/>
  <c r="P95" i="42" s="1"/>
  <c r="L95" i="42"/>
  <c r="K95" i="42"/>
  <c r="O94" i="42"/>
  <c r="N94" i="42"/>
  <c r="M94" i="42"/>
  <c r="L94" i="42"/>
  <c r="P94" i="42" s="1"/>
  <c r="K94" i="42"/>
  <c r="O93" i="42"/>
  <c r="N93" i="42"/>
  <c r="M93" i="42"/>
  <c r="L93" i="42"/>
  <c r="K93" i="42"/>
  <c r="O92" i="42"/>
  <c r="N92" i="42"/>
  <c r="M92" i="42"/>
  <c r="L92" i="42"/>
  <c r="K92" i="42"/>
  <c r="O91" i="42"/>
  <c r="P91" i="42" s="1"/>
  <c r="N91" i="42"/>
  <c r="M91" i="42"/>
  <c r="L91" i="42"/>
  <c r="K91" i="42"/>
  <c r="O90" i="42"/>
  <c r="N90" i="42"/>
  <c r="P90" i="42" s="1"/>
  <c r="M90" i="42"/>
  <c r="L90" i="42"/>
  <c r="K90" i="42"/>
  <c r="O89" i="42"/>
  <c r="N89" i="42"/>
  <c r="M89" i="42"/>
  <c r="P89" i="42" s="1"/>
  <c r="L89" i="42"/>
  <c r="K89" i="42"/>
  <c r="O88" i="42"/>
  <c r="N88" i="42"/>
  <c r="M88" i="42"/>
  <c r="L88" i="42"/>
  <c r="P88" i="42" s="1"/>
  <c r="K88" i="42"/>
  <c r="O87" i="42"/>
  <c r="N87" i="42"/>
  <c r="M87" i="42"/>
  <c r="P87" i="42" s="1"/>
  <c r="L87" i="42"/>
  <c r="K87" i="42"/>
  <c r="O86" i="42"/>
  <c r="N86" i="42"/>
  <c r="M86" i="42"/>
  <c r="L86" i="42"/>
  <c r="P86" i="42" s="1"/>
  <c r="K86" i="42"/>
  <c r="O85" i="42"/>
  <c r="P85" i="42" s="1"/>
  <c r="N85" i="42"/>
  <c r="M85" i="42"/>
  <c r="L85" i="42"/>
  <c r="K85" i="42"/>
  <c r="O84" i="42"/>
  <c r="N84" i="42"/>
  <c r="P84" i="42" s="1"/>
  <c r="M84" i="42"/>
  <c r="L84" i="42"/>
  <c r="K84" i="42"/>
  <c r="O83" i="42"/>
  <c r="N83" i="42"/>
  <c r="M83" i="42"/>
  <c r="P83" i="42" s="1"/>
  <c r="L83" i="42"/>
  <c r="K83" i="42"/>
  <c r="O82" i="42"/>
  <c r="N82" i="42"/>
  <c r="M82" i="42"/>
  <c r="L82" i="42"/>
  <c r="P82" i="42" s="1"/>
  <c r="K82" i="42"/>
  <c r="O81" i="42"/>
  <c r="N81" i="42"/>
  <c r="M81" i="42"/>
  <c r="P81" i="42" s="1"/>
  <c r="L81" i="42"/>
  <c r="K81" i="42"/>
  <c r="O80" i="42"/>
  <c r="N80" i="42"/>
  <c r="M80" i="42"/>
  <c r="L80" i="42"/>
  <c r="P80" i="42" s="1"/>
  <c r="K80" i="42"/>
  <c r="O79" i="42"/>
  <c r="P79" i="42" s="1"/>
  <c r="N79" i="42"/>
  <c r="M79" i="42"/>
  <c r="L79" i="42"/>
  <c r="K79" i="42"/>
  <c r="O78" i="42"/>
  <c r="N78" i="42"/>
  <c r="P78" i="42" s="1"/>
  <c r="M78" i="42"/>
  <c r="L78" i="42"/>
  <c r="K78" i="42"/>
  <c r="O77" i="42"/>
  <c r="N77" i="42"/>
  <c r="M77" i="42"/>
  <c r="P77" i="42" s="1"/>
  <c r="L77" i="42"/>
  <c r="K77" i="42"/>
  <c r="O76" i="42"/>
  <c r="N76" i="42"/>
  <c r="M76" i="42"/>
  <c r="L76" i="42"/>
  <c r="P76" i="42" s="1"/>
  <c r="K76" i="42"/>
  <c r="O75" i="42"/>
  <c r="N75" i="42"/>
  <c r="M75" i="42"/>
  <c r="P75" i="42" s="1"/>
  <c r="L75" i="42"/>
  <c r="K75" i="42"/>
  <c r="O74" i="42"/>
  <c r="N74" i="42"/>
  <c r="M74" i="42"/>
  <c r="L74" i="42"/>
  <c r="P74" i="42" s="1"/>
  <c r="K74" i="42"/>
  <c r="O73" i="42"/>
  <c r="P73" i="42" s="1"/>
  <c r="N73" i="42"/>
  <c r="M73" i="42"/>
  <c r="L73" i="42"/>
  <c r="K73" i="42"/>
  <c r="O72" i="42"/>
  <c r="N72" i="42"/>
  <c r="P72" i="42" s="1"/>
  <c r="M72" i="42"/>
  <c r="L72" i="42"/>
  <c r="K72" i="42"/>
  <c r="O71" i="42"/>
  <c r="N71" i="42"/>
  <c r="M71" i="42"/>
  <c r="P71" i="42" s="1"/>
  <c r="L71" i="42"/>
  <c r="K71" i="42"/>
  <c r="O70" i="42"/>
  <c r="N70" i="42"/>
  <c r="M70" i="42"/>
  <c r="L70" i="42"/>
  <c r="P70" i="42" s="1"/>
  <c r="K70" i="42"/>
  <c r="O69" i="42"/>
  <c r="N69" i="42"/>
  <c r="M69" i="42"/>
  <c r="P69" i="42" s="1"/>
  <c r="L69" i="42"/>
  <c r="K69" i="42"/>
  <c r="O68" i="42"/>
  <c r="N68" i="42"/>
  <c r="M68" i="42"/>
  <c r="L68" i="42"/>
  <c r="P68" i="42" s="1"/>
  <c r="K68" i="42"/>
  <c r="O67" i="42"/>
  <c r="P67" i="42" s="1"/>
  <c r="N67" i="42"/>
  <c r="M67" i="42"/>
  <c r="L67" i="42"/>
  <c r="K67" i="42"/>
  <c r="O66" i="42"/>
  <c r="N66" i="42"/>
  <c r="P66" i="42" s="1"/>
  <c r="M66" i="42"/>
  <c r="L66" i="42"/>
  <c r="K66" i="42"/>
  <c r="O65" i="42"/>
  <c r="N65" i="42"/>
  <c r="M65" i="42"/>
  <c r="P65" i="42" s="1"/>
  <c r="L65" i="42"/>
  <c r="K65" i="42"/>
  <c r="O64" i="42"/>
  <c r="N64" i="42"/>
  <c r="M64" i="42"/>
  <c r="L64" i="42"/>
  <c r="P64" i="42" s="1"/>
  <c r="K64" i="42"/>
  <c r="O63" i="42"/>
  <c r="N63" i="42"/>
  <c r="M63" i="42"/>
  <c r="P63" i="42" s="1"/>
  <c r="L63" i="42"/>
  <c r="K63" i="42"/>
  <c r="O62" i="42"/>
  <c r="N62" i="42"/>
  <c r="M62" i="42"/>
  <c r="L62" i="42"/>
  <c r="P62" i="42" s="1"/>
  <c r="K62" i="42"/>
  <c r="O61" i="42"/>
  <c r="P61" i="42" s="1"/>
  <c r="N61" i="42"/>
  <c r="M61" i="42"/>
  <c r="L61" i="42"/>
  <c r="K61" i="42"/>
  <c r="O60" i="42"/>
  <c r="N60" i="42"/>
  <c r="P60" i="42" s="1"/>
  <c r="M60" i="42"/>
  <c r="L60" i="42"/>
  <c r="K60" i="42"/>
  <c r="O59" i="42"/>
  <c r="N59" i="42"/>
  <c r="M59" i="42"/>
  <c r="P59" i="42" s="1"/>
  <c r="L59" i="42"/>
  <c r="K59" i="42"/>
  <c r="O58" i="42"/>
  <c r="N58" i="42"/>
  <c r="M58" i="42"/>
  <c r="L58" i="42"/>
  <c r="P58" i="42" s="1"/>
  <c r="K58" i="42"/>
  <c r="O57" i="42"/>
  <c r="N57" i="42"/>
  <c r="M57" i="42"/>
  <c r="P57" i="42" s="1"/>
  <c r="L57" i="42"/>
  <c r="K57" i="42"/>
  <c r="O56" i="42"/>
  <c r="N56" i="42"/>
  <c r="M56" i="42"/>
  <c r="L56" i="42"/>
  <c r="K56" i="42"/>
  <c r="O55" i="42"/>
  <c r="P55" i="42" s="1"/>
  <c r="N55" i="42"/>
  <c r="M55" i="42"/>
  <c r="L55" i="42"/>
  <c r="K55" i="42"/>
  <c r="O54" i="42"/>
  <c r="N54" i="42"/>
  <c r="P54" i="42" s="1"/>
  <c r="M54" i="42"/>
  <c r="L54" i="42"/>
  <c r="K54" i="42"/>
  <c r="O53" i="42"/>
  <c r="N53" i="42"/>
  <c r="M53" i="42"/>
  <c r="P53" i="42" s="1"/>
  <c r="L53" i="42"/>
  <c r="K53" i="42"/>
  <c r="O52" i="42"/>
  <c r="N52" i="42"/>
  <c r="M52" i="42"/>
  <c r="L52" i="42"/>
  <c r="P52" i="42" s="1"/>
  <c r="K52" i="42"/>
  <c r="O51" i="42"/>
  <c r="N51" i="42"/>
  <c r="M51" i="42"/>
  <c r="P51" i="42" s="1"/>
  <c r="L51" i="42"/>
  <c r="K51" i="42"/>
  <c r="O50" i="42"/>
  <c r="N50" i="42"/>
  <c r="M50" i="42"/>
  <c r="L50" i="42"/>
  <c r="P50" i="42" s="1"/>
  <c r="K50" i="42"/>
  <c r="O49" i="42"/>
  <c r="P49" i="42" s="1"/>
  <c r="N49" i="42"/>
  <c r="M49" i="42"/>
  <c r="L49" i="42"/>
  <c r="K49" i="42"/>
  <c r="O48" i="42"/>
  <c r="N48" i="42"/>
  <c r="P48" i="42" s="1"/>
  <c r="M48" i="42"/>
  <c r="L48" i="42"/>
  <c r="K48" i="42"/>
  <c r="O47" i="42"/>
  <c r="N47" i="42"/>
  <c r="M47" i="42"/>
  <c r="P47" i="42" s="1"/>
  <c r="L47" i="42"/>
  <c r="K47" i="42"/>
  <c r="O46" i="42"/>
  <c r="N46" i="42"/>
  <c r="M46" i="42"/>
  <c r="L46" i="42"/>
  <c r="P46" i="42" s="1"/>
  <c r="K46" i="42"/>
  <c r="O45" i="42"/>
  <c r="N45" i="42"/>
  <c r="M45" i="42"/>
  <c r="P45" i="42" s="1"/>
  <c r="L45" i="42"/>
  <c r="K45" i="42"/>
  <c r="O44" i="42"/>
  <c r="N44" i="42"/>
  <c r="M44" i="42"/>
  <c r="L44" i="42"/>
  <c r="P44" i="42" s="1"/>
  <c r="K44" i="42"/>
  <c r="O43" i="42"/>
  <c r="P43" i="42" s="1"/>
  <c r="N43" i="42"/>
  <c r="M43" i="42"/>
  <c r="L43" i="42"/>
  <c r="K43" i="42"/>
  <c r="O42" i="42"/>
  <c r="N42" i="42"/>
  <c r="P42" i="42" s="1"/>
  <c r="M42" i="42"/>
  <c r="L42" i="42"/>
  <c r="K42" i="42"/>
  <c r="O41" i="42"/>
  <c r="N41" i="42"/>
  <c r="M41" i="42"/>
  <c r="P41" i="42" s="1"/>
  <c r="L41" i="42"/>
  <c r="K41" i="42"/>
  <c r="O40" i="42"/>
  <c r="N40" i="42"/>
  <c r="M40" i="42"/>
  <c r="L40" i="42"/>
  <c r="P40" i="42" s="1"/>
  <c r="K40" i="42"/>
  <c r="O39" i="42"/>
  <c r="N39" i="42"/>
  <c r="M39" i="42"/>
  <c r="P39" i="42" s="1"/>
  <c r="L39" i="42"/>
  <c r="K39" i="42"/>
  <c r="O38" i="42"/>
  <c r="N38" i="42"/>
  <c r="M38" i="42"/>
  <c r="L38" i="42"/>
  <c r="P38" i="42" s="1"/>
  <c r="K38" i="42"/>
  <c r="O37" i="42"/>
  <c r="P37" i="42" s="1"/>
  <c r="N37" i="42"/>
  <c r="M37" i="42"/>
  <c r="L37" i="42"/>
  <c r="K37" i="42"/>
  <c r="O36" i="42"/>
  <c r="N36" i="42"/>
  <c r="P36" i="42" s="1"/>
  <c r="M36" i="42"/>
  <c r="L36" i="42"/>
  <c r="K36" i="42"/>
  <c r="O35" i="42"/>
  <c r="N35" i="42"/>
  <c r="M35" i="42"/>
  <c r="P35" i="42" s="1"/>
  <c r="L35" i="42"/>
  <c r="K35" i="42"/>
  <c r="O34" i="42"/>
  <c r="N34" i="42"/>
  <c r="M34" i="42"/>
  <c r="L34" i="42"/>
  <c r="P34" i="42" s="1"/>
  <c r="K34" i="42"/>
  <c r="O33" i="42"/>
  <c r="N33" i="42"/>
  <c r="M33" i="42"/>
  <c r="P33" i="42" s="1"/>
  <c r="L33" i="42"/>
  <c r="K33" i="42"/>
  <c r="O32" i="42"/>
  <c r="N32" i="42"/>
  <c r="M32" i="42"/>
  <c r="L32" i="42"/>
  <c r="P32" i="42" s="1"/>
  <c r="K32" i="42"/>
  <c r="O31" i="42"/>
  <c r="P31" i="42" s="1"/>
  <c r="N31" i="42"/>
  <c r="M31" i="42"/>
  <c r="L31" i="42"/>
  <c r="K31" i="42"/>
  <c r="O30" i="42"/>
  <c r="N30" i="42"/>
  <c r="P30" i="42" s="1"/>
  <c r="M30" i="42"/>
  <c r="L30" i="42"/>
  <c r="K30" i="42"/>
  <c r="O29" i="42"/>
  <c r="N29" i="42"/>
  <c r="M29" i="42"/>
  <c r="P29" i="42" s="1"/>
  <c r="L29" i="42"/>
  <c r="K29" i="42"/>
  <c r="O28" i="42"/>
  <c r="N28" i="42"/>
  <c r="M28" i="42"/>
  <c r="L28" i="42"/>
  <c r="P28" i="42" s="1"/>
  <c r="K28" i="42"/>
  <c r="O27" i="42"/>
  <c r="N27" i="42"/>
  <c r="M27" i="42"/>
  <c r="P27" i="42" s="1"/>
  <c r="L27" i="42"/>
  <c r="K27" i="42"/>
  <c r="O26" i="42"/>
  <c r="N26" i="42"/>
  <c r="M26" i="42"/>
  <c r="L26" i="42"/>
  <c r="K26" i="42"/>
  <c r="O25" i="42"/>
  <c r="P25" i="42" s="1"/>
  <c r="N25" i="42"/>
  <c r="M25" i="42"/>
  <c r="L25" i="42"/>
  <c r="K25" i="42"/>
  <c r="O24" i="42"/>
  <c r="N24" i="42"/>
  <c r="P24" i="42" s="1"/>
  <c r="M24" i="42"/>
  <c r="L24" i="42"/>
  <c r="K24" i="42"/>
  <c r="O23" i="42"/>
  <c r="N23" i="42"/>
  <c r="M23" i="42"/>
  <c r="P23" i="42" s="1"/>
  <c r="L23" i="42"/>
  <c r="K23" i="42"/>
  <c r="O22" i="42"/>
  <c r="N22" i="42"/>
  <c r="M22" i="42"/>
  <c r="L22" i="42"/>
  <c r="P22" i="42" s="1"/>
  <c r="K22" i="42"/>
  <c r="O21" i="42"/>
  <c r="N21" i="42"/>
  <c r="M21" i="42"/>
  <c r="P21" i="42" s="1"/>
  <c r="L21" i="42"/>
  <c r="K21" i="42"/>
  <c r="O20" i="42"/>
  <c r="M20" i="42"/>
  <c r="G20" i="42"/>
  <c r="K20" i="42"/>
  <c r="O19" i="42"/>
  <c r="N19" i="42"/>
  <c r="P19" i="42" s="1"/>
  <c r="M19" i="42"/>
  <c r="L19" i="42"/>
  <c r="K19" i="42"/>
  <c r="O18" i="42"/>
  <c r="N18" i="42"/>
  <c r="M18" i="42"/>
  <c r="P18" i="42" s="1"/>
  <c r="L18" i="42"/>
  <c r="K18" i="42"/>
  <c r="O17" i="42"/>
  <c r="N17" i="42"/>
  <c r="M17" i="42"/>
  <c r="L17" i="42"/>
  <c r="P17" i="42" s="1"/>
  <c r="K17" i="42"/>
  <c r="A2" i="42"/>
  <c r="B7" i="42" s="1"/>
  <c r="B17" i="42" s="1"/>
  <c r="H5" i="42"/>
  <c r="K321" i="42"/>
  <c r="L321" i="42"/>
  <c r="M321" i="42"/>
  <c r="N321" i="42"/>
  <c r="O321" i="42"/>
  <c r="K322" i="42"/>
  <c r="L322" i="42"/>
  <c r="M322" i="42"/>
  <c r="N322" i="42"/>
  <c r="O322" i="42"/>
  <c r="K323" i="42"/>
  <c r="L323" i="42"/>
  <c r="M323" i="42"/>
  <c r="N323" i="42"/>
  <c r="O323" i="42"/>
  <c r="K324" i="42"/>
  <c r="L324" i="42"/>
  <c r="M324" i="42"/>
  <c r="N324" i="42"/>
  <c r="O324" i="42"/>
  <c r="K325" i="42"/>
  <c r="L325" i="42"/>
  <c r="M325" i="42"/>
  <c r="N325" i="42"/>
  <c r="O325" i="42"/>
  <c r="P325" i="42" s="1"/>
  <c r="K326" i="42"/>
  <c r="L326" i="42"/>
  <c r="P326" i="42" s="1"/>
  <c r="M326" i="42"/>
  <c r="N326" i="42"/>
  <c r="O326" i="42"/>
  <c r="K327" i="42"/>
  <c r="L327" i="42"/>
  <c r="M327" i="42"/>
  <c r="P327" i="42" s="1"/>
  <c r="N327" i="42"/>
  <c r="O327" i="42"/>
  <c r="K328" i="42"/>
  <c r="L328" i="42"/>
  <c r="M328" i="42"/>
  <c r="N328" i="42"/>
  <c r="O328" i="42"/>
  <c r="K329" i="42"/>
  <c r="L329" i="42"/>
  <c r="M329" i="42"/>
  <c r="N329" i="42"/>
  <c r="O329" i="42"/>
  <c r="K330" i="42"/>
  <c r="L330" i="42"/>
  <c r="M330" i="42"/>
  <c r="N330" i="42"/>
  <c r="P330" i="42" s="1"/>
  <c r="O330" i="42"/>
  <c r="K331" i="42"/>
  <c r="L331" i="42"/>
  <c r="M331" i="42"/>
  <c r="N331" i="42"/>
  <c r="O331" i="42"/>
  <c r="K332" i="42"/>
  <c r="L332" i="42"/>
  <c r="P332" i="42" s="1"/>
  <c r="M332" i="42"/>
  <c r="N332" i="42"/>
  <c r="O332" i="42"/>
  <c r="K333" i="42"/>
  <c r="L333" i="42"/>
  <c r="M333" i="42"/>
  <c r="P333" i="42" s="1"/>
  <c r="N333" i="42"/>
  <c r="O333" i="42"/>
  <c r="K334" i="42"/>
  <c r="L334" i="42"/>
  <c r="M334" i="42"/>
  <c r="N334" i="42"/>
  <c r="O334" i="42"/>
  <c r="K335" i="42"/>
  <c r="L335" i="42"/>
  <c r="M335" i="42"/>
  <c r="N335" i="42"/>
  <c r="O335" i="42"/>
  <c r="K336" i="42"/>
  <c r="L336" i="42"/>
  <c r="M336" i="42"/>
  <c r="N336" i="42"/>
  <c r="O336" i="42"/>
  <c r="K337" i="42"/>
  <c r="L337" i="42"/>
  <c r="M337" i="42"/>
  <c r="N337" i="42"/>
  <c r="O337" i="42"/>
  <c r="K338" i="42"/>
  <c r="L338" i="42"/>
  <c r="P338" i="42" s="1"/>
  <c r="M338" i="42"/>
  <c r="N338" i="42"/>
  <c r="O338" i="42"/>
  <c r="K339" i="42"/>
  <c r="L339" i="42"/>
  <c r="M339" i="42"/>
  <c r="P339" i="42" s="1"/>
  <c r="N339" i="42"/>
  <c r="O339" i="42"/>
  <c r="K340" i="42"/>
  <c r="L340" i="42"/>
  <c r="M340" i="42"/>
  <c r="N340" i="42"/>
  <c r="O340" i="42"/>
  <c r="K341" i="42"/>
  <c r="L341" i="42"/>
  <c r="M341" i="42"/>
  <c r="N341" i="42"/>
  <c r="O341" i="42"/>
  <c r="K342" i="42"/>
  <c r="L342" i="42"/>
  <c r="M342" i="42"/>
  <c r="N342" i="42"/>
  <c r="P342" i="42" s="1"/>
  <c r="O342" i="42"/>
  <c r="K343" i="42"/>
  <c r="L343" i="42"/>
  <c r="M343" i="42"/>
  <c r="N343" i="42"/>
  <c r="O343" i="42"/>
  <c r="K344" i="42"/>
  <c r="L344" i="42"/>
  <c r="P344" i="42" s="1"/>
  <c r="M344" i="42"/>
  <c r="N344" i="42"/>
  <c r="O344" i="42"/>
  <c r="K345" i="42"/>
  <c r="L345" i="42"/>
  <c r="M345" i="42"/>
  <c r="P345" i="42" s="1"/>
  <c r="N345" i="42"/>
  <c r="O345" i="42"/>
  <c r="K346" i="42"/>
  <c r="L346" i="42"/>
  <c r="M346" i="42"/>
  <c r="N346" i="42"/>
  <c r="O346" i="42"/>
  <c r="K347" i="42"/>
  <c r="L347" i="42"/>
  <c r="M347" i="42"/>
  <c r="N347" i="42"/>
  <c r="O347" i="42"/>
  <c r="K348" i="42"/>
  <c r="L348" i="42"/>
  <c r="M348" i="42"/>
  <c r="N348" i="42"/>
  <c r="P348" i="42" s="1"/>
  <c r="O348" i="42"/>
  <c r="K349" i="42"/>
  <c r="L349" i="42"/>
  <c r="M349" i="42"/>
  <c r="N349" i="42"/>
  <c r="O349" i="42"/>
  <c r="E350" i="42"/>
  <c r="F350" i="42"/>
  <c r="S350" i="42" s="1"/>
  <c r="T350" i="42" s="1"/>
  <c r="G350" i="42"/>
  <c r="H350" i="42"/>
  <c r="I350" i="42"/>
  <c r="J350" i="42"/>
  <c r="K350" i="42" s="1"/>
  <c r="L20" i="42"/>
  <c r="P331" i="42"/>
  <c r="P215" i="42"/>
  <c r="P336" i="42"/>
  <c r="P56" i="42"/>
  <c r="P208" i="42"/>
  <c r="P254" i="42"/>
  <c r="P297" i="42"/>
  <c r="P324" i="42"/>
  <c r="P92" i="42"/>
  <c r="P259" i="42"/>
  <c r="P26" i="42"/>
  <c r="P93" i="42"/>
  <c r="P268" i="42"/>
  <c r="P315" i="42"/>
  <c r="P177" i="42"/>
  <c r="P145" i="42"/>
  <c r="P161" i="42"/>
  <c r="P180" i="42"/>
  <c r="P196" i="42"/>
  <c r="I171" i="42"/>
  <c r="N171" i="42" s="1"/>
  <c r="I201" i="42"/>
  <c r="K201" i="42" s="1"/>
  <c r="I231" i="42"/>
  <c r="I141" i="42"/>
  <c r="N20" i="42"/>
  <c r="P291" i="42"/>
  <c r="I170" i="42"/>
  <c r="K141" i="42"/>
  <c r="N141" i="42"/>
  <c r="K171" i="42"/>
  <c r="H5" i="43"/>
  <c r="A2" i="43"/>
  <c r="T352" i="43"/>
  <c r="T351" i="43"/>
  <c r="J350" i="43"/>
  <c r="I350" i="43"/>
  <c r="H350" i="43"/>
  <c r="G350" i="43"/>
  <c r="K350" i="43" s="1"/>
  <c r="F350" i="43"/>
  <c r="S350" i="43"/>
  <c r="E350" i="43"/>
  <c r="R350" i="43" s="1"/>
  <c r="D350" i="43"/>
  <c r="T349" i="43"/>
  <c r="O349" i="43"/>
  <c r="P349" i="43" s="1"/>
  <c r="N349" i="43"/>
  <c r="M349" i="43"/>
  <c r="L349" i="43"/>
  <c r="K349" i="43"/>
  <c r="T348" i="43"/>
  <c r="O348" i="43"/>
  <c r="P348" i="43" s="1"/>
  <c r="N348" i="43"/>
  <c r="M348" i="43"/>
  <c r="L348" i="43"/>
  <c r="K348" i="43"/>
  <c r="T347" i="43"/>
  <c r="O347" i="43"/>
  <c r="P347" i="43" s="1"/>
  <c r="N347" i="43"/>
  <c r="M347" i="43"/>
  <c r="L347" i="43"/>
  <c r="K347" i="43"/>
  <c r="T346" i="43"/>
  <c r="O346" i="43"/>
  <c r="P346" i="43" s="1"/>
  <c r="N346" i="43"/>
  <c r="M346" i="43"/>
  <c r="L346" i="43"/>
  <c r="K346" i="43"/>
  <c r="T345" i="43"/>
  <c r="O345" i="43"/>
  <c r="P345" i="43" s="1"/>
  <c r="N345" i="43"/>
  <c r="M345" i="43"/>
  <c r="L345" i="43"/>
  <c r="K345" i="43"/>
  <c r="T344" i="43"/>
  <c r="O344" i="43"/>
  <c r="P344" i="43" s="1"/>
  <c r="N344" i="43"/>
  <c r="M344" i="43"/>
  <c r="L344" i="43"/>
  <c r="K344" i="43"/>
  <c r="T343" i="43"/>
  <c r="O343" i="43"/>
  <c r="P343" i="43" s="1"/>
  <c r="N343" i="43"/>
  <c r="M343" i="43"/>
  <c r="L343" i="43"/>
  <c r="K343" i="43"/>
  <c r="T342" i="43"/>
  <c r="O342" i="43"/>
  <c r="N342" i="43"/>
  <c r="M342" i="43"/>
  <c r="L342" i="43"/>
  <c r="K342" i="43"/>
  <c r="T341" i="43"/>
  <c r="O341" i="43"/>
  <c r="P341" i="43" s="1"/>
  <c r="N341" i="43"/>
  <c r="M341" i="43"/>
  <c r="L341" i="43"/>
  <c r="K341" i="43"/>
  <c r="T340" i="43"/>
  <c r="O340" i="43"/>
  <c r="P340" i="43" s="1"/>
  <c r="N340" i="43"/>
  <c r="M340" i="43"/>
  <c r="L340" i="43"/>
  <c r="K340" i="43"/>
  <c r="T339" i="43"/>
  <c r="O339" i="43"/>
  <c r="P339" i="43" s="1"/>
  <c r="N339" i="43"/>
  <c r="M339" i="43"/>
  <c r="L339" i="43"/>
  <c r="K339" i="43"/>
  <c r="T338" i="43"/>
  <c r="O338" i="43"/>
  <c r="P338" i="43" s="1"/>
  <c r="N338" i="43"/>
  <c r="M338" i="43"/>
  <c r="L338" i="43"/>
  <c r="K338" i="43"/>
  <c r="T337" i="43"/>
  <c r="O337" i="43"/>
  <c r="P337" i="43" s="1"/>
  <c r="N337" i="43"/>
  <c r="M337" i="43"/>
  <c r="L337" i="43"/>
  <c r="K337" i="43"/>
  <c r="T336" i="43"/>
  <c r="O336" i="43"/>
  <c r="P336" i="43" s="1"/>
  <c r="N336" i="43"/>
  <c r="M336" i="43"/>
  <c r="L336" i="43"/>
  <c r="K336" i="43"/>
  <c r="T335" i="43"/>
  <c r="O335" i="43"/>
  <c r="P335" i="43" s="1"/>
  <c r="N335" i="43"/>
  <c r="M335" i="43"/>
  <c r="L335" i="43"/>
  <c r="K335" i="43"/>
  <c r="T334" i="43"/>
  <c r="O334" i="43"/>
  <c r="P334" i="43" s="1"/>
  <c r="N334" i="43"/>
  <c r="M334" i="43"/>
  <c r="L334" i="43"/>
  <c r="K334" i="43"/>
  <c r="T333" i="43"/>
  <c r="O333" i="43"/>
  <c r="N333" i="43"/>
  <c r="M333" i="43"/>
  <c r="L333" i="43"/>
  <c r="K333" i="43"/>
  <c r="T332" i="43"/>
  <c r="O332" i="43"/>
  <c r="P332" i="43" s="1"/>
  <c r="N332" i="43"/>
  <c r="M332" i="43"/>
  <c r="L332" i="43"/>
  <c r="K332" i="43"/>
  <c r="T331" i="43"/>
  <c r="O331" i="43"/>
  <c r="P331" i="43" s="1"/>
  <c r="N331" i="43"/>
  <c r="M331" i="43"/>
  <c r="L331" i="43"/>
  <c r="K331" i="43"/>
  <c r="T330" i="43"/>
  <c r="O330" i="43"/>
  <c r="P330" i="43" s="1"/>
  <c r="N330" i="43"/>
  <c r="M330" i="43"/>
  <c r="L330" i="43"/>
  <c r="K330" i="43"/>
  <c r="T329" i="43"/>
  <c r="O329" i="43"/>
  <c r="P329" i="43" s="1"/>
  <c r="N329" i="43"/>
  <c r="M329" i="43"/>
  <c r="L329" i="43"/>
  <c r="K329" i="43"/>
  <c r="T328" i="43"/>
  <c r="O328" i="43"/>
  <c r="P328" i="43" s="1"/>
  <c r="N328" i="43"/>
  <c r="M328" i="43"/>
  <c r="L328" i="43"/>
  <c r="K328" i="43"/>
  <c r="T327" i="43"/>
  <c r="O327" i="43"/>
  <c r="P327" i="43" s="1"/>
  <c r="N327" i="43"/>
  <c r="M327" i="43"/>
  <c r="L327" i="43"/>
  <c r="K327" i="43"/>
  <c r="T326" i="43"/>
  <c r="O326" i="43"/>
  <c r="P326" i="43" s="1"/>
  <c r="N326" i="43"/>
  <c r="M326" i="43"/>
  <c r="L326" i="43"/>
  <c r="K326" i="43"/>
  <c r="T325" i="43"/>
  <c r="O325" i="43"/>
  <c r="P325" i="43" s="1"/>
  <c r="N325" i="43"/>
  <c r="M325" i="43"/>
  <c r="L325" i="43"/>
  <c r="K325" i="43"/>
  <c r="T324" i="43"/>
  <c r="O324" i="43"/>
  <c r="N324" i="43"/>
  <c r="M324" i="43"/>
  <c r="L324" i="43"/>
  <c r="K324" i="43"/>
  <c r="T323" i="43"/>
  <c r="O323" i="43"/>
  <c r="P323" i="43" s="1"/>
  <c r="N323" i="43"/>
  <c r="M323" i="43"/>
  <c r="L323" i="43"/>
  <c r="K323" i="43"/>
  <c r="T322" i="43"/>
  <c r="O322" i="43"/>
  <c r="P322" i="43" s="1"/>
  <c r="N322" i="43"/>
  <c r="M322" i="43"/>
  <c r="L322" i="43"/>
  <c r="K322" i="43"/>
  <c r="T321" i="43"/>
  <c r="O321" i="43"/>
  <c r="N321" i="43"/>
  <c r="M321" i="43"/>
  <c r="L321" i="43"/>
  <c r="K321" i="43"/>
  <c r="J320" i="43"/>
  <c r="H320" i="43"/>
  <c r="G320" i="43"/>
  <c r="F320" i="43"/>
  <c r="S320" i="43" s="1"/>
  <c r="E320" i="43"/>
  <c r="R320" i="43" s="1"/>
  <c r="D320" i="43"/>
  <c r="T319" i="43"/>
  <c r="O319" i="43"/>
  <c r="N319" i="43"/>
  <c r="M319" i="43"/>
  <c r="L319" i="43"/>
  <c r="K319" i="43"/>
  <c r="T318" i="43"/>
  <c r="O318" i="43"/>
  <c r="N318" i="43"/>
  <c r="M318" i="43"/>
  <c r="L318" i="43"/>
  <c r="K318" i="43"/>
  <c r="T317" i="43"/>
  <c r="O317" i="43"/>
  <c r="N317" i="43"/>
  <c r="M317" i="43"/>
  <c r="L317" i="43"/>
  <c r="K317" i="43"/>
  <c r="T316" i="43"/>
  <c r="O316" i="43"/>
  <c r="N316" i="43"/>
  <c r="M316" i="43"/>
  <c r="L316" i="43"/>
  <c r="K316" i="43"/>
  <c r="T315" i="43"/>
  <c r="O315" i="43"/>
  <c r="N315" i="43"/>
  <c r="M315" i="43"/>
  <c r="L315" i="43"/>
  <c r="K315" i="43"/>
  <c r="T314" i="43"/>
  <c r="O314" i="43"/>
  <c r="N314" i="43"/>
  <c r="M314" i="43"/>
  <c r="L314" i="43"/>
  <c r="K314" i="43"/>
  <c r="T313" i="43"/>
  <c r="O313" i="43"/>
  <c r="N313" i="43"/>
  <c r="M313" i="43"/>
  <c r="L313" i="43"/>
  <c r="K313" i="43"/>
  <c r="T312" i="43"/>
  <c r="O312" i="43"/>
  <c r="N312" i="43"/>
  <c r="M312" i="43"/>
  <c r="L312" i="43"/>
  <c r="K312" i="43"/>
  <c r="T311" i="43"/>
  <c r="O311" i="43"/>
  <c r="N311" i="43"/>
  <c r="M311" i="43"/>
  <c r="L311" i="43"/>
  <c r="K311" i="43"/>
  <c r="T310" i="43"/>
  <c r="O310" i="43"/>
  <c r="N310" i="43"/>
  <c r="M310" i="43"/>
  <c r="L310" i="43"/>
  <c r="K310" i="43"/>
  <c r="T309" i="43"/>
  <c r="O309" i="43"/>
  <c r="N309" i="43"/>
  <c r="M309" i="43"/>
  <c r="L309" i="43"/>
  <c r="K309" i="43"/>
  <c r="T308" i="43"/>
  <c r="O308" i="43"/>
  <c r="N308" i="43"/>
  <c r="M308" i="43"/>
  <c r="L308" i="43"/>
  <c r="K308" i="43"/>
  <c r="T307" i="43"/>
  <c r="O307" i="43"/>
  <c r="N307" i="43"/>
  <c r="M307" i="43"/>
  <c r="L307" i="43"/>
  <c r="K307" i="43"/>
  <c r="T306" i="43"/>
  <c r="O306" i="43"/>
  <c r="N306" i="43"/>
  <c r="M306" i="43"/>
  <c r="L306" i="43"/>
  <c r="K306" i="43"/>
  <c r="T305" i="43"/>
  <c r="O305" i="43"/>
  <c r="N305" i="43"/>
  <c r="M305" i="43"/>
  <c r="L305" i="43"/>
  <c r="K305" i="43"/>
  <c r="T304" i="43"/>
  <c r="O304" i="43"/>
  <c r="N304" i="43"/>
  <c r="M304" i="43"/>
  <c r="L304" i="43"/>
  <c r="K304" i="43"/>
  <c r="T303" i="43"/>
  <c r="O303" i="43"/>
  <c r="N303" i="43"/>
  <c r="M303" i="43"/>
  <c r="L303" i="43"/>
  <c r="K303" i="43"/>
  <c r="T302" i="43"/>
  <c r="O302" i="43"/>
  <c r="N302" i="43"/>
  <c r="M302" i="43"/>
  <c r="L302" i="43"/>
  <c r="K302" i="43"/>
  <c r="T301" i="43"/>
  <c r="O301" i="43"/>
  <c r="N301" i="43"/>
  <c r="M301" i="43"/>
  <c r="L301" i="43"/>
  <c r="K301" i="43"/>
  <c r="T300" i="43"/>
  <c r="O300" i="43"/>
  <c r="N300" i="43"/>
  <c r="M300" i="43"/>
  <c r="L300" i="43"/>
  <c r="K300" i="43"/>
  <c r="T299" i="43"/>
  <c r="O299" i="43"/>
  <c r="N299" i="43"/>
  <c r="M299" i="43"/>
  <c r="L299" i="43"/>
  <c r="K299" i="43"/>
  <c r="T298" i="43"/>
  <c r="O298" i="43"/>
  <c r="N298" i="43"/>
  <c r="M298" i="43"/>
  <c r="L298" i="43"/>
  <c r="K298" i="43"/>
  <c r="T297" i="43"/>
  <c r="O297" i="43"/>
  <c r="N297" i="43"/>
  <c r="M297" i="43"/>
  <c r="L297" i="43"/>
  <c r="K297" i="43"/>
  <c r="T296" i="43"/>
  <c r="O296" i="43"/>
  <c r="N296" i="43"/>
  <c r="M296" i="43"/>
  <c r="L296" i="43"/>
  <c r="K296" i="43"/>
  <c r="T295" i="43"/>
  <c r="O295" i="43"/>
  <c r="N295" i="43"/>
  <c r="M295" i="43"/>
  <c r="L295" i="43"/>
  <c r="K295" i="43"/>
  <c r="T294" i="43"/>
  <c r="O294" i="43"/>
  <c r="N294" i="43"/>
  <c r="M294" i="43"/>
  <c r="L294" i="43"/>
  <c r="K294" i="43"/>
  <c r="T293" i="43"/>
  <c r="O293" i="43"/>
  <c r="N293" i="43"/>
  <c r="M293" i="43"/>
  <c r="L293" i="43"/>
  <c r="K293" i="43"/>
  <c r="T292" i="43"/>
  <c r="O292" i="43"/>
  <c r="N292" i="43"/>
  <c r="M292" i="43"/>
  <c r="L292" i="43"/>
  <c r="K292" i="43"/>
  <c r="T291" i="43"/>
  <c r="O291" i="43"/>
  <c r="M291" i="43"/>
  <c r="L291" i="43"/>
  <c r="J290" i="43"/>
  <c r="H290" i="43"/>
  <c r="G290" i="43"/>
  <c r="F290" i="43"/>
  <c r="S290" i="43"/>
  <c r="E290" i="43"/>
  <c r="R290" i="43" s="1"/>
  <c r="D290" i="43"/>
  <c r="T289" i="43"/>
  <c r="O289" i="43"/>
  <c r="P289" i="43" s="1"/>
  <c r="N289" i="43"/>
  <c r="M289" i="43"/>
  <c r="L289" i="43"/>
  <c r="K289" i="43"/>
  <c r="T288" i="43"/>
  <c r="O288" i="43"/>
  <c r="P288" i="43" s="1"/>
  <c r="N288" i="43"/>
  <c r="M288" i="43"/>
  <c r="L288" i="43"/>
  <c r="K288" i="43"/>
  <c r="T287" i="43"/>
  <c r="O287" i="43"/>
  <c r="N287" i="43"/>
  <c r="M287" i="43"/>
  <c r="L287" i="43"/>
  <c r="K287" i="43"/>
  <c r="T286" i="43"/>
  <c r="O286" i="43"/>
  <c r="P286" i="43" s="1"/>
  <c r="N286" i="43"/>
  <c r="M286" i="43"/>
  <c r="L286" i="43"/>
  <c r="K286" i="43"/>
  <c r="T285" i="43"/>
  <c r="O285" i="43"/>
  <c r="P285" i="43" s="1"/>
  <c r="N285" i="43"/>
  <c r="M285" i="43"/>
  <c r="L285" i="43"/>
  <c r="K285" i="43"/>
  <c r="T284" i="43"/>
  <c r="O284" i="43"/>
  <c r="P284" i="43" s="1"/>
  <c r="N284" i="43"/>
  <c r="M284" i="43"/>
  <c r="L284" i="43"/>
  <c r="K284" i="43"/>
  <c r="T283" i="43"/>
  <c r="O283" i="43"/>
  <c r="P283" i="43" s="1"/>
  <c r="N283" i="43"/>
  <c r="M283" i="43"/>
  <c r="L283" i="43"/>
  <c r="K283" i="43"/>
  <c r="T282" i="43"/>
  <c r="O282" i="43"/>
  <c r="P282" i="43" s="1"/>
  <c r="N282" i="43"/>
  <c r="M282" i="43"/>
  <c r="L282" i="43"/>
  <c r="K282" i="43"/>
  <c r="T281" i="43"/>
  <c r="O281" i="43"/>
  <c r="N281" i="43"/>
  <c r="M281" i="43"/>
  <c r="L281" i="43"/>
  <c r="K281" i="43"/>
  <c r="T280" i="43"/>
  <c r="O280" i="43"/>
  <c r="P280" i="43" s="1"/>
  <c r="N280" i="43"/>
  <c r="M280" i="43"/>
  <c r="L280" i="43"/>
  <c r="K280" i="43"/>
  <c r="T279" i="43"/>
  <c r="O279" i="43"/>
  <c r="P279" i="43" s="1"/>
  <c r="N279" i="43"/>
  <c r="M279" i="43"/>
  <c r="L279" i="43"/>
  <c r="K279" i="43"/>
  <c r="T278" i="43"/>
  <c r="O278" i="43"/>
  <c r="P278" i="43" s="1"/>
  <c r="N278" i="43"/>
  <c r="M278" i="43"/>
  <c r="L278" i="43"/>
  <c r="K278" i="43"/>
  <c r="T277" i="43"/>
  <c r="O277" i="43"/>
  <c r="P277" i="43" s="1"/>
  <c r="N277" i="43"/>
  <c r="M277" i="43"/>
  <c r="L277" i="43"/>
  <c r="K277" i="43"/>
  <c r="T276" i="43"/>
  <c r="O276" i="43"/>
  <c r="P276" i="43" s="1"/>
  <c r="N276" i="43"/>
  <c r="M276" i="43"/>
  <c r="L276" i="43"/>
  <c r="K276" i="43"/>
  <c r="T275" i="43"/>
  <c r="O275" i="43"/>
  <c r="N275" i="43"/>
  <c r="M275" i="43"/>
  <c r="L275" i="43"/>
  <c r="K275" i="43"/>
  <c r="T274" i="43"/>
  <c r="O274" i="43"/>
  <c r="P274" i="43" s="1"/>
  <c r="N274" i="43"/>
  <c r="M274" i="43"/>
  <c r="L274" i="43"/>
  <c r="K274" i="43"/>
  <c r="T273" i="43"/>
  <c r="O273" i="43"/>
  <c r="P273" i="43" s="1"/>
  <c r="N273" i="43"/>
  <c r="M273" i="43"/>
  <c r="L273" i="43"/>
  <c r="K273" i="43"/>
  <c r="T272" i="43"/>
  <c r="O272" i="43"/>
  <c r="P272" i="43" s="1"/>
  <c r="N272" i="43"/>
  <c r="M272" i="43"/>
  <c r="L272" i="43"/>
  <c r="K272" i="43"/>
  <c r="T271" i="43"/>
  <c r="O271" i="43"/>
  <c r="P271" i="43" s="1"/>
  <c r="N271" i="43"/>
  <c r="M271" i="43"/>
  <c r="L271" i="43"/>
  <c r="K271" i="43"/>
  <c r="T270" i="43"/>
  <c r="O270" i="43"/>
  <c r="P270" i="43" s="1"/>
  <c r="N270" i="43"/>
  <c r="M270" i="43"/>
  <c r="L270" i="43"/>
  <c r="K270" i="43"/>
  <c r="T269" i="43"/>
  <c r="O269" i="43"/>
  <c r="N269" i="43"/>
  <c r="M269" i="43"/>
  <c r="L269" i="43"/>
  <c r="K269" i="43"/>
  <c r="T268" i="43"/>
  <c r="O268" i="43"/>
  <c r="P268" i="43" s="1"/>
  <c r="N268" i="43"/>
  <c r="M268" i="43"/>
  <c r="L268" i="43"/>
  <c r="K268" i="43"/>
  <c r="T267" i="43"/>
  <c r="O267" i="43"/>
  <c r="P267" i="43" s="1"/>
  <c r="N267" i="43"/>
  <c r="M267" i="43"/>
  <c r="L267" i="43"/>
  <c r="K267" i="43"/>
  <c r="T266" i="43"/>
  <c r="O266" i="43"/>
  <c r="P266" i="43" s="1"/>
  <c r="N266" i="43"/>
  <c r="M266" i="43"/>
  <c r="L266" i="43"/>
  <c r="K266" i="43"/>
  <c r="T265" i="43"/>
  <c r="O265" i="43"/>
  <c r="P265" i="43" s="1"/>
  <c r="N265" i="43"/>
  <c r="M265" i="43"/>
  <c r="L265" i="43"/>
  <c r="K265" i="43"/>
  <c r="T264" i="43"/>
  <c r="O264" i="43"/>
  <c r="P264" i="43" s="1"/>
  <c r="N264" i="43"/>
  <c r="M264" i="43"/>
  <c r="L264" i="43"/>
  <c r="K264" i="43"/>
  <c r="T263" i="43"/>
  <c r="O263" i="43"/>
  <c r="N263" i="43"/>
  <c r="M263" i="43"/>
  <c r="L263" i="43"/>
  <c r="K263" i="43"/>
  <c r="T262" i="43"/>
  <c r="O262" i="43"/>
  <c r="P262" i="43" s="1"/>
  <c r="N262" i="43"/>
  <c r="M262" i="43"/>
  <c r="L262" i="43"/>
  <c r="K262" i="43"/>
  <c r="T261" i="43"/>
  <c r="O261" i="43"/>
  <c r="O290" i="43" s="1"/>
  <c r="M261" i="43"/>
  <c r="L261" i="43"/>
  <c r="J260" i="43"/>
  <c r="H260" i="43"/>
  <c r="G260" i="43"/>
  <c r="F260" i="43"/>
  <c r="S260" i="43" s="1"/>
  <c r="T260" i="43" s="1"/>
  <c r="E260" i="43"/>
  <c r="R260" i="43"/>
  <c r="D260" i="43"/>
  <c r="T259" i="43"/>
  <c r="O259" i="43"/>
  <c r="N259" i="43"/>
  <c r="P259" i="43" s="1"/>
  <c r="M259" i="43"/>
  <c r="L259" i="43"/>
  <c r="K259" i="43"/>
  <c r="T258" i="43"/>
  <c r="O258" i="43"/>
  <c r="N258" i="43"/>
  <c r="P258" i="43" s="1"/>
  <c r="M258" i="43"/>
  <c r="L258" i="43"/>
  <c r="K258" i="43"/>
  <c r="T257" i="43"/>
  <c r="O257" i="43"/>
  <c r="N257" i="43"/>
  <c r="P257" i="43" s="1"/>
  <c r="M257" i="43"/>
  <c r="L257" i="43"/>
  <c r="K257" i="43"/>
  <c r="T256" i="43"/>
  <c r="O256" i="43"/>
  <c r="N256" i="43"/>
  <c r="P256" i="43" s="1"/>
  <c r="M256" i="43"/>
  <c r="L256" i="43"/>
  <c r="K256" i="43"/>
  <c r="T255" i="43"/>
  <c r="O255" i="43"/>
  <c r="N255" i="43"/>
  <c r="M255" i="43"/>
  <c r="L255" i="43"/>
  <c r="K255" i="43"/>
  <c r="T254" i="43"/>
  <c r="O254" i="43"/>
  <c r="N254" i="43"/>
  <c r="P254" i="43" s="1"/>
  <c r="M254" i="43"/>
  <c r="L254" i="43"/>
  <c r="K254" i="43"/>
  <c r="T253" i="43"/>
  <c r="O253" i="43"/>
  <c r="N253" i="43"/>
  <c r="P253" i="43" s="1"/>
  <c r="M253" i="43"/>
  <c r="L253" i="43"/>
  <c r="K253" i="43"/>
  <c r="T252" i="43"/>
  <c r="O252" i="43"/>
  <c r="N252" i="43"/>
  <c r="P252" i="43" s="1"/>
  <c r="M252" i="43"/>
  <c r="L252" i="43"/>
  <c r="K252" i="43"/>
  <c r="T251" i="43"/>
  <c r="O251" i="43"/>
  <c r="N251" i="43"/>
  <c r="P251" i="43" s="1"/>
  <c r="M251" i="43"/>
  <c r="L251" i="43"/>
  <c r="K251" i="43"/>
  <c r="T250" i="43"/>
  <c r="O250" i="43"/>
  <c r="N250" i="43"/>
  <c r="P250" i="43" s="1"/>
  <c r="M250" i="43"/>
  <c r="L250" i="43"/>
  <c r="K250" i="43"/>
  <c r="T249" i="43"/>
  <c r="O249" i="43"/>
  <c r="N249" i="43"/>
  <c r="M249" i="43"/>
  <c r="L249" i="43"/>
  <c r="K249" i="43"/>
  <c r="T248" i="43"/>
  <c r="O248" i="43"/>
  <c r="N248" i="43"/>
  <c r="P248" i="43" s="1"/>
  <c r="M248" i="43"/>
  <c r="L248" i="43"/>
  <c r="K248" i="43"/>
  <c r="T247" i="43"/>
  <c r="O247" i="43"/>
  <c r="N247" i="43"/>
  <c r="P247" i="43" s="1"/>
  <c r="M247" i="43"/>
  <c r="L247" i="43"/>
  <c r="K247" i="43"/>
  <c r="T246" i="43"/>
  <c r="O246" i="43"/>
  <c r="N246" i="43"/>
  <c r="P246" i="43" s="1"/>
  <c r="M246" i="43"/>
  <c r="L246" i="43"/>
  <c r="K246" i="43"/>
  <c r="T245" i="43"/>
  <c r="O245" i="43"/>
  <c r="N245" i="43"/>
  <c r="P245" i="43" s="1"/>
  <c r="M245" i="43"/>
  <c r="L245" i="43"/>
  <c r="K245" i="43"/>
  <c r="T244" i="43"/>
  <c r="O244" i="43"/>
  <c r="N244" i="43"/>
  <c r="P244" i="43" s="1"/>
  <c r="M244" i="43"/>
  <c r="L244" i="43"/>
  <c r="K244" i="43"/>
  <c r="T243" i="43"/>
  <c r="O243" i="43"/>
  <c r="N243" i="43"/>
  <c r="M243" i="43"/>
  <c r="L243" i="43"/>
  <c r="K243" i="43"/>
  <c r="T242" i="43"/>
  <c r="O242" i="43"/>
  <c r="N242" i="43"/>
  <c r="P242" i="43" s="1"/>
  <c r="M242" i="43"/>
  <c r="L242" i="43"/>
  <c r="K242" i="43"/>
  <c r="T241" i="43"/>
  <c r="O241" i="43"/>
  <c r="N241" i="43"/>
  <c r="P241" i="43" s="1"/>
  <c r="M241" i="43"/>
  <c r="L241" i="43"/>
  <c r="K241" i="43"/>
  <c r="T240" i="43"/>
  <c r="O240" i="43"/>
  <c r="N240" i="43"/>
  <c r="P240" i="43" s="1"/>
  <c r="M240" i="43"/>
  <c r="L240" i="43"/>
  <c r="K240" i="43"/>
  <c r="T239" i="43"/>
  <c r="O239" i="43"/>
  <c r="N239" i="43"/>
  <c r="P239" i="43" s="1"/>
  <c r="M239" i="43"/>
  <c r="L239" i="43"/>
  <c r="K239" i="43"/>
  <c r="T238" i="43"/>
  <c r="O238" i="43"/>
  <c r="N238" i="43"/>
  <c r="P238" i="43" s="1"/>
  <c r="M238" i="43"/>
  <c r="L238" i="43"/>
  <c r="K238" i="43"/>
  <c r="T237" i="43"/>
  <c r="O237" i="43"/>
  <c r="N237" i="43"/>
  <c r="M237" i="43"/>
  <c r="L237" i="43"/>
  <c r="K237" i="43"/>
  <c r="T236" i="43"/>
  <c r="O236" i="43"/>
  <c r="N236" i="43"/>
  <c r="P236" i="43" s="1"/>
  <c r="M236" i="43"/>
  <c r="L236" i="43"/>
  <c r="K236" i="43"/>
  <c r="T235" i="43"/>
  <c r="O235" i="43"/>
  <c r="N235" i="43"/>
  <c r="P235" i="43" s="1"/>
  <c r="M235" i="43"/>
  <c r="L235" i="43"/>
  <c r="K235" i="43"/>
  <c r="T234" i="43"/>
  <c r="O234" i="43"/>
  <c r="N234" i="43"/>
  <c r="P234" i="43" s="1"/>
  <c r="M234" i="43"/>
  <c r="L234" i="43"/>
  <c r="K234" i="43"/>
  <c r="T233" i="43"/>
  <c r="O233" i="43"/>
  <c r="N233" i="43"/>
  <c r="P233" i="43" s="1"/>
  <c r="M233" i="43"/>
  <c r="L233" i="43"/>
  <c r="K233" i="43"/>
  <c r="T232" i="43"/>
  <c r="O232" i="43"/>
  <c r="N232" i="43"/>
  <c r="P232" i="43" s="1"/>
  <c r="M232" i="43"/>
  <c r="L232" i="43"/>
  <c r="K232" i="43"/>
  <c r="T231" i="43"/>
  <c r="O231" i="43"/>
  <c r="M231" i="43"/>
  <c r="M260" i="43" s="1"/>
  <c r="L231" i="43"/>
  <c r="J230" i="43"/>
  <c r="H230" i="43"/>
  <c r="G230" i="43"/>
  <c r="F230" i="43"/>
  <c r="S230" i="43"/>
  <c r="E230" i="43"/>
  <c r="R230" i="43" s="1"/>
  <c r="D230" i="43"/>
  <c r="T229" i="43"/>
  <c r="O229" i="43"/>
  <c r="N229" i="43"/>
  <c r="M229" i="43"/>
  <c r="P229" i="43" s="1"/>
  <c r="L229" i="43"/>
  <c r="K229" i="43"/>
  <c r="T228" i="43"/>
  <c r="O228" i="43"/>
  <c r="N228" i="43"/>
  <c r="M228" i="43"/>
  <c r="L228" i="43"/>
  <c r="K228" i="43"/>
  <c r="T227" i="43"/>
  <c r="O227" i="43"/>
  <c r="N227" i="43"/>
  <c r="M227" i="43"/>
  <c r="P227" i="43" s="1"/>
  <c r="L227" i="43"/>
  <c r="K227" i="43"/>
  <c r="T226" i="43"/>
  <c r="O226" i="43"/>
  <c r="N226" i="43"/>
  <c r="M226" i="43"/>
  <c r="P226" i="43" s="1"/>
  <c r="L226" i="43"/>
  <c r="K226" i="43"/>
  <c r="T225" i="43"/>
  <c r="O225" i="43"/>
  <c r="N225" i="43"/>
  <c r="M225" i="43"/>
  <c r="P225" i="43" s="1"/>
  <c r="L225" i="43"/>
  <c r="K225" i="43"/>
  <c r="T224" i="43"/>
  <c r="O224" i="43"/>
  <c r="N224" i="43"/>
  <c r="M224" i="43"/>
  <c r="P224" i="43" s="1"/>
  <c r="L224" i="43"/>
  <c r="K224" i="43"/>
  <c r="T223" i="43"/>
  <c r="O223" i="43"/>
  <c r="N223" i="43"/>
  <c r="M223" i="43"/>
  <c r="P223" i="43" s="1"/>
  <c r="L223" i="43"/>
  <c r="K223" i="43"/>
  <c r="T222" i="43"/>
  <c r="O222" i="43"/>
  <c r="N222" i="43"/>
  <c r="M222" i="43"/>
  <c r="L222" i="43"/>
  <c r="K222" i="43"/>
  <c r="T221" i="43"/>
  <c r="O221" i="43"/>
  <c r="N221" i="43"/>
  <c r="M221" i="43"/>
  <c r="P221" i="43" s="1"/>
  <c r="L221" i="43"/>
  <c r="K221" i="43"/>
  <c r="T220" i="43"/>
  <c r="O220" i="43"/>
  <c r="N220" i="43"/>
  <c r="M220" i="43"/>
  <c r="P220" i="43" s="1"/>
  <c r="L220" i="43"/>
  <c r="K220" i="43"/>
  <c r="T219" i="43"/>
  <c r="O219" i="43"/>
  <c r="N219" i="43"/>
  <c r="M219" i="43"/>
  <c r="P219" i="43" s="1"/>
  <c r="L219" i="43"/>
  <c r="K219" i="43"/>
  <c r="T218" i="43"/>
  <c r="O218" i="43"/>
  <c r="N218" i="43"/>
  <c r="M218" i="43"/>
  <c r="P218" i="43" s="1"/>
  <c r="L218" i="43"/>
  <c r="K218" i="43"/>
  <c r="T217" i="43"/>
  <c r="O217" i="43"/>
  <c r="N217" i="43"/>
  <c r="M217" i="43"/>
  <c r="P217" i="43" s="1"/>
  <c r="L217" i="43"/>
  <c r="K217" i="43"/>
  <c r="T216" i="43"/>
  <c r="O216" i="43"/>
  <c r="N216" i="43"/>
  <c r="M216" i="43"/>
  <c r="L216" i="43"/>
  <c r="K216" i="43"/>
  <c r="T215" i="43"/>
  <c r="O215" i="43"/>
  <c r="N215" i="43"/>
  <c r="M215" i="43"/>
  <c r="P215" i="43" s="1"/>
  <c r="L215" i="43"/>
  <c r="K215" i="43"/>
  <c r="T214" i="43"/>
  <c r="O214" i="43"/>
  <c r="N214" i="43"/>
  <c r="M214" i="43"/>
  <c r="P214" i="43" s="1"/>
  <c r="L214" i="43"/>
  <c r="K214" i="43"/>
  <c r="T213" i="43"/>
  <c r="O213" i="43"/>
  <c r="N213" i="43"/>
  <c r="M213" i="43"/>
  <c r="P213" i="43" s="1"/>
  <c r="L213" i="43"/>
  <c r="K213" i="43"/>
  <c r="T212" i="43"/>
  <c r="O212" i="43"/>
  <c r="N212" i="43"/>
  <c r="M212" i="43"/>
  <c r="P212" i="43" s="1"/>
  <c r="L212" i="43"/>
  <c r="K212" i="43"/>
  <c r="T211" i="43"/>
  <c r="O211" i="43"/>
  <c r="N211" i="43"/>
  <c r="M211" i="43"/>
  <c r="P211" i="43" s="1"/>
  <c r="L211" i="43"/>
  <c r="K211" i="43"/>
  <c r="T210" i="43"/>
  <c r="O210" i="43"/>
  <c r="N210" i="43"/>
  <c r="M210" i="43"/>
  <c r="L210" i="43"/>
  <c r="K210" i="43"/>
  <c r="T209" i="43"/>
  <c r="O209" i="43"/>
  <c r="N209" i="43"/>
  <c r="M209" i="43"/>
  <c r="P209" i="43" s="1"/>
  <c r="L209" i="43"/>
  <c r="K209" i="43"/>
  <c r="T208" i="43"/>
  <c r="O208" i="43"/>
  <c r="N208" i="43"/>
  <c r="M208" i="43"/>
  <c r="P208" i="43" s="1"/>
  <c r="L208" i="43"/>
  <c r="K208" i="43"/>
  <c r="T207" i="43"/>
  <c r="O207" i="43"/>
  <c r="N207" i="43"/>
  <c r="M207" i="43"/>
  <c r="P207" i="43" s="1"/>
  <c r="L207" i="43"/>
  <c r="K207" i="43"/>
  <c r="T206" i="43"/>
  <c r="O206" i="43"/>
  <c r="N206" i="43"/>
  <c r="M206" i="43"/>
  <c r="P206" i="43" s="1"/>
  <c r="L206" i="43"/>
  <c r="K206" i="43"/>
  <c r="T205" i="43"/>
  <c r="O205" i="43"/>
  <c r="N205" i="43"/>
  <c r="M205" i="43"/>
  <c r="P205" i="43" s="1"/>
  <c r="L205" i="43"/>
  <c r="K205" i="43"/>
  <c r="T204" i="43"/>
  <c r="O204" i="43"/>
  <c r="N204" i="43"/>
  <c r="M204" i="43"/>
  <c r="L204" i="43"/>
  <c r="K204" i="43"/>
  <c r="T203" i="43"/>
  <c r="O203" i="43"/>
  <c r="N203" i="43"/>
  <c r="M203" i="43"/>
  <c r="P203" i="43" s="1"/>
  <c r="L203" i="43"/>
  <c r="K203" i="43"/>
  <c r="T202" i="43"/>
  <c r="O202" i="43"/>
  <c r="N202" i="43"/>
  <c r="M202" i="43"/>
  <c r="M230" i="43" s="1"/>
  <c r="L202" i="43"/>
  <c r="K202" i="43"/>
  <c r="T201" i="43"/>
  <c r="O201" i="43"/>
  <c r="O230" i="43" s="1"/>
  <c r="M201" i="43"/>
  <c r="L201" i="43"/>
  <c r="L230" i="43" s="1"/>
  <c r="J200" i="43"/>
  <c r="H200" i="43"/>
  <c r="G200" i="43"/>
  <c r="F200" i="43"/>
  <c r="S200" i="43" s="1"/>
  <c r="E200" i="43"/>
  <c r="D200" i="43"/>
  <c r="T199" i="43"/>
  <c r="O199" i="43"/>
  <c r="N199" i="43"/>
  <c r="M199" i="43"/>
  <c r="L199" i="43"/>
  <c r="K199" i="43"/>
  <c r="T198" i="43"/>
  <c r="O198" i="43"/>
  <c r="N198" i="43"/>
  <c r="M198" i="43"/>
  <c r="L198" i="43"/>
  <c r="K198" i="43"/>
  <c r="T197" i="43"/>
  <c r="O197" i="43"/>
  <c r="N197" i="43"/>
  <c r="M197" i="43"/>
  <c r="L197" i="43"/>
  <c r="K197" i="43"/>
  <c r="T196" i="43"/>
  <c r="O196" i="43"/>
  <c r="N196" i="43"/>
  <c r="M196" i="43"/>
  <c r="L196" i="43"/>
  <c r="K196" i="43"/>
  <c r="T195" i="43"/>
  <c r="O195" i="43"/>
  <c r="N195" i="43"/>
  <c r="M195" i="43"/>
  <c r="L195" i="43"/>
  <c r="K195" i="43"/>
  <c r="T194" i="43"/>
  <c r="O194" i="43"/>
  <c r="N194" i="43"/>
  <c r="M194" i="43"/>
  <c r="L194" i="43"/>
  <c r="K194" i="43"/>
  <c r="T193" i="43"/>
  <c r="O193" i="43"/>
  <c r="N193" i="43"/>
  <c r="M193" i="43"/>
  <c r="L193" i="43"/>
  <c r="K193" i="43"/>
  <c r="T192" i="43"/>
  <c r="O192" i="43"/>
  <c r="N192" i="43"/>
  <c r="M192" i="43"/>
  <c r="L192" i="43"/>
  <c r="K192" i="43"/>
  <c r="T191" i="43"/>
  <c r="O191" i="43"/>
  <c r="N191" i="43"/>
  <c r="M191" i="43"/>
  <c r="L191" i="43"/>
  <c r="K191" i="43"/>
  <c r="T190" i="43"/>
  <c r="O190" i="43"/>
  <c r="N190" i="43"/>
  <c r="M190" i="43"/>
  <c r="L190" i="43"/>
  <c r="K190" i="43"/>
  <c r="T189" i="43"/>
  <c r="O189" i="43"/>
  <c r="N189" i="43"/>
  <c r="M189" i="43"/>
  <c r="L189" i="43"/>
  <c r="K189" i="43"/>
  <c r="T188" i="43"/>
  <c r="O188" i="43"/>
  <c r="N188" i="43"/>
  <c r="M188" i="43"/>
  <c r="L188" i="43"/>
  <c r="K188" i="43"/>
  <c r="T187" i="43"/>
  <c r="O187" i="43"/>
  <c r="N187" i="43"/>
  <c r="M187" i="43"/>
  <c r="L187" i="43"/>
  <c r="K187" i="43"/>
  <c r="T186" i="43"/>
  <c r="O186" i="43"/>
  <c r="N186" i="43"/>
  <c r="M186" i="43"/>
  <c r="L186" i="43"/>
  <c r="K186" i="43"/>
  <c r="T185" i="43"/>
  <c r="O185" i="43"/>
  <c r="N185" i="43"/>
  <c r="M185" i="43"/>
  <c r="L185" i="43"/>
  <c r="K185" i="43"/>
  <c r="T184" i="43"/>
  <c r="O184" i="43"/>
  <c r="N184" i="43"/>
  <c r="M184" i="43"/>
  <c r="L184" i="43"/>
  <c r="K184" i="43"/>
  <c r="T183" i="43"/>
  <c r="O183" i="43"/>
  <c r="N183" i="43"/>
  <c r="M183" i="43"/>
  <c r="L183" i="43"/>
  <c r="K183" i="43"/>
  <c r="T182" i="43"/>
  <c r="O182" i="43"/>
  <c r="N182" i="43"/>
  <c r="M182" i="43"/>
  <c r="L182" i="43"/>
  <c r="K182" i="43"/>
  <c r="T181" i="43"/>
  <c r="O181" i="43"/>
  <c r="N181" i="43"/>
  <c r="M181" i="43"/>
  <c r="L181" i="43"/>
  <c r="K181" i="43"/>
  <c r="T180" i="43"/>
  <c r="O180" i="43"/>
  <c r="N180" i="43"/>
  <c r="M180" i="43"/>
  <c r="L180" i="43"/>
  <c r="K180" i="43"/>
  <c r="T179" i="43"/>
  <c r="O179" i="43"/>
  <c r="N179" i="43"/>
  <c r="M179" i="43"/>
  <c r="L179" i="43"/>
  <c r="K179" i="43"/>
  <c r="T178" i="43"/>
  <c r="O178" i="43"/>
  <c r="N178" i="43"/>
  <c r="M178" i="43"/>
  <c r="L178" i="43"/>
  <c r="K178" i="43"/>
  <c r="T177" i="43"/>
  <c r="O177" i="43"/>
  <c r="N177" i="43"/>
  <c r="M177" i="43"/>
  <c r="L177" i="43"/>
  <c r="K177" i="43"/>
  <c r="T176" i="43"/>
  <c r="O176" i="43"/>
  <c r="N176" i="43"/>
  <c r="M176" i="43"/>
  <c r="L176" i="43"/>
  <c r="K176" i="43"/>
  <c r="T175" i="43"/>
  <c r="O175" i="43"/>
  <c r="N175" i="43"/>
  <c r="M175" i="43"/>
  <c r="L175" i="43"/>
  <c r="K175" i="43"/>
  <c r="T174" i="43"/>
  <c r="O174" i="43"/>
  <c r="N174" i="43"/>
  <c r="M174" i="43"/>
  <c r="L174" i="43"/>
  <c r="K174" i="43"/>
  <c r="T173" i="43"/>
  <c r="O173" i="43"/>
  <c r="N173" i="43"/>
  <c r="M173" i="43"/>
  <c r="L173" i="43"/>
  <c r="K173" i="43"/>
  <c r="T172" i="43"/>
  <c r="O172" i="43"/>
  <c r="N172" i="43"/>
  <c r="M172" i="43"/>
  <c r="L172" i="43"/>
  <c r="K172" i="43"/>
  <c r="T171" i="43"/>
  <c r="O171" i="43"/>
  <c r="M171" i="43"/>
  <c r="M200" i="43" s="1"/>
  <c r="L171" i="43"/>
  <c r="J170" i="43"/>
  <c r="H170" i="43"/>
  <c r="G170" i="43"/>
  <c r="F170" i="43"/>
  <c r="S170" i="43" s="1"/>
  <c r="E170" i="43"/>
  <c r="R170" i="43" s="1"/>
  <c r="D170" i="43"/>
  <c r="T169" i="43"/>
  <c r="O169" i="43"/>
  <c r="N169" i="43"/>
  <c r="M169" i="43"/>
  <c r="L169" i="43"/>
  <c r="K169" i="43"/>
  <c r="T168" i="43"/>
  <c r="O168" i="43"/>
  <c r="N168" i="43"/>
  <c r="M168" i="43"/>
  <c r="L168" i="43"/>
  <c r="K168" i="43"/>
  <c r="T167" i="43"/>
  <c r="O167" i="43"/>
  <c r="N167" i="43"/>
  <c r="M167" i="43"/>
  <c r="L167" i="43"/>
  <c r="K167" i="43"/>
  <c r="T166" i="43"/>
  <c r="O166" i="43"/>
  <c r="N166" i="43"/>
  <c r="M166" i="43"/>
  <c r="L166" i="43"/>
  <c r="K166" i="43"/>
  <c r="T165" i="43"/>
  <c r="O165" i="43"/>
  <c r="N165" i="43"/>
  <c r="M165" i="43"/>
  <c r="L165" i="43"/>
  <c r="K165" i="43"/>
  <c r="T164" i="43"/>
  <c r="O164" i="43"/>
  <c r="N164" i="43"/>
  <c r="M164" i="43"/>
  <c r="L164" i="43"/>
  <c r="K164" i="43"/>
  <c r="T163" i="43"/>
  <c r="O163" i="43"/>
  <c r="N163" i="43"/>
  <c r="M163" i="43"/>
  <c r="P163" i="43" s="1"/>
  <c r="L163" i="43"/>
  <c r="K163" i="43"/>
  <c r="T162" i="43"/>
  <c r="O162" i="43"/>
  <c r="N162" i="43"/>
  <c r="M162" i="43"/>
  <c r="P162" i="43" s="1"/>
  <c r="L162" i="43"/>
  <c r="K162" i="43"/>
  <c r="T161" i="43"/>
  <c r="O161" i="43"/>
  <c r="N161" i="43"/>
  <c r="M161" i="43"/>
  <c r="P161" i="43" s="1"/>
  <c r="L161" i="43"/>
  <c r="K161" i="43"/>
  <c r="T160" i="43"/>
  <c r="O160" i="43"/>
  <c r="N160" i="43"/>
  <c r="M160" i="43"/>
  <c r="P160" i="43" s="1"/>
  <c r="L160" i="43"/>
  <c r="K160" i="43"/>
  <c r="T159" i="43"/>
  <c r="O159" i="43"/>
  <c r="N159" i="43"/>
  <c r="M159" i="43"/>
  <c r="P159" i="43" s="1"/>
  <c r="L159" i="43"/>
  <c r="K159" i="43"/>
  <c r="T158" i="43"/>
  <c r="O158" i="43"/>
  <c r="N158" i="43"/>
  <c r="M158" i="43"/>
  <c r="P158" i="43" s="1"/>
  <c r="L158" i="43"/>
  <c r="K158" i="43"/>
  <c r="T157" i="43"/>
  <c r="O157" i="43"/>
  <c r="N157" i="43"/>
  <c r="M157" i="43"/>
  <c r="L157" i="43"/>
  <c r="K157" i="43"/>
  <c r="T156" i="43"/>
  <c r="O156" i="43"/>
  <c r="N156" i="43"/>
  <c r="M156" i="43"/>
  <c r="P156" i="43" s="1"/>
  <c r="L156" i="43"/>
  <c r="K156" i="43"/>
  <c r="T155" i="43"/>
  <c r="O155" i="43"/>
  <c r="N155" i="43"/>
  <c r="M155" i="43"/>
  <c r="P155" i="43" s="1"/>
  <c r="L155" i="43"/>
  <c r="K155" i="43"/>
  <c r="T154" i="43"/>
  <c r="O154" i="43"/>
  <c r="N154" i="43"/>
  <c r="M154" i="43"/>
  <c r="P154" i="43" s="1"/>
  <c r="L154" i="43"/>
  <c r="K154" i="43"/>
  <c r="T153" i="43"/>
  <c r="O153" i="43"/>
  <c r="N153" i="43"/>
  <c r="M153" i="43"/>
  <c r="P153" i="43" s="1"/>
  <c r="L153" i="43"/>
  <c r="K153" i="43"/>
  <c r="T152" i="43"/>
  <c r="O152" i="43"/>
  <c r="N152" i="43"/>
  <c r="M152" i="43"/>
  <c r="P152" i="43" s="1"/>
  <c r="L152" i="43"/>
  <c r="K152" i="43"/>
  <c r="T151" i="43"/>
  <c r="O151" i="43"/>
  <c r="N151" i="43"/>
  <c r="M151" i="43"/>
  <c r="P151" i="43" s="1"/>
  <c r="L151" i="43"/>
  <c r="K151" i="43"/>
  <c r="T150" i="43"/>
  <c r="O150" i="43"/>
  <c r="N150" i="43"/>
  <c r="M150" i="43"/>
  <c r="P150" i="43" s="1"/>
  <c r="L150" i="43"/>
  <c r="K150" i="43"/>
  <c r="T149" i="43"/>
  <c r="O149" i="43"/>
  <c r="N149" i="43"/>
  <c r="M149" i="43"/>
  <c r="P149" i="43" s="1"/>
  <c r="L149" i="43"/>
  <c r="K149" i="43"/>
  <c r="T148" i="43"/>
  <c r="O148" i="43"/>
  <c r="N148" i="43"/>
  <c r="M148" i="43"/>
  <c r="P148" i="43" s="1"/>
  <c r="L148" i="43"/>
  <c r="K148" i="43"/>
  <c r="T147" i="43"/>
  <c r="O147" i="43"/>
  <c r="N147" i="43"/>
  <c r="M147" i="43"/>
  <c r="P147" i="43" s="1"/>
  <c r="L147" i="43"/>
  <c r="K147" i="43"/>
  <c r="T146" i="43"/>
  <c r="O146" i="43"/>
  <c r="N146" i="43"/>
  <c r="M146" i="43"/>
  <c r="P146" i="43" s="1"/>
  <c r="L146" i="43"/>
  <c r="K146" i="43"/>
  <c r="T145" i="43"/>
  <c r="O145" i="43"/>
  <c r="N145" i="43"/>
  <c r="M145" i="43"/>
  <c r="L145" i="43"/>
  <c r="K145" i="43"/>
  <c r="T144" i="43"/>
  <c r="O144" i="43"/>
  <c r="N144" i="43"/>
  <c r="M144" i="43"/>
  <c r="P144" i="43" s="1"/>
  <c r="L144" i="43"/>
  <c r="K144" i="43"/>
  <c r="T143" i="43"/>
  <c r="O143" i="43"/>
  <c r="N143" i="43"/>
  <c r="M143" i="43"/>
  <c r="P143" i="43" s="1"/>
  <c r="L143" i="43"/>
  <c r="K143" i="43"/>
  <c r="T142" i="43"/>
  <c r="O142" i="43"/>
  <c r="N142" i="43"/>
  <c r="M142" i="43"/>
  <c r="P142" i="43" s="1"/>
  <c r="L142" i="43"/>
  <c r="K142" i="43"/>
  <c r="T141" i="43"/>
  <c r="O141" i="43"/>
  <c r="M141" i="43"/>
  <c r="L141" i="43"/>
  <c r="L170" i="43" s="1"/>
  <c r="J140" i="43"/>
  <c r="H140" i="43"/>
  <c r="G140" i="43"/>
  <c r="F140" i="43"/>
  <c r="S140" i="43" s="1"/>
  <c r="E140" i="43"/>
  <c r="R140" i="43" s="1"/>
  <c r="D140" i="43"/>
  <c r="O139" i="43"/>
  <c r="N139" i="43"/>
  <c r="M139" i="43"/>
  <c r="P139" i="43" s="1"/>
  <c r="L139" i="43"/>
  <c r="K139" i="43"/>
  <c r="O138" i="43"/>
  <c r="N138" i="43"/>
  <c r="M138" i="43"/>
  <c r="L138" i="43"/>
  <c r="P138" i="43" s="1"/>
  <c r="K138" i="43"/>
  <c r="O137" i="43"/>
  <c r="N137" i="43"/>
  <c r="P137" i="43" s="1"/>
  <c r="M137" i="43"/>
  <c r="L137" i="43"/>
  <c r="K137" i="43"/>
  <c r="O136" i="43"/>
  <c r="N136" i="43"/>
  <c r="M136" i="43"/>
  <c r="P136" i="43" s="1"/>
  <c r="L136" i="43"/>
  <c r="K136" i="43"/>
  <c r="O135" i="43"/>
  <c r="N135" i="43"/>
  <c r="M135" i="43"/>
  <c r="L135" i="43"/>
  <c r="K135" i="43"/>
  <c r="O134" i="43"/>
  <c r="N134" i="43"/>
  <c r="M134" i="43"/>
  <c r="L134" i="43"/>
  <c r="K134" i="43"/>
  <c r="O133" i="43"/>
  <c r="N133" i="43"/>
  <c r="M133" i="43"/>
  <c r="P133" i="43" s="1"/>
  <c r="L133" i="43"/>
  <c r="K133" i="43"/>
  <c r="O132" i="43"/>
  <c r="N132" i="43"/>
  <c r="M132" i="43"/>
  <c r="L132" i="43"/>
  <c r="K132" i="43"/>
  <c r="O131" i="43"/>
  <c r="N131" i="43"/>
  <c r="P131" i="43" s="1"/>
  <c r="M131" i="43"/>
  <c r="L131" i="43"/>
  <c r="K131" i="43"/>
  <c r="O130" i="43"/>
  <c r="N130" i="43"/>
  <c r="M130" i="43"/>
  <c r="P130" i="43" s="1"/>
  <c r="L130" i="43"/>
  <c r="K130" i="43"/>
  <c r="O129" i="43"/>
  <c r="N129" i="43"/>
  <c r="M129" i="43"/>
  <c r="L129" i="43"/>
  <c r="K129" i="43"/>
  <c r="O128" i="43"/>
  <c r="N128" i="43"/>
  <c r="P128" i="43" s="1"/>
  <c r="M128" i="43"/>
  <c r="L128" i="43"/>
  <c r="K128" i="43"/>
  <c r="O127" i="43"/>
  <c r="N127" i="43"/>
  <c r="M127" i="43"/>
  <c r="P127" i="43" s="1"/>
  <c r="L127" i="43"/>
  <c r="K127" i="43"/>
  <c r="O126" i="43"/>
  <c r="N126" i="43"/>
  <c r="M126" i="43"/>
  <c r="L126" i="43"/>
  <c r="K126" i="43"/>
  <c r="O125" i="43"/>
  <c r="N125" i="43"/>
  <c r="P125" i="43" s="1"/>
  <c r="M125" i="43"/>
  <c r="L125" i="43"/>
  <c r="K125" i="43"/>
  <c r="O124" i="43"/>
  <c r="N124" i="43"/>
  <c r="M124" i="43"/>
  <c r="P124" i="43" s="1"/>
  <c r="L124" i="43"/>
  <c r="K124" i="43"/>
  <c r="O123" i="43"/>
  <c r="N123" i="43"/>
  <c r="M123" i="43"/>
  <c r="L123" i="43"/>
  <c r="K123" i="43"/>
  <c r="O122" i="43"/>
  <c r="N122" i="43"/>
  <c r="P122" i="43" s="1"/>
  <c r="M122" i="43"/>
  <c r="L122" i="43"/>
  <c r="K122" i="43"/>
  <c r="O121" i="43"/>
  <c r="N121" i="43"/>
  <c r="M121" i="43"/>
  <c r="P121" i="43" s="1"/>
  <c r="L121" i="43"/>
  <c r="K121" i="43"/>
  <c r="O120" i="43"/>
  <c r="N120" i="43"/>
  <c r="M120" i="43"/>
  <c r="L120" i="43"/>
  <c r="K120" i="43"/>
  <c r="O119" i="43"/>
  <c r="N119" i="43"/>
  <c r="M119" i="43"/>
  <c r="L119" i="43"/>
  <c r="K119" i="43"/>
  <c r="O118" i="43"/>
  <c r="N118" i="43"/>
  <c r="M118" i="43"/>
  <c r="P118" i="43" s="1"/>
  <c r="L118" i="43"/>
  <c r="K118" i="43"/>
  <c r="O117" i="43"/>
  <c r="N117" i="43"/>
  <c r="M117" i="43"/>
  <c r="L117" i="43"/>
  <c r="K117" i="43"/>
  <c r="O116" i="43"/>
  <c r="N116" i="43"/>
  <c r="P116" i="43" s="1"/>
  <c r="M116" i="43"/>
  <c r="L116" i="43"/>
  <c r="K116" i="43"/>
  <c r="O115" i="43"/>
  <c r="N115" i="43"/>
  <c r="M115" i="43"/>
  <c r="P115" i="43" s="1"/>
  <c r="L115" i="43"/>
  <c r="K115" i="43"/>
  <c r="O114" i="43"/>
  <c r="N114" i="43"/>
  <c r="M114" i="43"/>
  <c r="L114" i="43"/>
  <c r="K114" i="43"/>
  <c r="O113" i="43"/>
  <c r="N113" i="43"/>
  <c r="P113" i="43" s="1"/>
  <c r="M113" i="43"/>
  <c r="L113" i="43"/>
  <c r="K113" i="43"/>
  <c r="O112" i="43"/>
  <c r="N112" i="43"/>
  <c r="M112" i="43"/>
  <c r="L112" i="43"/>
  <c r="K112" i="43"/>
  <c r="O111" i="43"/>
  <c r="M111" i="43"/>
  <c r="L111" i="43"/>
  <c r="O110" i="43"/>
  <c r="N110" i="43"/>
  <c r="M110" i="43"/>
  <c r="L110" i="43"/>
  <c r="K110" i="43"/>
  <c r="O109" i="43"/>
  <c r="N109" i="43"/>
  <c r="P109" i="43" s="1"/>
  <c r="M109" i="43"/>
  <c r="L109" i="43"/>
  <c r="K109" i="43"/>
  <c r="O108" i="43"/>
  <c r="N108" i="43"/>
  <c r="M108" i="43"/>
  <c r="P108" i="43" s="1"/>
  <c r="L108" i="43"/>
  <c r="K108" i="43"/>
  <c r="O107" i="43"/>
  <c r="N107" i="43"/>
  <c r="M107" i="43"/>
  <c r="L107" i="43"/>
  <c r="K107" i="43"/>
  <c r="O106" i="43"/>
  <c r="N106" i="43"/>
  <c r="P106" i="43" s="1"/>
  <c r="M106" i="43"/>
  <c r="L106" i="43"/>
  <c r="K106" i="43"/>
  <c r="O105" i="43"/>
  <c r="N105" i="43"/>
  <c r="M105" i="43"/>
  <c r="P105" i="43" s="1"/>
  <c r="L105" i="43"/>
  <c r="K105" i="43"/>
  <c r="O104" i="43"/>
  <c r="N104" i="43"/>
  <c r="M104" i="43"/>
  <c r="L104" i="43"/>
  <c r="K104" i="43"/>
  <c r="O103" i="43"/>
  <c r="N103" i="43"/>
  <c r="P103" i="43" s="1"/>
  <c r="M103" i="43"/>
  <c r="L103" i="43"/>
  <c r="K103" i="43"/>
  <c r="O102" i="43"/>
  <c r="N102" i="43"/>
  <c r="M102" i="43"/>
  <c r="L102" i="43"/>
  <c r="K102" i="43"/>
  <c r="O101" i="43"/>
  <c r="P101" i="43" s="1"/>
  <c r="N101" i="43"/>
  <c r="M101" i="43"/>
  <c r="L101" i="43"/>
  <c r="K101" i="43"/>
  <c r="O100" i="43"/>
  <c r="N100" i="43"/>
  <c r="M100" i="43"/>
  <c r="L100" i="43"/>
  <c r="K100" i="43"/>
  <c r="O99" i="43"/>
  <c r="N99" i="43"/>
  <c r="M99" i="43"/>
  <c r="L99" i="43"/>
  <c r="K99" i="43"/>
  <c r="O98" i="43"/>
  <c r="N98" i="43"/>
  <c r="M98" i="43"/>
  <c r="L98" i="43"/>
  <c r="K98" i="43"/>
  <c r="O97" i="43"/>
  <c r="N97" i="43"/>
  <c r="P97" i="43" s="1"/>
  <c r="M97" i="43"/>
  <c r="L97" i="43"/>
  <c r="K97" i="43"/>
  <c r="O96" i="43"/>
  <c r="N96" i="43"/>
  <c r="M96" i="43"/>
  <c r="P96" i="43" s="1"/>
  <c r="L96" i="43"/>
  <c r="K96" i="43"/>
  <c r="O95" i="43"/>
  <c r="N95" i="43"/>
  <c r="M95" i="43"/>
  <c r="L95" i="43"/>
  <c r="K95" i="43"/>
  <c r="O94" i="43"/>
  <c r="N94" i="43"/>
  <c r="M94" i="43"/>
  <c r="L94" i="43"/>
  <c r="K94" i="43"/>
  <c r="O93" i="43"/>
  <c r="N93" i="43"/>
  <c r="M93" i="43"/>
  <c r="L93" i="43"/>
  <c r="K93" i="43"/>
  <c r="O92" i="43"/>
  <c r="N92" i="43"/>
  <c r="M92" i="43"/>
  <c r="L92" i="43"/>
  <c r="K92" i="43"/>
  <c r="O91" i="43"/>
  <c r="N91" i="43"/>
  <c r="P91" i="43" s="1"/>
  <c r="M91" i="43"/>
  <c r="L91" i="43"/>
  <c r="K91" i="43"/>
  <c r="O90" i="43"/>
  <c r="N90" i="43"/>
  <c r="M90" i="43"/>
  <c r="P90" i="43" s="1"/>
  <c r="L90" i="43"/>
  <c r="K90" i="43"/>
  <c r="O89" i="43"/>
  <c r="N89" i="43"/>
  <c r="M89" i="43"/>
  <c r="L89" i="43"/>
  <c r="K89" i="43"/>
  <c r="O88" i="43"/>
  <c r="N88" i="43"/>
  <c r="P88" i="43" s="1"/>
  <c r="M88" i="43"/>
  <c r="L88" i="43"/>
  <c r="K88" i="43"/>
  <c r="O87" i="43"/>
  <c r="N87" i="43"/>
  <c r="M87" i="43"/>
  <c r="P87" i="43" s="1"/>
  <c r="L87" i="43"/>
  <c r="K87" i="43"/>
  <c r="O86" i="43"/>
  <c r="N86" i="43"/>
  <c r="M86" i="43"/>
  <c r="L86" i="43"/>
  <c r="K86" i="43"/>
  <c r="O85" i="43"/>
  <c r="N85" i="43"/>
  <c r="P85" i="43" s="1"/>
  <c r="M85" i="43"/>
  <c r="L85" i="43"/>
  <c r="K85" i="43"/>
  <c r="O84" i="43"/>
  <c r="N84" i="43"/>
  <c r="M84" i="43"/>
  <c r="P84" i="43" s="1"/>
  <c r="L84" i="43"/>
  <c r="K84" i="43"/>
  <c r="O83" i="43"/>
  <c r="N83" i="43"/>
  <c r="M83" i="43"/>
  <c r="L83" i="43"/>
  <c r="K83" i="43"/>
  <c r="O82" i="43"/>
  <c r="N82" i="43"/>
  <c r="P82" i="43" s="1"/>
  <c r="M82" i="43"/>
  <c r="L82" i="43"/>
  <c r="K82" i="43"/>
  <c r="O81" i="43"/>
  <c r="N81" i="43"/>
  <c r="M81" i="43"/>
  <c r="L81" i="43"/>
  <c r="K81" i="43"/>
  <c r="O80" i="43"/>
  <c r="N80" i="43"/>
  <c r="M80" i="43"/>
  <c r="L80" i="43"/>
  <c r="P80" i="43" s="1"/>
  <c r="K80" i="43"/>
  <c r="O79" i="43"/>
  <c r="N79" i="43"/>
  <c r="P79" i="43" s="1"/>
  <c r="M79" i="43"/>
  <c r="L79" i="43"/>
  <c r="K79" i="43"/>
  <c r="O78" i="43"/>
  <c r="N78" i="43"/>
  <c r="M78" i="43"/>
  <c r="P78" i="43" s="1"/>
  <c r="L78" i="43"/>
  <c r="K78" i="43"/>
  <c r="O77" i="43"/>
  <c r="N77" i="43"/>
  <c r="M77" i="43"/>
  <c r="L77" i="43"/>
  <c r="K77" i="43"/>
  <c r="O76" i="43"/>
  <c r="N76" i="43"/>
  <c r="M76" i="43"/>
  <c r="L76" i="43"/>
  <c r="K76" i="43"/>
  <c r="O75" i="43"/>
  <c r="N75" i="43"/>
  <c r="M75" i="43"/>
  <c r="L75" i="43"/>
  <c r="K75" i="43"/>
  <c r="O74" i="43"/>
  <c r="N74" i="43"/>
  <c r="M74" i="43"/>
  <c r="L74" i="43"/>
  <c r="K74" i="43"/>
  <c r="O73" i="43"/>
  <c r="N73" i="43"/>
  <c r="P73" i="43" s="1"/>
  <c r="M73" i="43"/>
  <c r="L73" i="43"/>
  <c r="K73" i="43"/>
  <c r="O72" i="43"/>
  <c r="N72" i="43"/>
  <c r="M72" i="43"/>
  <c r="P72" i="43" s="1"/>
  <c r="L72" i="43"/>
  <c r="K72" i="43"/>
  <c r="O71" i="43"/>
  <c r="N71" i="43"/>
  <c r="M71" i="43"/>
  <c r="L71" i="43"/>
  <c r="K71" i="43"/>
  <c r="O70" i="43"/>
  <c r="N70" i="43"/>
  <c r="P70" i="43" s="1"/>
  <c r="M70" i="43"/>
  <c r="L70" i="43"/>
  <c r="K70" i="43"/>
  <c r="O69" i="43"/>
  <c r="N69" i="43"/>
  <c r="M69" i="43"/>
  <c r="L69" i="43"/>
  <c r="K69" i="43"/>
  <c r="O68" i="43"/>
  <c r="N68" i="43"/>
  <c r="M68" i="43"/>
  <c r="L68" i="43"/>
  <c r="K68" i="43"/>
  <c r="O67" i="43"/>
  <c r="N67" i="43"/>
  <c r="P67" i="43" s="1"/>
  <c r="M67" i="43"/>
  <c r="L67" i="43"/>
  <c r="K67" i="43"/>
  <c r="O66" i="43"/>
  <c r="N66" i="43"/>
  <c r="M66" i="43"/>
  <c r="P66" i="43" s="1"/>
  <c r="L66" i="43"/>
  <c r="K66" i="43"/>
  <c r="O65" i="43"/>
  <c r="N65" i="43"/>
  <c r="M65" i="43"/>
  <c r="L65" i="43"/>
  <c r="K65" i="43"/>
  <c r="O64" i="43"/>
  <c r="N64" i="43"/>
  <c r="P64" i="43" s="1"/>
  <c r="M64" i="43"/>
  <c r="L64" i="43"/>
  <c r="K64" i="43"/>
  <c r="O63" i="43"/>
  <c r="N63" i="43"/>
  <c r="M63" i="43"/>
  <c r="L63" i="43"/>
  <c r="K63" i="43"/>
  <c r="O62" i="43"/>
  <c r="N62" i="43"/>
  <c r="M62" i="43"/>
  <c r="L62" i="43"/>
  <c r="K62" i="43"/>
  <c r="O61" i="43"/>
  <c r="N61" i="43"/>
  <c r="P61" i="43" s="1"/>
  <c r="M61" i="43"/>
  <c r="L61" i="43"/>
  <c r="K61" i="43"/>
  <c r="O60" i="43"/>
  <c r="N60" i="43"/>
  <c r="M60" i="43"/>
  <c r="P60" i="43" s="1"/>
  <c r="L60" i="43"/>
  <c r="K60" i="43"/>
  <c r="O59" i="43"/>
  <c r="N59" i="43"/>
  <c r="M59" i="43"/>
  <c r="L59" i="43"/>
  <c r="K59" i="43"/>
  <c r="O58" i="43"/>
  <c r="N58" i="43"/>
  <c r="M58" i="43"/>
  <c r="L58" i="43"/>
  <c r="K58" i="43"/>
  <c r="O57" i="43"/>
  <c r="N57" i="43"/>
  <c r="M57" i="43"/>
  <c r="P57" i="43" s="1"/>
  <c r="L57" i="43"/>
  <c r="K57" i="43"/>
  <c r="O56" i="43"/>
  <c r="N56" i="43"/>
  <c r="M56" i="43"/>
  <c r="L56" i="43"/>
  <c r="K56" i="43"/>
  <c r="O55" i="43"/>
  <c r="N55" i="43"/>
  <c r="P55" i="43" s="1"/>
  <c r="M55" i="43"/>
  <c r="L55" i="43"/>
  <c r="K55" i="43"/>
  <c r="O54" i="43"/>
  <c r="N54" i="43"/>
  <c r="M54" i="43"/>
  <c r="P54" i="43" s="1"/>
  <c r="L54" i="43"/>
  <c r="K54" i="43"/>
  <c r="O53" i="43"/>
  <c r="N53" i="43"/>
  <c r="M53" i="43"/>
  <c r="L53" i="43"/>
  <c r="K53" i="43"/>
  <c r="O52" i="43"/>
  <c r="N52" i="43"/>
  <c r="M52" i="43"/>
  <c r="L52" i="43"/>
  <c r="K52" i="43"/>
  <c r="O51" i="43"/>
  <c r="N51" i="43"/>
  <c r="M51" i="43"/>
  <c r="P51" i="43" s="1"/>
  <c r="L51" i="43"/>
  <c r="K51" i="43"/>
  <c r="O50" i="43"/>
  <c r="N50" i="43"/>
  <c r="M50" i="43"/>
  <c r="L50" i="43"/>
  <c r="K50" i="43"/>
  <c r="O49" i="43"/>
  <c r="N49" i="43"/>
  <c r="P49" i="43" s="1"/>
  <c r="M49" i="43"/>
  <c r="L49" i="43"/>
  <c r="K49" i="43"/>
  <c r="O48" i="43"/>
  <c r="N48" i="43"/>
  <c r="M48" i="43"/>
  <c r="P48" i="43" s="1"/>
  <c r="L48" i="43"/>
  <c r="K48" i="43"/>
  <c r="O47" i="43"/>
  <c r="N47" i="43"/>
  <c r="M47" i="43"/>
  <c r="L47" i="43"/>
  <c r="K47" i="43"/>
  <c r="O46" i="43"/>
  <c r="N46" i="43"/>
  <c r="M46" i="43"/>
  <c r="L46" i="43"/>
  <c r="P46" i="43" s="1"/>
  <c r="K46" i="43"/>
  <c r="O45" i="43"/>
  <c r="N45" i="43"/>
  <c r="M45" i="43"/>
  <c r="L45" i="43"/>
  <c r="K45" i="43"/>
  <c r="O44" i="43"/>
  <c r="N44" i="43"/>
  <c r="M44" i="43"/>
  <c r="L44" i="43"/>
  <c r="K44" i="43"/>
  <c r="O43" i="43"/>
  <c r="N43" i="43"/>
  <c r="P43" i="43" s="1"/>
  <c r="M43" i="43"/>
  <c r="L43" i="43"/>
  <c r="K43" i="43"/>
  <c r="O42" i="43"/>
  <c r="N42" i="43"/>
  <c r="M42" i="43"/>
  <c r="P42" i="43" s="1"/>
  <c r="L42" i="43"/>
  <c r="K42" i="43"/>
  <c r="O41" i="43"/>
  <c r="N41" i="43"/>
  <c r="M41" i="43"/>
  <c r="L41" i="43"/>
  <c r="K41" i="43"/>
  <c r="O40" i="43"/>
  <c r="N40" i="43"/>
  <c r="P40" i="43" s="1"/>
  <c r="M40" i="43"/>
  <c r="L40" i="43"/>
  <c r="K40" i="43"/>
  <c r="O39" i="43"/>
  <c r="N39" i="43"/>
  <c r="M39" i="43"/>
  <c r="L39" i="43"/>
  <c r="K39" i="43"/>
  <c r="O38" i="43"/>
  <c r="N38" i="43"/>
  <c r="M38" i="43"/>
  <c r="L38" i="43"/>
  <c r="K38" i="43"/>
  <c r="O37" i="43"/>
  <c r="N37" i="43"/>
  <c r="P37" i="43" s="1"/>
  <c r="M37" i="43"/>
  <c r="L37" i="43"/>
  <c r="K37" i="43"/>
  <c r="O36" i="43"/>
  <c r="N36" i="43"/>
  <c r="M36" i="43"/>
  <c r="L36" i="43"/>
  <c r="K36" i="43"/>
  <c r="O35" i="43"/>
  <c r="N35" i="43"/>
  <c r="M35" i="43"/>
  <c r="L35" i="43"/>
  <c r="K35" i="43"/>
  <c r="O34" i="43"/>
  <c r="N34" i="43"/>
  <c r="M34" i="43"/>
  <c r="L34" i="43"/>
  <c r="K34" i="43"/>
  <c r="O33" i="43"/>
  <c r="N33" i="43"/>
  <c r="M33" i="43"/>
  <c r="P33" i="43" s="1"/>
  <c r="L33" i="43"/>
  <c r="K33" i="43"/>
  <c r="O32" i="43"/>
  <c r="N32" i="43"/>
  <c r="M32" i="43"/>
  <c r="L32" i="43"/>
  <c r="K32" i="43"/>
  <c r="O31" i="43"/>
  <c r="N31" i="43"/>
  <c r="P31" i="43" s="1"/>
  <c r="M31" i="43"/>
  <c r="L31" i="43"/>
  <c r="K31" i="43"/>
  <c r="O30" i="43"/>
  <c r="N30" i="43"/>
  <c r="M30" i="43"/>
  <c r="P30" i="43" s="1"/>
  <c r="L30" i="43"/>
  <c r="K30" i="43"/>
  <c r="O29" i="43"/>
  <c r="P29" i="43" s="1"/>
  <c r="N29" i="43"/>
  <c r="M29" i="43"/>
  <c r="L29" i="43"/>
  <c r="K29" i="43"/>
  <c r="O28" i="43"/>
  <c r="N28" i="43"/>
  <c r="M28" i="43"/>
  <c r="L28" i="43"/>
  <c r="K28" i="43"/>
  <c r="O27" i="43"/>
  <c r="N27" i="43"/>
  <c r="M27" i="43"/>
  <c r="L27" i="43"/>
  <c r="K27" i="43"/>
  <c r="O26" i="43"/>
  <c r="N26" i="43"/>
  <c r="M26" i="43"/>
  <c r="L26" i="43"/>
  <c r="K26" i="43"/>
  <c r="O25" i="43"/>
  <c r="N25" i="43"/>
  <c r="P25" i="43" s="1"/>
  <c r="M25" i="43"/>
  <c r="L25" i="43"/>
  <c r="K25" i="43"/>
  <c r="O24" i="43"/>
  <c r="N24" i="43"/>
  <c r="M24" i="43"/>
  <c r="P24" i="43" s="1"/>
  <c r="L24" i="43"/>
  <c r="K24" i="43"/>
  <c r="O23" i="43"/>
  <c r="N23" i="43"/>
  <c r="M23" i="43"/>
  <c r="L23" i="43"/>
  <c r="K23" i="43"/>
  <c r="P21" i="43"/>
  <c r="O19" i="43"/>
  <c r="N19" i="43"/>
  <c r="M19" i="43"/>
  <c r="L19" i="43"/>
  <c r="K19" i="43"/>
  <c r="O18" i="43"/>
  <c r="N18" i="43"/>
  <c r="M18" i="43"/>
  <c r="L18" i="43"/>
  <c r="P18" i="43" s="1"/>
  <c r="K18" i="43"/>
  <c r="O17" i="43"/>
  <c r="N17" i="43"/>
  <c r="M17" i="43"/>
  <c r="P17" i="43" s="1"/>
  <c r="L17" i="43"/>
  <c r="K17" i="43"/>
  <c r="B7" i="43"/>
  <c r="B17" i="43" s="1"/>
  <c r="O320" i="43"/>
  <c r="O200" i="43"/>
  <c r="O260" i="43"/>
  <c r="M350" i="43"/>
  <c r="P299" i="43"/>
  <c r="P303" i="43"/>
  <c r="P311" i="43"/>
  <c r="P315" i="43"/>
  <c r="P333" i="43"/>
  <c r="P22" i="43"/>
  <c r="P34" i="43"/>
  <c r="P63" i="43"/>
  <c r="P294" i="43"/>
  <c r="P296" i="43"/>
  <c r="P300" i="43"/>
  <c r="P304" i="43"/>
  <c r="P306" i="43"/>
  <c r="P308" i="43"/>
  <c r="P312" i="43"/>
  <c r="P316" i="43"/>
  <c r="P318" i="43"/>
  <c r="N350" i="43"/>
  <c r="P324" i="43"/>
  <c r="P342" i="43"/>
  <c r="P100" i="43"/>
  <c r="L260" i="43"/>
  <c r="L290" i="43"/>
  <c r="M170" i="43"/>
  <c r="O170" i="43"/>
  <c r="P112" i="43"/>
  <c r="M290" i="43"/>
  <c r="P134" i="43"/>
  <c r="P145" i="43"/>
  <c r="P157" i="43"/>
  <c r="M320" i="43"/>
  <c r="P36" i="43"/>
  <c r="P177" i="43"/>
  <c r="P183" i="43"/>
  <c r="P195" i="43"/>
  <c r="R353" i="43"/>
  <c r="P204" i="43"/>
  <c r="P210" i="43"/>
  <c r="P216" i="43"/>
  <c r="P222" i="43"/>
  <c r="P228" i="43"/>
  <c r="P102" i="43"/>
  <c r="S353" i="43"/>
  <c r="P237" i="43"/>
  <c r="P243" i="43"/>
  <c r="P249" i="43"/>
  <c r="P255" i="43"/>
  <c r="P263" i="43"/>
  <c r="P269" i="43"/>
  <c r="P275" i="43"/>
  <c r="P281" i="43"/>
  <c r="P287" i="43"/>
  <c r="L200" i="43"/>
  <c r="L320" i="43"/>
  <c r="L350" i="43"/>
  <c r="R200" i="43"/>
  <c r="T200" i="43" s="1"/>
  <c r="T352" i="42"/>
  <c r="T351" i="42"/>
  <c r="T349" i="42"/>
  <c r="T348" i="42"/>
  <c r="T347" i="42"/>
  <c r="T346" i="42"/>
  <c r="T345" i="42"/>
  <c r="T344" i="42"/>
  <c r="T343" i="42"/>
  <c r="T342" i="42"/>
  <c r="T341" i="42"/>
  <c r="T340" i="42"/>
  <c r="T339" i="42"/>
  <c r="T338" i="42"/>
  <c r="T337" i="42"/>
  <c r="T336" i="42"/>
  <c r="T335" i="42"/>
  <c r="T334" i="42"/>
  <c r="T333" i="42"/>
  <c r="T332" i="42"/>
  <c r="T331" i="42"/>
  <c r="T330" i="42"/>
  <c r="T329" i="42"/>
  <c r="T328" i="42"/>
  <c r="T327" i="42"/>
  <c r="T326" i="42"/>
  <c r="T325" i="42"/>
  <c r="T324" i="42"/>
  <c r="T323" i="42"/>
  <c r="T322" i="42"/>
  <c r="T321" i="42"/>
  <c r="T319" i="42"/>
  <c r="T318" i="42"/>
  <c r="T317" i="42"/>
  <c r="T316" i="42"/>
  <c r="T315" i="42"/>
  <c r="T314" i="42"/>
  <c r="T313" i="42"/>
  <c r="T312" i="42"/>
  <c r="T311" i="42"/>
  <c r="T310" i="42"/>
  <c r="T309" i="42"/>
  <c r="T308" i="42"/>
  <c r="T307" i="42"/>
  <c r="T306" i="42"/>
  <c r="T305" i="42"/>
  <c r="T304" i="42"/>
  <c r="T303" i="42"/>
  <c r="T302" i="42"/>
  <c r="T301" i="42"/>
  <c r="T300" i="42"/>
  <c r="T299" i="42"/>
  <c r="T298" i="42"/>
  <c r="T297" i="42"/>
  <c r="T296" i="42"/>
  <c r="T295" i="42"/>
  <c r="T294" i="42"/>
  <c r="T293" i="42"/>
  <c r="T292" i="42"/>
  <c r="T291" i="42"/>
  <c r="T289" i="42"/>
  <c r="T288" i="42"/>
  <c r="T287" i="42"/>
  <c r="T286" i="42"/>
  <c r="T285" i="42"/>
  <c r="T284" i="42"/>
  <c r="T283" i="42"/>
  <c r="T282" i="42"/>
  <c r="T281" i="42"/>
  <c r="T280" i="42"/>
  <c r="T279" i="42"/>
  <c r="T278" i="42"/>
  <c r="T277" i="42"/>
  <c r="T276" i="42"/>
  <c r="T275" i="42"/>
  <c r="T274" i="42"/>
  <c r="T273" i="42"/>
  <c r="T272" i="42"/>
  <c r="T271" i="42"/>
  <c r="T270" i="42"/>
  <c r="T269" i="42"/>
  <c r="T268" i="42"/>
  <c r="T267" i="42"/>
  <c r="T266" i="42"/>
  <c r="T265" i="42"/>
  <c r="T264" i="42"/>
  <c r="T263" i="42"/>
  <c r="T262" i="42"/>
  <c r="T261" i="42"/>
  <c r="T259" i="42"/>
  <c r="T258" i="42"/>
  <c r="T257" i="42"/>
  <c r="T256" i="42"/>
  <c r="T255" i="42"/>
  <c r="T254" i="42"/>
  <c r="T253" i="42"/>
  <c r="T252" i="42"/>
  <c r="T251" i="42"/>
  <c r="T250" i="42"/>
  <c r="T249" i="42"/>
  <c r="T248" i="42"/>
  <c r="T247" i="42"/>
  <c r="T246" i="42"/>
  <c r="T245" i="42"/>
  <c r="T244" i="42"/>
  <c r="T243" i="42"/>
  <c r="T242" i="42"/>
  <c r="T241" i="42"/>
  <c r="T240" i="42"/>
  <c r="T239" i="42"/>
  <c r="T238" i="42"/>
  <c r="T237" i="42"/>
  <c r="T236" i="42"/>
  <c r="T235" i="42"/>
  <c r="T234" i="42"/>
  <c r="T233" i="42"/>
  <c r="T232" i="42"/>
  <c r="T231" i="42"/>
  <c r="T229" i="42"/>
  <c r="T228" i="42"/>
  <c r="T227" i="42"/>
  <c r="T226" i="42"/>
  <c r="T225" i="42"/>
  <c r="T224" i="42"/>
  <c r="T223" i="42"/>
  <c r="T222" i="42"/>
  <c r="T221" i="42"/>
  <c r="T220" i="42"/>
  <c r="T219" i="42"/>
  <c r="T218" i="42"/>
  <c r="T217" i="42"/>
  <c r="T216" i="42"/>
  <c r="T215" i="42"/>
  <c r="T214" i="42"/>
  <c r="T213" i="42"/>
  <c r="T212" i="42"/>
  <c r="T211" i="42"/>
  <c r="T210" i="42"/>
  <c r="T209" i="42"/>
  <c r="T208" i="42"/>
  <c r="T207" i="42"/>
  <c r="T206" i="42"/>
  <c r="T205" i="42"/>
  <c r="T204" i="42"/>
  <c r="T203" i="42"/>
  <c r="T202" i="42"/>
  <c r="T201" i="42"/>
  <c r="T199" i="42"/>
  <c r="T198" i="42"/>
  <c r="T197" i="42"/>
  <c r="T196" i="42"/>
  <c r="T195" i="42"/>
  <c r="T194" i="42"/>
  <c r="T193" i="42"/>
  <c r="T192" i="42"/>
  <c r="T191" i="42"/>
  <c r="T190" i="42"/>
  <c r="T189" i="42"/>
  <c r="T188" i="42"/>
  <c r="T187" i="42"/>
  <c r="T186" i="42"/>
  <c r="T185" i="42"/>
  <c r="T184" i="42"/>
  <c r="T183" i="42"/>
  <c r="T182" i="42"/>
  <c r="T181" i="42"/>
  <c r="T180" i="42"/>
  <c r="T179" i="42"/>
  <c r="T178" i="42"/>
  <c r="T177" i="42"/>
  <c r="T176" i="42"/>
  <c r="T175" i="42"/>
  <c r="T174" i="42"/>
  <c r="T173" i="42"/>
  <c r="T172" i="42"/>
  <c r="T171" i="42"/>
  <c r="R350" i="42"/>
  <c r="S320" i="42"/>
  <c r="R320" i="42"/>
  <c r="T320" i="42" s="1"/>
  <c r="S290" i="42"/>
  <c r="T290" i="42" s="1"/>
  <c r="R290" i="42"/>
  <c r="S260" i="42"/>
  <c r="S230" i="42"/>
  <c r="R230" i="42"/>
  <c r="S170" i="42"/>
  <c r="R170" i="42"/>
  <c r="T170" i="42" s="1"/>
  <c r="S140" i="42"/>
  <c r="R140" i="42"/>
  <c r="T230" i="42"/>
  <c r="S200" i="42"/>
  <c r="R200" i="42"/>
  <c r="T200" i="42" s="1"/>
  <c r="AC42" i="15"/>
  <c r="AB42" i="15"/>
  <c r="Y42" i="15"/>
  <c r="W42" i="15"/>
  <c r="U42" i="15"/>
  <c r="S42" i="15"/>
  <c r="Q42" i="15"/>
  <c r="O42" i="15"/>
  <c r="M42" i="15"/>
  <c r="K42" i="15"/>
  <c r="I42" i="15"/>
  <c r="AC41" i="15"/>
  <c r="AB41" i="15"/>
  <c r="Y41" i="15"/>
  <c r="W41" i="15"/>
  <c r="U41" i="15"/>
  <c r="S41" i="15"/>
  <c r="Q41" i="15"/>
  <c r="O41" i="15"/>
  <c r="M41" i="15"/>
  <c r="K41" i="15"/>
  <c r="I41" i="15"/>
  <c r="AC40" i="15"/>
  <c r="AB40" i="15"/>
  <c r="Y40" i="15"/>
  <c r="W40" i="15"/>
  <c r="U40" i="15"/>
  <c r="S40" i="15"/>
  <c r="Q40" i="15"/>
  <c r="O40" i="15"/>
  <c r="M40" i="15"/>
  <c r="K40" i="15"/>
  <c r="I40" i="15"/>
  <c r="AC39" i="15"/>
  <c r="AB39" i="15"/>
  <c r="Y39" i="15"/>
  <c r="W39" i="15"/>
  <c r="U39" i="15"/>
  <c r="S39" i="15"/>
  <c r="Q39" i="15"/>
  <c r="O39" i="15"/>
  <c r="M39" i="15"/>
  <c r="K39" i="15"/>
  <c r="I39" i="15"/>
  <c r="AC38" i="15"/>
  <c r="AB38" i="15"/>
  <c r="Y38" i="15"/>
  <c r="W38" i="15"/>
  <c r="U38" i="15"/>
  <c r="S38" i="15"/>
  <c r="Q38" i="15"/>
  <c r="O38" i="15"/>
  <c r="M38" i="15"/>
  <c r="K38" i="15"/>
  <c r="I38" i="15"/>
  <c r="AC37" i="15"/>
  <c r="AB37" i="15"/>
  <c r="Y37" i="15"/>
  <c r="W37" i="15"/>
  <c r="U37" i="15"/>
  <c r="S37" i="15"/>
  <c r="Q37" i="15"/>
  <c r="O37" i="15"/>
  <c r="M37" i="15"/>
  <c r="K37" i="15"/>
  <c r="I37" i="15"/>
  <c r="AC36" i="15"/>
  <c r="AB36" i="15"/>
  <c r="Y36" i="15"/>
  <c r="W36" i="15"/>
  <c r="U36" i="15"/>
  <c r="S36" i="15"/>
  <c r="Q36" i="15"/>
  <c r="O36" i="15"/>
  <c r="M36" i="15"/>
  <c r="K36" i="15"/>
  <c r="I36" i="15"/>
  <c r="AC35" i="15"/>
  <c r="AB35" i="15"/>
  <c r="Y35" i="15"/>
  <c r="W35" i="15"/>
  <c r="U35" i="15"/>
  <c r="S35" i="15"/>
  <c r="Q35" i="15"/>
  <c r="O35" i="15"/>
  <c r="M35" i="15"/>
  <c r="K35" i="15"/>
  <c r="I35" i="15"/>
  <c r="X50" i="15"/>
  <c r="V50" i="15"/>
  <c r="V57" i="15" s="1"/>
  <c r="W57" i="15" s="1"/>
  <c r="T50" i="15"/>
  <c r="R50" i="15"/>
  <c r="S50" i="15" s="1"/>
  <c r="P50" i="15"/>
  <c r="P57" i="15" s="1"/>
  <c r="Q57" i="15" s="1"/>
  <c r="N50" i="15"/>
  <c r="O50" i="15" s="1"/>
  <c r="L50" i="15"/>
  <c r="J50" i="15"/>
  <c r="J57" i="15" s="1"/>
  <c r="K57" i="15" s="1"/>
  <c r="H50" i="15"/>
  <c r="G50" i="15"/>
  <c r="G57" i="15" s="1"/>
  <c r="F50" i="15"/>
  <c r="E50" i="15"/>
  <c r="E57" i="15" s="1"/>
  <c r="D50" i="15"/>
  <c r="D57" i="15" s="1"/>
  <c r="X30" i="15"/>
  <c r="X33" i="15" s="1"/>
  <c r="V30" i="15"/>
  <c r="V33" i="15" s="1"/>
  <c r="T30" i="15"/>
  <c r="T33" i="15" s="1"/>
  <c r="R30" i="15"/>
  <c r="R33" i="15" s="1"/>
  <c r="P30" i="15"/>
  <c r="P33" i="15" s="1"/>
  <c r="N30" i="15"/>
  <c r="L30" i="15"/>
  <c r="L33" i="15" s="1"/>
  <c r="J30" i="15"/>
  <c r="J33" i="15" s="1"/>
  <c r="H30" i="15"/>
  <c r="H33" i="15" s="1"/>
  <c r="G30" i="15"/>
  <c r="G33" i="15" s="1"/>
  <c r="F30" i="15"/>
  <c r="F33" i="15" s="1"/>
  <c r="E30" i="15"/>
  <c r="E33" i="15" s="1"/>
  <c r="D30" i="15"/>
  <c r="D33" i="15" s="1"/>
  <c r="C30" i="15"/>
  <c r="C33" i="15" s="1"/>
  <c r="C22" i="6"/>
  <c r="C27" i="7"/>
  <c r="C26" i="7"/>
  <c r="C25" i="7"/>
  <c r="X27" i="15"/>
  <c r="Y27" i="15" s="1"/>
  <c r="Y24" i="15" s="1"/>
  <c r="V27" i="15"/>
  <c r="W27" i="15" s="1"/>
  <c r="W24" i="15" s="1"/>
  <c r="T27" i="15"/>
  <c r="U27" i="15" s="1"/>
  <c r="U24" i="15" s="1"/>
  <c r="R27" i="15"/>
  <c r="P27" i="15"/>
  <c r="P24" i="15" s="1"/>
  <c r="N27" i="15"/>
  <c r="N24" i="15" s="1"/>
  <c r="L27" i="15"/>
  <c r="L24" i="15" s="1"/>
  <c r="J27" i="15"/>
  <c r="H27" i="15"/>
  <c r="I27" i="15" s="1"/>
  <c r="I24" i="15" s="1"/>
  <c r="G27" i="15"/>
  <c r="G24" i="15" s="1"/>
  <c r="F27" i="15"/>
  <c r="F24" i="15" s="1"/>
  <c r="E27" i="15"/>
  <c r="D27" i="15"/>
  <c r="D24" i="15" s="1"/>
  <c r="C27" i="15"/>
  <c r="C24" i="15" s="1"/>
  <c r="A15" i="7"/>
  <c r="A14" i="33" s="1"/>
  <c r="A10" i="34"/>
  <c r="A12" i="16"/>
  <c r="A9" i="16"/>
  <c r="A12" i="5"/>
  <c r="Y64" i="15"/>
  <c r="W64" i="15"/>
  <c r="U64" i="15"/>
  <c r="S64" i="15"/>
  <c r="Q64" i="15"/>
  <c r="O64" i="15"/>
  <c r="M64" i="15"/>
  <c r="K64" i="15"/>
  <c r="I64" i="15"/>
  <c r="Y46" i="15"/>
  <c r="W46" i="15"/>
  <c r="U46" i="15"/>
  <c r="S46" i="15"/>
  <c r="Q46" i="15"/>
  <c r="O46" i="15"/>
  <c r="M46" i="15"/>
  <c r="K46" i="15"/>
  <c r="I46" i="15"/>
  <c r="Y45" i="15"/>
  <c r="W45" i="15"/>
  <c r="U45" i="15"/>
  <c r="S45" i="15"/>
  <c r="Q45" i="15"/>
  <c r="O45" i="15"/>
  <c r="M45" i="15"/>
  <c r="K45" i="15"/>
  <c r="I45" i="15"/>
  <c r="Y44" i="15"/>
  <c r="W44" i="15"/>
  <c r="U44" i="15"/>
  <c r="S44" i="15"/>
  <c r="Q44" i="15"/>
  <c r="O44" i="15"/>
  <c r="M44" i="15"/>
  <c r="K44" i="15"/>
  <c r="I44" i="15"/>
  <c r="A12" i="6"/>
  <c r="Y63" i="15"/>
  <c r="Y62" i="15"/>
  <c r="Y61" i="15"/>
  <c r="Y60" i="15"/>
  <c r="Y59" i="15"/>
  <c r="Y58" i="15"/>
  <c r="Y56" i="15"/>
  <c r="Y54" i="15"/>
  <c r="Y53" i="15"/>
  <c r="Y51" i="15"/>
  <c r="Y49" i="15"/>
  <c r="Y48" i="15"/>
  <c r="Y47" i="15"/>
  <c r="Y43" i="15"/>
  <c r="Y34" i="15"/>
  <c r="Y32" i="15"/>
  <c r="Y31" i="15"/>
  <c r="W63" i="15"/>
  <c r="W62" i="15"/>
  <c r="W61" i="15"/>
  <c r="W60" i="15"/>
  <c r="W59" i="15"/>
  <c r="W58" i="15"/>
  <c r="W56" i="15"/>
  <c r="W54" i="15"/>
  <c r="W53" i="15"/>
  <c r="W51" i="15"/>
  <c r="W49" i="15"/>
  <c r="W48" i="15"/>
  <c r="W47" i="15"/>
  <c r="W43" i="15"/>
  <c r="W34" i="15"/>
  <c r="W32" i="15"/>
  <c r="W31" i="15"/>
  <c r="U63" i="15"/>
  <c r="U62" i="15"/>
  <c r="U61" i="15"/>
  <c r="U60" i="15"/>
  <c r="U59" i="15"/>
  <c r="U58" i="15"/>
  <c r="U56" i="15"/>
  <c r="U54" i="15"/>
  <c r="U53" i="15"/>
  <c r="U51" i="15"/>
  <c r="U49" i="15"/>
  <c r="U48" i="15"/>
  <c r="U47" i="15"/>
  <c r="U43" i="15"/>
  <c r="U34" i="15"/>
  <c r="U32" i="15"/>
  <c r="U31" i="15"/>
  <c r="S63" i="15"/>
  <c r="S62" i="15"/>
  <c r="S61" i="15"/>
  <c r="S60" i="15"/>
  <c r="S59" i="15"/>
  <c r="S58" i="15"/>
  <c r="S56" i="15"/>
  <c r="S54" i="15"/>
  <c r="S53" i="15"/>
  <c r="S51" i="15"/>
  <c r="S49" i="15"/>
  <c r="S48" i="15"/>
  <c r="S47" i="15"/>
  <c r="S43" i="15"/>
  <c r="S34" i="15"/>
  <c r="S32" i="15"/>
  <c r="S31" i="15"/>
  <c r="Q63" i="15"/>
  <c r="Q62" i="15"/>
  <c r="Q61" i="15"/>
  <c r="Q60" i="15"/>
  <c r="Q59" i="15"/>
  <c r="Q58" i="15"/>
  <c r="Q56" i="15"/>
  <c r="Q54" i="15"/>
  <c r="Q53" i="15"/>
  <c r="Q51" i="15"/>
  <c r="Q49" i="15"/>
  <c r="Q48" i="15"/>
  <c r="Q47" i="15"/>
  <c r="Q43" i="15"/>
  <c r="Q34" i="15"/>
  <c r="Q32" i="15"/>
  <c r="Q31" i="15"/>
  <c r="O63" i="15"/>
  <c r="O62" i="15"/>
  <c r="O61" i="15"/>
  <c r="O60" i="15"/>
  <c r="O59" i="15"/>
  <c r="O58" i="15"/>
  <c r="O56" i="15"/>
  <c r="O54" i="15"/>
  <c r="O53" i="15"/>
  <c r="O51" i="15"/>
  <c r="O49" i="15"/>
  <c r="O48" i="15"/>
  <c r="O47" i="15"/>
  <c r="O43" i="15"/>
  <c r="O34" i="15"/>
  <c r="O32" i="15"/>
  <c r="O31" i="15"/>
  <c r="M63" i="15"/>
  <c r="M62" i="15"/>
  <c r="M61" i="15"/>
  <c r="M60" i="15"/>
  <c r="M59" i="15"/>
  <c r="M58" i="15"/>
  <c r="M56" i="15"/>
  <c r="M54" i="15"/>
  <c r="M53" i="15"/>
  <c r="M51" i="15"/>
  <c r="M49" i="15"/>
  <c r="M48" i="15"/>
  <c r="M47" i="15"/>
  <c r="M43" i="15"/>
  <c r="M34" i="15"/>
  <c r="M32" i="15"/>
  <c r="M31" i="15"/>
  <c r="K63" i="15"/>
  <c r="K62" i="15"/>
  <c r="K61" i="15"/>
  <c r="K60" i="15"/>
  <c r="K59" i="15"/>
  <c r="K58" i="15"/>
  <c r="K56" i="15"/>
  <c r="K54" i="15"/>
  <c r="K53" i="15"/>
  <c r="K51" i="15"/>
  <c r="K49" i="15"/>
  <c r="K48" i="15"/>
  <c r="K47" i="15"/>
  <c r="K43" i="15"/>
  <c r="K34" i="15"/>
  <c r="K32" i="15"/>
  <c r="K31" i="15"/>
  <c r="I63" i="15"/>
  <c r="I62" i="15"/>
  <c r="I61" i="15"/>
  <c r="I60" i="15"/>
  <c r="I59" i="15"/>
  <c r="I58" i="15"/>
  <c r="I56" i="15"/>
  <c r="I54" i="15"/>
  <c r="I53" i="15"/>
  <c r="I51" i="15"/>
  <c r="I49" i="15"/>
  <c r="I48" i="15"/>
  <c r="I47" i="15"/>
  <c r="I43" i="15"/>
  <c r="I34" i="15"/>
  <c r="I32" i="15"/>
  <c r="I31" i="15"/>
  <c r="AC34" i="15"/>
  <c r="AB34" i="15"/>
  <c r="AC32" i="15"/>
  <c r="AB32" i="15"/>
  <c r="AC31" i="15"/>
  <c r="AB31" i="15"/>
  <c r="W30" i="15"/>
  <c r="W33" i="15" s="1"/>
  <c r="A12" i="10"/>
  <c r="A11" i="15"/>
  <c r="F57" i="15"/>
  <c r="K50" i="15"/>
  <c r="AA24" i="15"/>
  <c r="S27" i="15"/>
  <c r="S24" i="15" s="1"/>
  <c r="R57" i="15"/>
  <c r="S57" i="15" s="1"/>
  <c r="T57" i="15"/>
  <c r="U57" i="15" s="1"/>
  <c r="U50" i="15"/>
  <c r="K27" i="15"/>
  <c r="K24" i="15" s="1"/>
  <c r="A9" i="5"/>
  <c r="C57" i="15"/>
  <c r="A9" i="10"/>
  <c r="A7" i="34"/>
  <c r="A5" i="32"/>
  <c r="A4" i="30"/>
  <c r="V52" i="15"/>
  <c r="W52" i="15" s="1"/>
  <c r="L52" i="15"/>
  <c r="M52" i="15" s="1"/>
  <c r="G52" i="15"/>
  <c r="C52" i="15"/>
  <c r="Z24" i="15"/>
  <c r="R24" i="15"/>
  <c r="J24" i="15"/>
  <c r="H24" i="15"/>
  <c r="E24" i="15"/>
  <c r="A8" i="15"/>
  <c r="O350" i="43" l="1"/>
  <c r="P27" i="43"/>
  <c r="P28" i="43"/>
  <c r="P32" i="43"/>
  <c r="P39" i="43"/>
  <c r="P45" i="43"/>
  <c r="P52" i="43"/>
  <c r="P58" i="43"/>
  <c r="P69" i="43"/>
  <c r="P75" i="43"/>
  <c r="P76" i="43"/>
  <c r="P81" i="43"/>
  <c r="P93" i="43"/>
  <c r="P94" i="43"/>
  <c r="P99" i="43"/>
  <c r="P202" i="43"/>
  <c r="P321" i="43"/>
  <c r="P292" i="43"/>
  <c r="P293" i="43"/>
  <c r="P295" i="43"/>
  <c r="P297" i="43"/>
  <c r="P298" i="43"/>
  <c r="P301" i="43"/>
  <c r="P302" i="43"/>
  <c r="P305" i="43"/>
  <c r="P307" i="43"/>
  <c r="P309" i="43"/>
  <c r="P310" i="43"/>
  <c r="P313" i="43"/>
  <c r="P314" i="43"/>
  <c r="P317" i="43"/>
  <c r="P319" i="43"/>
  <c r="P350" i="43"/>
  <c r="Q350" i="43" s="1"/>
  <c r="P19" i="43"/>
  <c r="P26" i="43"/>
  <c r="P35" i="43"/>
  <c r="P44" i="43"/>
  <c r="P47" i="43"/>
  <c r="P53" i="43"/>
  <c r="P56" i="43"/>
  <c r="P59" i="43"/>
  <c r="P62" i="43"/>
  <c r="P65" i="43"/>
  <c r="P68" i="43"/>
  <c r="P71" i="43"/>
  <c r="P74" i="43"/>
  <c r="P77" i="43"/>
  <c r="P83" i="43"/>
  <c r="P86" i="43"/>
  <c r="P89" i="43"/>
  <c r="P92" i="43"/>
  <c r="P95" i="43"/>
  <c r="P98" i="43"/>
  <c r="P104" i="43"/>
  <c r="P107" i="43"/>
  <c r="P110" i="43"/>
  <c r="M140" i="43"/>
  <c r="M351" i="43" s="1"/>
  <c r="M352" i="43" s="1"/>
  <c r="P120" i="43"/>
  <c r="P123" i="43"/>
  <c r="P126" i="43"/>
  <c r="P129" i="43"/>
  <c r="P132" i="43"/>
  <c r="P135" i="43"/>
  <c r="P164" i="43"/>
  <c r="P165" i="43"/>
  <c r="P166" i="43"/>
  <c r="P167" i="43"/>
  <c r="P168" i="43"/>
  <c r="P169" i="43"/>
  <c r="P172" i="43"/>
  <c r="P173" i="43"/>
  <c r="P174" i="43"/>
  <c r="P175" i="43"/>
  <c r="P176" i="43"/>
  <c r="P178" i="43"/>
  <c r="P179" i="43"/>
  <c r="P180" i="43"/>
  <c r="P181" i="43"/>
  <c r="P182" i="43"/>
  <c r="P184" i="43"/>
  <c r="P185" i="43"/>
  <c r="P186" i="43"/>
  <c r="P187" i="43"/>
  <c r="P188" i="43"/>
  <c r="P189" i="43"/>
  <c r="P190" i="43"/>
  <c r="P191" i="43"/>
  <c r="P192" i="43"/>
  <c r="P193" i="43"/>
  <c r="P194" i="43"/>
  <c r="P196" i="43"/>
  <c r="P197" i="43"/>
  <c r="P198" i="43"/>
  <c r="P199" i="43"/>
  <c r="P23" i="43"/>
  <c r="P41" i="43"/>
  <c r="N350" i="42"/>
  <c r="P112" i="42"/>
  <c r="L140" i="42"/>
  <c r="O200" i="42"/>
  <c r="P172" i="42"/>
  <c r="P204" i="42"/>
  <c r="M230" i="42"/>
  <c r="R260" i="42"/>
  <c r="R353" i="42"/>
  <c r="P261" i="42"/>
  <c r="L290" i="42"/>
  <c r="P262" i="42"/>
  <c r="M290" i="42"/>
  <c r="P292" i="42"/>
  <c r="L320" i="42"/>
  <c r="P293" i="42"/>
  <c r="M320" i="42"/>
  <c r="P321" i="42"/>
  <c r="M350" i="42"/>
  <c r="N33" i="15"/>
  <c r="O30" i="15"/>
  <c r="O33" i="15" s="1"/>
  <c r="N52" i="15"/>
  <c r="O52" i="15" s="1"/>
  <c r="L57" i="15"/>
  <c r="M57" i="15" s="1"/>
  <c r="M50" i="15"/>
  <c r="Y50" i="15"/>
  <c r="X57" i="15"/>
  <c r="Y57" i="15" s="1"/>
  <c r="P335" i="42"/>
  <c r="L230" i="42"/>
  <c r="O260" i="42"/>
  <c r="O140" i="43"/>
  <c r="P114" i="43"/>
  <c r="P117" i="43"/>
  <c r="L140" i="43"/>
  <c r="L351" i="43" s="1"/>
  <c r="L352" i="43" s="1"/>
  <c r="L353" i="43" s="1"/>
  <c r="S353" i="42"/>
  <c r="O170" i="42"/>
  <c r="P170" i="42" s="1"/>
  <c r="Q170" i="42" s="1"/>
  <c r="N231" i="42"/>
  <c r="K231" i="42"/>
  <c r="I260" i="42"/>
  <c r="P20" i="42"/>
  <c r="P347" i="42"/>
  <c r="P346" i="42"/>
  <c r="P341" i="42"/>
  <c r="P340" i="42"/>
  <c r="P334" i="42"/>
  <c r="P329" i="42"/>
  <c r="P328" i="42"/>
  <c r="P323" i="42"/>
  <c r="L350" i="42"/>
  <c r="P350" i="42" s="1"/>
  <c r="Q350" i="42" s="1"/>
  <c r="P322" i="42"/>
  <c r="P111" i="42"/>
  <c r="M140" i="42"/>
  <c r="M351" i="42" s="1"/>
  <c r="M352" i="42" s="1"/>
  <c r="N140" i="42"/>
  <c r="O140" i="42"/>
  <c r="M170" i="42"/>
  <c r="L170" i="42"/>
  <c r="L200" i="42"/>
  <c r="O230" i="42"/>
  <c r="M260" i="42"/>
  <c r="K260" i="42"/>
  <c r="N290" i="42"/>
  <c r="O290" i="42"/>
  <c r="N320" i="42"/>
  <c r="O320" i="42"/>
  <c r="L260" i="42"/>
  <c r="AB50" i="15"/>
  <c r="P38" i="43"/>
  <c r="P50" i="43"/>
  <c r="P119" i="43"/>
  <c r="P349" i="42"/>
  <c r="P343" i="42"/>
  <c r="P337" i="42"/>
  <c r="O350" i="42"/>
  <c r="T260" i="42"/>
  <c r="T353" i="42" s="1"/>
  <c r="P141" i="42"/>
  <c r="P173" i="42"/>
  <c r="T170" i="43"/>
  <c r="N170" i="42"/>
  <c r="T290" i="43"/>
  <c r="T350" i="43"/>
  <c r="K170" i="42"/>
  <c r="T320" i="43"/>
  <c r="T230" i="43"/>
  <c r="I20" i="43"/>
  <c r="I231" i="43" s="1"/>
  <c r="V24" i="15"/>
  <c r="R52" i="15"/>
  <c r="S52" i="15" s="1"/>
  <c r="J52" i="15"/>
  <c r="K52" i="15" s="1"/>
  <c r="H57" i="15"/>
  <c r="AB57" i="15" s="1"/>
  <c r="Q50" i="15"/>
  <c r="O27" i="15"/>
  <c r="O24" i="15" s="1"/>
  <c r="I50" i="15"/>
  <c r="S30" i="15"/>
  <c r="S33" i="15" s="1"/>
  <c r="E52" i="15"/>
  <c r="K30" i="15"/>
  <c r="K33" i="15" s="1"/>
  <c r="S354" i="43"/>
  <c r="P171" i="42"/>
  <c r="N200" i="42"/>
  <c r="P200" i="42" s="1"/>
  <c r="N260" i="42"/>
  <c r="P231" i="42"/>
  <c r="T140" i="43"/>
  <c r="R354" i="43"/>
  <c r="N20" i="43"/>
  <c r="P20" i="43" s="1"/>
  <c r="I291" i="43"/>
  <c r="I141" i="43"/>
  <c r="I261" i="43"/>
  <c r="I201" i="43"/>
  <c r="I111" i="43"/>
  <c r="I230" i="42"/>
  <c r="K230" i="42" s="1"/>
  <c r="I200" i="42"/>
  <c r="K200" i="42" s="1"/>
  <c r="N201" i="42"/>
  <c r="X24" i="15"/>
  <c r="F52" i="15"/>
  <c r="M30" i="15"/>
  <c r="M33" i="15" s="1"/>
  <c r="Q27" i="15"/>
  <c r="Q24" i="15" s="1"/>
  <c r="AC50" i="15"/>
  <c r="T52" i="15"/>
  <c r="U52" i="15" s="1"/>
  <c r="U30" i="15"/>
  <c r="U33" i="15" s="1"/>
  <c r="A15" i="5"/>
  <c r="A16" i="31"/>
  <c r="AB27" i="15"/>
  <c r="AB24" i="15" s="1"/>
  <c r="AB30" i="15"/>
  <c r="AB33" i="15" s="1"/>
  <c r="A15" i="6"/>
  <c r="A14" i="15"/>
  <c r="T24" i="15"/>
  <c r="A15" i="10"/>
  <c r="W50" i="15"/>
  <c r="N57" i="15"/>
  <c r="O57" i="15" s="1"/>
  <c r="M27" i="15"/>
  <c r="M24" i="15" s="1"/>
  <c r="A15" i="32"/>
  <c r="A15" i="16"/>
  <c r="AC27" i="15"/>
  <c r="AC24" i="15" s="1"/>
  <c r="C48" i="7" s="1"/>
  <c r="D52" i="15"/>
  <c r="H52" i="15"/>
  <c r="P52" i="15"/>
  <c r="Q52" i="15" s="1"/>
  <c r="X52" i="15"/>
  <c r="Y52" i="15" s="1"/>
  <c r="AC30" i="15"/>
  <c r="I30" i="15"/>
  <c r="I33" i="15" s="1"/>
  <c r="Q30" i="15"/>
  <c r="Q33" i="15" s="1"/>
  <c r="Y30" i="15"/>
  <c r="Y33" i="15" s="1"/>
  <c r="A14" i="30"/>
  <c r="A13" i="34"/>
  <c r="M353" i="43" l="1"/>
  <c r="O351" i="43"/>
  <c r="Q200" i="42"/>
  <c r="P260" i="42"/>
  <c r="Q260" i="42" s="1"/>
  <c r="P290" i="42"/>
  <c r="Q290" i="42" s="1"/>
  <c r="O351" i="42"/>
  <c r="O352" i="42" s="1"/>
  <c r="O353" i="42" s="1"/>
  <c r="K20" i="43"/>
  <c r="L351" i="42"/>
  <c r="P320" i="42"/>
  <c r="Q320" i="42" s="1"/>
  <c r="P140" i="42"/>
  <c r="Q140" i="42" s="1"/>
  <c r="I171" i="43"/>
  <c r="M353" i="42"/>
  <c r="T353" i="43"/>
  <c r="O352" i="43"/>
  <c r="O353" i="43"/>
  <c r="I57" i="15"/>
  <c r="K201" i="43"/>
  <c r="I230" i="43"/>
  <c r="K230" i="43" s="1"/>
  <c r="N201" i="43"/>
  <c r="I260" i="43"/>
  <c r="K260" i="43" s="1"/>
  <c r="K231" i="43"/>
  <c r="N231" i="43"/>
  <c r="I290" i="43"/>
  <c r="K290" i="43" s="1"/>
  <c r="N261" i="43"/>
  <c r="K261" i="43"/>
  <c r="K291" i="43"/>
  <c r="I320" i="43"/>
  <c r="K320" i="43" s="1"/>
  <c r="N291" i="43"/>
  <c r="I200" i="43"/>
  <c r="K200" i="43" s="1"/>
  <c r="N171" i="43"/>
  <c r="K171" i="43"/>
  <c r="K141" i="43"/>
  <c r="N141" i="43"/>
  <c r="I170" i="43"/>
  <c r="K170" i="43" s="1"/>
  <c r="N230" i="42"/>
  <c r="P230" i="42" s="1"/>
  <c r="Q230" i="42" s="1"/>
  <c r="P201" i="42"/>
  <c r="I140" i="43"/>
  <c r="K140" i="43" s="1"/>
  <c r="N111" i="43"/>
  <c r="K111" i="43"/>
  <c r="AC57" i="15"/>
  <c r="I52" i="15"/>
  <c r="AB52" i="15"/>
  <c r="AC52" i="15"/>
  <c r="AC33" i="15"/>
  <c r="C49" i="7"/>
  <c r="Q355" i="42" l="1"/>
  <c r="L352" i="42"/>
  <c r="L353" i="42" s="1"/>
  <c r="Q354" i="42"/>
  <c r="Q353" i="42"/>
  <c r="N200" i="43"/>
  <c r="P200" i="43" s="1"/>
  <c r="Q200" i="43" s="1"/>
  <c r="P171" i="43"/>
  <c r="N230" i="43"/>
  <c r="P230" i="43" s="1"/>
  <c r="P201" i="43"/>
  <c r="N170" i="43"/>
  <c r="P170" i="43" s="1"/>
  <c r="Q170" i="43" s="1"/>
  <c r="P141" i="43"/>
  <c r="N260" i="43"/>
  <c r="P260" i="43" s="1"/>
  <c r="Q260" i="43" s="1"/>
  <c r="P231" i="43"/>
  <c r="N140" i="43"/>
  <c r="P111" i="43"/>
  <c r="P291" i="43"/>
  <c r="N320" i="43"/>
  <c r="P320" i="43" s="1"/>
  <c r="Q320" i="43" s="1"/>
  <c r="P261" i="43"/>
  <c r="N290" i="43"/>
  <c r="P290" i="43" s="1"/>
  <c r="Q290" i="43" s="1"/>
  <c r="N351" i="42"/>
  <c r="N352" i="42" l="1"/>
  <c r="N353" i="42" s="1"/>
  <c r="P351" i="42"/>
  <c r="C11" i="41"/>
  <c r="Q230" i="43"/>
  <c r="C10" i="41" s="1"/>
  <c r="N351" i="43"/>
  <c r="P140" i="43"/>
  <c r="Q140" i="43" s="1"/>
  <c r="Q353" i="43" l="1"/>
  <c r="P352" i="42"/>
  <c r="P353" i="42"/>
  <c r="O10" i="42" s="1"/>
  <c r="N352" i="43"/>
  <c r="N353" i="43" s="1"/>
  <c r="P351" i="43"/>
  <c r="P352" i="43" l="1"/>
  <c r="P353" i="43" s="1"/>
  <c r="C15" i="41" l="1"/>
  <c r="O10" i="43"/>
</calcChain>
</file>

<file path=xl/sharedStrings.xml><?xml version="1.0" encoding="utf-8"?>
<sst xmlns="http://schemas.openxmlformats.org/spreadsheetml/2006/main" count="1583" uniqueCount="810">
  <si>
    <t>…</t>
  </si>
  <si>
    <t>Значение</t>
  </si>
  <si>
    <t>Факт (предложения по корректировке плана)</t>
  </si>
  <si>
    <t>План</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</si>
  <si>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</si>
  <si>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</si>
  <si>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</si>
  <si>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</si>
  <si>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</si>
  <si>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</si>
  <si>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</si>
  <si>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</si>
  <si>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</si>
  <si>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</si>
  <si>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</si>
  <si>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</si>
  <si>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</si>
  <si>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</si>
  <si>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</si>
  <si>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</si>
  <si>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</si>
  <si>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</si>
  <si>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</si>
  <si>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</si>
  <si>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</si>
  <si>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</si>
  <si>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</si>
  <si>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</si>
  <si>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</si>
  <si>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</si>
  <si>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</si>
  <si>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</si>
  <si>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</si>
  <si>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</si>
  <si>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</si>
  <si>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</si>
  <si>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</si>
  <si>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</si>
  <si>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</si>
  <si>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</si>
  <si>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</si>
  <si>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</si>
  <si>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</si>
  <si>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</si>
  <si>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</si>
  <si>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</si>
  <si>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</si>
  <si>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</si>
  <si>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</si>
  <si>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</si>
  <si>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</si>
  <si>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</si>
  <si>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</si>
  <si>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</si>
  <si>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</si>
  <si>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</si>
  <si>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</si>
  <si>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</si>
  <si>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</si>
  <si>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</si>
  <si>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</si>
  <si>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</si>
  <si>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</si>
  <si>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</si>
  <si>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</si>
  <si>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</si>
  <si>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</si>
  <si>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</si>
  <si>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</si>
  <si>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</si>
  <si>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</si>
  <si>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</si>
  <si>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</si>
  <si>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</si>
  <si>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</si>
  <si>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</si>
  <si>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</si>
  <si>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</si>
  <si>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</si>
  <si>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</si>
  <si>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</si>
  <si>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</si>
  <si>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</si>
  <si>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</si>
  <si>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</si>
  <si>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</si>
  <si>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</si>
  <si>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</si>
  <si>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</si>
  <si>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</si>
  <si>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</si>
  <si>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</si>
  <si>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</si>
  <si>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</si>
  <si>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</si>
  <si>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</si>
  <si>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</si>
  <si>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</si>
  <si>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</si>
  <si>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</si>
  <si>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</si>
  <si>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</si>
  <si>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</si>
  <si>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</si>
  <si>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</si>
  <si>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</si>
  <si>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</si>
  <si>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</si>
  <si>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</si>
  <si>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</si>
  <si>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</si>
  <si>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</si>
  <si>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</si>
  <si>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</si>
  <si>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</si>
  <si>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</si>
  <si>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</si>
  <si>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</si>
  <si>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</si>
  <si>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</si>
  <si>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</si>
  <si>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</si>
  <si>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</si>
  <si>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</si>
  <si>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</si>
  <si>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</si>
  <si>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</si>
  <si>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</si>
  <si>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</si>
  <si>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</si>
  <si>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</si>
  <si>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</si>
  <si>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Вывод мощностей из эксплуатации:</t>
  </si>
  <si>
    <t>млн рублей (без НДС)</t>
  </si>
  <si>
    <t>Принятие объектов основных средств к бухгалтерскому учету:</t>
  </si>
  <si>
    <t>4.5</t>
  </si>
  <si>
    <t>4.4</t>
  </si>
  <si>
    <t>4.3</t>
  </si>
  <si>
    <t>4.2</t>
  </si>
  <si>
    <t>4.1</t>
  </si>
  <si>
    <t>Ввод объектов (мощностей) в эксплуатацию:</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</si>
  <si>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</si>
  <si>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</si>
  <si>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</si>
  <si>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</si>
  <si>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</si>
  <si>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</si>
  <si>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</si>
  <si>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</si>
  <si>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</si>
  <si>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</si>
  <si>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</si>
  <si>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</si>
  <si>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</si>
  <si>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</si>
  <si>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</si>
  <si>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</si>
  <si>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</si>
  <si>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</si>
  <si>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</si>
  <si>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</si>
  <si>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</si>
  <si>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</si>
  <si>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</si>
  <si>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</si>
  <si>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</si>
  <si>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</si>
  <si>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</si>
  <si>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</si>
  <si>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</si>
  <si>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</si>
  <si>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</si>
  <si>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</si>
  <si>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</si>
  <si>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</si>
  <si>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</si>
  <si>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</si>
  <si>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</si>
  <si>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</si>
  <si>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</si>
  <si>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</si>
  <si>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</si>
  <si>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</si>
  <si>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</si>
  <si>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</si>
  <si>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</si>
  <si>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</si>
  <si>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</si>
  <si>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</si>
  <si>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</si>
  <si>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</si>
  <si>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</si>
  <si>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</si>
  <si>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</si>
  <si>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</si>
  <si>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</si>
  <si>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</si>
  <si>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</si>
  <si>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</si>
  <si>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</si>
  <si>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</si>
  <si>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</si>
  <si>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</si>
  <si>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</si>
  <si>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</si>
  <si>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</si>
  <si>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</si>
  <si>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</si>
  <si>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</si>
  <si>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</si>
  <si>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</si>
  <si>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</si>
  <si>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indexed="8"/>
        <rFont val="Calibri"/>
        <family val="2"/>
        <charset val="204"/>
      </rPr>
      <t>·</t>
    </r>
    <r>
      <rPr>
        <sz val="11"/>
        <color theme="1"/>
        <rFont val="Calibri"/>
        <family val="2"/>
        <charset val="204"/>
        <scheme val="minor"/>
      </rPr>
      <t>N1</t>
    </r>
  </si>
  <si>
    <r>
      <t>T2</t>
    </r>
    <r>
      <rPr>
        <sz val="11"/>
        <color indexed="8"/>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</si>
  <si>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indexed="8"/>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</si>
  <si>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indexed="8"/>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</si>
  <si>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</si>
  <si>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</si>
  <si>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</si>
  <si>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</si>
  <si>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</si>
  <si>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</si>
  <si>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</si>
  <si>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</si>
  <si>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indexed="8"/>
        <rFont val="Symbol"/>
        <family val="1"/>
        <charset val="2"/>
      </rPr>
      <t>D</t>
    </r>
    <r>
      <rPr>
        <sz val="11"/>
        <color theme="1"/>
        <rFont val="Calibri"/>
        <family val="2"/>
        <charset val="204"/>
        <scheme val="minor"/>
      </rPr>
      <t>Пsafi1</t>
    </r>
  </si>
  <si>
    <r>
      <rPr>
        <sz val="11"/>
        <color indexed="8"/>
        <rFont val="Symbol"/>
        <family val="1"/>
        <charset val="2"/>
      </rPr>
      <t>D</t>
    </r>
    <r>
      <rPr>
        <sz val="11"/>
        <color theme="1"/>
        <rFont val="Calibri"/>
        <family val="2"/>
        <charset val="204"/>
        <scheme val="minor"/>
      </rPr>
      <t>Пsafi2</t>
    </r>
    <r>
      <rPr>
        <sz val="11"/>
        <color theme="1"/>
        <rFont val="Calibri"/>
        <family val="2"/>
        <charset val="204"/>
        <scheme val="minor"/>
      </rPr>
      <t/>
    </r>
  </si>
  <si>
    <r>
      <rPr>
        <sz val="11"/>
        <color indexed="8"/>
        <rFont val="Symbol"/>
        <family val="1"/>
        <charset val="2"/>
      </rPr>
      <t>D</t>
    </r>
    <r>
      <rPr>
        <sz val="11"/>
        <color theme="1"/>
        <rFont val="Calibri"/>
        <family val="2"/>
        <charset val="204"/>
        <scheme val="minor"/>
      </rPr>
      <t>Пsafi3</t>
    </r>
    <r>
      <rPr>
        <sz val="11"/>
        <color theme="1"/>
        <rFont val="Calibri"/>
        <family val="2"/>
        <charset val="204"/>
        <scheme val="minor"/>
      </rPr>
      <t/>
    </r>
  </si>
  <si>
    <r>
      <rPr>
        <sz val="11"/>
        <color indexed="8"/>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</si>
  <si>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</si>
  <si>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</si>
  <si>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</si>
  <si>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</si>
  <si>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</si>
  <si>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</si>
  <si>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</si>
  <si>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</si>
  <si>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</si>
  <si>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</si>
  <si>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</si>
  <si>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</si>
  <si>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</si>
  <si>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</si>
  <si>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indexed="8"/>
        <rFont val="Calibri"/>
        <family val="2"/>
        <charset val="204"/>
      </rPr>
      <t>·</t>
    </r>
    <r>
      <rPr>
        <sz val="11"/>
        <color theme="1"/>
        <rFont val="Calibri"/>
        <family val="2"/>
        <charset val="204"/>
        <scheme val="minor"/>
      </rPr>
      <t>N1/Nt</t>
    </r>
  </si>
  <si>
    <t>T2·N2/Nt</t>
  </si>
  <si>
    <t>T3·N3/Nt</t>
  </si>
  <si>
    <t>T4·N4/Nt</t>
  </si>
  <si>
    <r>
      <rPr>
        <sz val="11"/>
        <color indexed="8"/>
        <rFont val="Symbol"/>
        <family val="1"/>
        <charset val="2"/>
      </rPr>
      <t>S</t>
    </r>
    <r>
      <rPr>
        <vertAlign val="superscript"/>
        <sz val="11"/>
        <color indexed="8"/>
        <rFont val="Calibri"/>
        <family val="2"/>
        <charset val="204"/>
      </rPr>
      <t>год N-1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</si>
  <si>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</si>
  <si>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</si>
  <si>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</si>
  <si>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</si>
  <si>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</si>
  <si>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</si>
  <si>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</si>
  <si>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</si>
  <si>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</si>
  <si>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</si>
  <si>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</si>
  <si>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</si>
  <si>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</si>
  <si>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indexed="8"/>
        <rFont val="Calibri"/>
        <family val="2"/>
        <charset val="204"/>
      </rPr>
      <t>·P</t>
    </r>
    <r>
      <rPr>
        <sz val="11"/>
        <color theme="1"/>
        <rFont val="Calibri"/>
        <family val="2"/>
        <charset val="204"/>
        <scheme val="minor"/>
      </rPr>
      <t>1</t>
    </r>
  </si>
  <si>
    <r>
      <t>T2</t>
    </r>
    <r>
      <rPr>
        <sz val="11"/>
        <color indexed="8"/>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</si>
  <si>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indexed="8"/>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</si>
  <si>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indexed="8"/>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</si>
  <si>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</si>
  <si>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</si>
  <si>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</si>
  <si>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</si>
  <si>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</si>
  <si>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</si>
  <si>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</si>
  <si>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</si>
  <si>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</si>
  <si>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</si>
  <si>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</si>
  <si>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</si>
  <si>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</si>
  <si>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</si>
  <si>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</si>
  <si>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</si>
  <si>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</si>
  <si>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</si>
  <si>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</si>
  <si>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</si>
  <si>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</si>
  <si>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</si>
  <si>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</si>
  <si>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</si>
  <si>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</si>
  <si>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</si>
  <si>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</si>
  <si>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</si>
  <si>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</si>
  <si>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</si>
  <si>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</si>
  <si>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</si>
  <si>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</si>
  <si>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</si>
  <si>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</si>
  <si>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</si>
  <si>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</si>
  <si>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</si>
  <si>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</si>
  <si>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</si>
  <si>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</si>
  <si>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</si>
  <si>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</si>
  <si>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</si>
  <si>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</si>
  <si>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</si>
  <si>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</si>
  <si>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</si>
  <si>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</si>
  <si>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</si>
  <si>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</si>
  <si>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</si>
  <si>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</si>
  <si>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</si>
  <si>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</si>
  <si>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</si>
  <si>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</si>
  <si>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</si>
  <si>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</si>
  <si>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</si>
  <si>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</si>
  <si>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</si>
  <si>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</si>
  <si>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</si>
  <si>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</si>
  <si>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</si>
  <si>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</si>
  <si>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</si>
  <si>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</si>
  <si>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</si>
  <si>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</si>
  <si>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</si>
  <si>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</si>
  <si>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</si>
  <si>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</si>
  <si>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</si>
  <si>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</si>
  <si>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</si>
  <si>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</si>
  <si>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</si>
  <si>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</si>
  <si>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</si>
  <si>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</si>
  <si>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</si>
  <si>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</si>
  <si>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</si>
  <si>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</si>
  <si>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</si>
  <si>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</si>
  <si>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</si>
  <si>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</si>
  <si>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</si>
  <si>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</si>
  <si>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</si>
  <si>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</si>
  <si>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</si>
  <si>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</si>
  <si>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</si>
  <si>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</si>
  <si>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</si>
  <si>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</si>
  <si>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</si>
  <si>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</si>
  <si>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</si>
  <si>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</si>
  <si>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</si>
  <si>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</si>
  <si>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</si>
  <si>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</si>
  <si>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</si>
  <si>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</si>
  <si>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</si>
  <si>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</si>
  <si>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</si>
  <si>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</si>
  <si>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</si>
  <si>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</si>
  <si>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</si>
  <si>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</si>
  <si>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</si>
  <si>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</si>
  <si>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</si>
  <si>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</si>
  <si>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</si>
  <si>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</si>
  <si>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</si>
  <si>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</si>
  <si>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</si>
  <si>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</si>
  <si>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</si>
  <si>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</si>
  <si>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</si>
  <si>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</si>
  <si>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</si>
  <si>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</si>
  <si>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</si>
  <si>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</si>
  <si>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</si>
  <si>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</si>
  <si>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</si>
  <si>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</si>
  <si>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</si>
  <si>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</si>
  <si>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</si>
  <si>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</si>
  <si>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</si>
  <si>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</si>
  <si>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</si>
  <si>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</si>
  <si>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</si>
  <si>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</si>
  <si>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</si>
  <si>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</si>
  <si>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</si>
  <si>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</si>
  <si>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</si>
  <si>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</si>
  <si>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</si>
  <si>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</si>
  <si>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</si>
  <si>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</si>
  <si>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</si>
  <si>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</si>
  <si>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</si>
  <si>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</si>
  <si>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</si>
  <si>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</si>
  <si>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</si>
  <si>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</si>
  <si>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</si>
  <si>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</si>
  <si>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</si>
  <si>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</si>
  <si>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</si>
  <si>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</si>
  <si>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</si>
  <si>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</si>
  <si>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</si>
  <si>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</si>
  <si>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</si>
  <si>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</si>
  <si>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</si>
  <si>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</si>
  <si>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</si>
  <si>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</si>
  <si>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</si>
  <si>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</si>
  <si>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</si>
  <si>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</si>
  <si>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</si>
  <si>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</si>
  <si>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правоустанавливающих документов на земельный участок</t>
  </si>
  <si>
    <t>Наличие положительного заключения экспертизы проектной документации</t>
  </si>
  <si>
    <t>Наличие утвержденной проектной документации</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</si>
  <si>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</si>
  <si>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</si>
  <si>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</si>
  <si>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</si>
  <si>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</si>
  <si>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</si>
  <si>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</si>
  <si>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</si>
  <si>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</si>
  <si>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</si>
  <si>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</si>
  <si>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</si>
  <si>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</si>
  <si>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</si>
  <si>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</si>
  <si>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</si>
  <si>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</si>
  <si>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</si>
  <si>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</si>
  <si>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</si>
  <si>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</si>
  <si>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</si>
  <si>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</si>
  <si>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</si>
  <si>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</si>
  <si>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</si>
  <si>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</si>
  <si>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</si>
  <si>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</si>
  <si>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</si>
  <si>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</si>
  <si>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</si>
  <si>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</si>
  <si>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</si>
  <si>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 указывается включение в систему сбора и передачи данных как ранее установленных приборов, так и установленных в отчетном году</t>
  </si>
  <si>
    <t>** указывается планируемый объем точек поставки по состоянию на начало года</t>
  </si>
  <si>
    <t>* года необходимо указать в соответствии с инвестпрограммой</t>
  </si>
  <si>
    <t>Установка приборов учета и их включение в систему сбора и передачи данных, шт.</t>
  </si>
  <si>
    <t>Прочие программы / мероприятия</t>
  </si>
  <si>
    <t>Включение приборов учета в систему сбора и передачи данных, шт.***</t>
  </si>
  <si>
    <t>Установка приборов учета (без учета включения в систему сбора и передачи данных), шт.</t>
  </si>
  <si>
    <t>Мероприятия инвестиционной программы</t>
  </si>
  <si>
    <t>Не оборудованных приборами учета</t>
  </si>
  <si>
    <t>с возможностью дистанционного сбора данных, не включенных в систему</t>
  </si>
  <si>
    <t>с возможностью дистанционного сбора данных, включенных в систему</t>
  </si>
  <si>
    <t>Оборудованных приборами учета, шт.</t>
  </si>
  <si>
    <t>Количество точек поставки**</t>
  </si>
  <si>
    <t>Технический учет</t>
  </si>
  <si>
    <t>Физические лица (частные домовладения)</t>
  </si>
  <si>
    <t>Физические лица (многоквартирные дома)</t>
  </si>
  <si>
    <t>Ввода в многоквартирные дома</t>
  </si>
  <si>
    <t>Юридические лица</t>
  </si>
  <si>
    <t>НН</t>
  </si>
  <si>
    <t>СН2</t>
  </si>
  <si>
    <t>СН1</t>
  </si>
  <si>
    <t>ВН</t>
  </si>
  <si>
    <t>2020*</t>
  </si>
  <si>
    <t>2019*</t>
  </si>
  <si>
    <t>2018*</t>
  </si>
  <si>
    <t>2017*</t>
  </si>
  <si>
    <t>2016*</t>
  </si>
  <si>
    <t>Наименование показателя</t>
  </si>
  <si>
    <t>Категория потребителей</t>
  </si>
  <si>
    <t>Наименование  филиала/ДЗО</t>
  </si>
  <si>
    <r>
      <t xml:space="preserve">Создание/модернизация систем учета электрической энергии
_____________________________________________________________________ на период __________ - __________ гг
</t>
    </r>
    <r>
      <rPr>
        <b/>
        <i/>
        <sz val="9"/>
        <color indexed="8"/>
        <rFont val="Calibri"/>
        <family val="2"/>
        <charset val="204"/>
      </rPr>
      <t>(наименование филиала/ДЗО)</t>
    </r>
  </si>
  <si>
    <r>
      <t>Создание/модернизация систем учета электрической энергии, реализуемые в рамках инвестиционной программы 
____________________________________________________________________ на _____________ год
 (</t>
    </r>
    <r>
      <rPr>
        <i/>
        <sz val="9"/>
        <color indexed="8"/>
        <rFont val="Calibri"/>
        <family val="2"/>
        <charset val="204"/>
      </rPr>
      <t>наименование ДЗО, филиала)</t>
    </r>
  </si>
  <si>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</si>
  <si>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</si>
  <si>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</si>
  <si>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</si>
  <si>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</si>
  <si>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</si>
  <si>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</si>
  <si>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</si>
  <si>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</si>
  <si>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</si>
  <si>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</si>
  <si>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</si>
  <si>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</si>
  <si>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</si>
  <si>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</si>
  <si>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</si>
  <si>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</si>
  <si>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</si>
  <si>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</si>
  <si>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</si>
  <si>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</si>
  <si>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</si>
  <si>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</si>
  <si>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 требуется</t>
  </si>
  <si>
    <r>
      <t xml:space="preserve">Год раскрытия информации: </t>
    </r>
    <r>
      <rPr>
        <b/>
        <u/>
        <sz val="12"/>
        <rFont val="Times New Roman"/>
        <family val="1"/>
        <charset val="204"/>
      </rPr>
      <t>2017</t>
    </r>
    <r>
      <rPr>
        <b/>
        <sz val="12"/>
        <rFont val="Times New Roman"/>
        <family val="1"/>
        <charset val="204"/>
      </rPr>
      <t xml:space="preserve"> год</t>
    </r>
  </si>
  <si>
    <t>Публичное акционерное общество "Дальневосточная энергетическая компания"</t>
  </si>
  <si>
    <t>Н_504-1</t>
  </si>
  <si>
    <t>Прочие инвестиционные проекты</t>
  </si>
  <si>
    <t>ПАО "ДЭК" не заполняет настоящую форму, так как не осуществялет технологического присоединения потребителей</t>
  </si>
  <si>
    <t>ПАО "ДЭК" не заполняет настоящую форму, так как на балансе предприятия отсутствует основное энергетическое оборудование</t>
  </si>
  <si>
    <t>ПАО "ДЭК" не заполняет данную форму, так как не подпадает под условия расчета экономической эффективности</t>
  </si>
  <si>
    <t>ПАО "ДЭК" не заполняет данную форму, так как инвестиционной программой не предустморена модернизация систем учета электрической энергии</t>
  </si>
  <si>
    <t xml:space="preserve">2022 Год </t>
  </si>
  <si>
    <t>другое, шт</t>
  </si>
  <si>
    <t>нд</t>
  </si>
  <si>
    <t>Год раскрытия информации: 2017 год</t>
  </si>
  <si>
    <t>Проектная документация</t>
  </si>
  <si>
    <t>1. Кем, когда принято решение о строительстве объекта (реквизиты документа)</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</si>
  <si>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</si>
  <si>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</si>
  <si>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</si>
  <si>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</si>
  <si>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</si>
  <si>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</si>
  <si>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</si>
  <si>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[вид, тип топлива, заключение договоров на поставку топлива]</t>
  </si>
  <si>
    <t>Прогнозный объем потребления топлива</t>
  </si>
  <si>
    <t>Топливообеспечение</t>
  </si>
  <si>
    <t>[наличие подтверждения возможности поставки необходимых объемов топлива, стадия согласования с поставщиком/транспортировщиком топлива, наличие каких-либо проблем с топливообеспечением объекта, наличие согласования топливного режима с указанием даты, начиная с которой подтверждено обеспечение топливом]</t>
  </si>
  <si>
    <t>Технологическое присоединение объекта к электрической сети:</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</si>
  <si>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</si>
  <si>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</si>
  <si>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</si>
  <si>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</si>
  <si>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 ПАО "ДЭК" не заполняет настоящую форму, т.к. не является получателем бюджетных средств.</t>
  </si>
  <si>
    <t>2020 Год</t>
  </si>
  <si>
    <t xml:space="preserve">2023 Год </t>
  </si>
  <si>
    <t>предложение по корректировке плана</t>
  </si>
  <si>
    <t>Раздел 2. Планируемые цели, задачи, этапы, сроки и конкретные результаты реализации инвестиционного проекта</t>
  </si>
  <si>
    <t>км ВОЛС</t>
  </si>
  <si>
    <t>км иных линий связи</t>
  </si>
  <si>
    <t>Характеристики объекта инвестиционной деятельности, предусмотренного инвестиционным проектом</t>
  </si>
  <si>
    <r>
      <t>зданий (сооружений), м</t>
    </r>
    <r>
      <rPr>
        <b/>
        <vertAlign val="superscript"/>
        <sz val="12"/>
        <color indexed="8"/>
        <rFont val="Times New Roman"/>
        <family val="1"/>
        <charset val="204"/>
      </rPr>
      <t>2</t>
    </r>
  </si>
  <si>
    <t>Причины невыполнения сроков</t>
  </si>
  <si>
    <t>4 Квартал</t>
  </si>
  <si>
    <t>Цели (указать укрупненные цели в соответствии с приложением ___)</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</si>
  <si>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</si>
  <si>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</si>
  <si>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</si>
  <si>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</si>
  <si>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</si>
  <si>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</si>
  <si>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</si>
  <si>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</si>
  <si>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14</t>
  </si>
  <si>
    <t>15</t>
  </si>
  <si>
    <t>16</t>
  </si>
  <si>
    <t>17</t>
  </si>
  <si>
    <t>18</t>
  </si>
  <si>
    <t>19</t>
  </si>
  <si>
    <t>20</t>
  </si>
  <si>
    <t>21</t>
  </si>
  <si>
    <t>22</t>
  </si>
  <si>
    <t>23</t>
  </si>
  <si>
    <t>24</t>
  </si>
  <si>
    <t>25</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</si>
  <si>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</si>
  <si>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</si>
  <si>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</si>
  <si>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</si>
  <si>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</si>
  <si>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</si>
  <si>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</si>
  <si>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предложение по корректировке плана 2019 года </t>
  </si>
  <si>
    <t>2021 Год</t>
  </si>
  <si>
    <t xml:space="preserve">2024 Год </t>
  </si>
  <si>
    <t>1.5</t>
  </si>
  <si>
    <t xml:space="preserve"> платы за технологическое присоединение</t>
  </si>
  <si>
    <t xml:space="preserve"> Постановка объектов электросетевого хозяйства под напряжение:</t>
  </si>
  <si>
    <t>объектов электросетевого хозяйства (объектов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</si>
  <si>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</si>
  <si>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</si>
  <si>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</si>
  <si>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</si>
  <si>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</si>
  <si>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</si>
  <si>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</si>
  <si>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</si>
  <si>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indexed="8"/>
        <rFont val="Times New Roman"/>
        <family val="1"/>
        <charset val="204"/>
      </rPr>
      <t>3)</t>
    </r>
  </si>
  <si>
    <t>4.7</t>
  </si>
  <si>
    <t>4.6</t>
  </si>
  <si>
    <t>объектов электросетевого хозяйства, МВт</t>
  </si>
  <si>
    <t>5.1</t>
  </si>
  <si>
    <t>5.2</t>
  </si>
  <si>
    <t>5.3</t>
  </si>
  <si>
    <t>5.4</t>
  </si>
  <si>
    <t>5.5</t>
  </si>
  <si>
    <t>5.6</t>
  </si>
  <si>
    <t>МВт</t>
  </si>
  <si>
    <t>МВ×А</t>
  </si>
  <si>
    <t>Мвар</t>
  </si>
  <si>
    <t>км</t>
  </si>
  <si>
    <t>7.1</t>
  </si>
  <si>
    <t>7.2</t>
  </si>
  <si>
    <t>7.3</t>
  </si>
  <si>
    <t>7.4</t>
  </si>
  <si>
    <t>линий электропередачи, км</t>
  </si>
  <si>
    <t>7.5</t>
  </si>
  <si>
    <r>
      <t>другое</t>
    </r>
    <r>
      <rPr>
        <vertAlign val="superscript"/>
        <sz val="12"/>
        <color indexed="8"/>
        <rFont val="Times New Roman"/>
        <family val="1"/>
        <charset val="204"/>
      </rPr>
      <t>3)</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</si>
  <si>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</si>
  <si>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</si>
  <si>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t>
  </si>
  <si>
    <t xml:space="preserve"> -</t>
  </si>
  <si>
    <t>Раздел 6.2. Графики реализации инвестиционного проекта</t>
  </si>
  <si>
    <t>Год раскрытия информации: 2019 год</t>
  </si>
  <si>
    <t xml:space="preserve"> по состоянию на 01.01.2019 года</t>
  </si>
  <si>
    <t>по состоянию на 01.01.2019 года</t>
  </si>
  <si>
    <t>3 Квартал</t>
  </si>
  <si>
    <t>H_504-2</t>
  </si>
  <si>
    <t>Необходимость обновления оборудования</t>
  </si>
  <si>
    <t>Ориентировочная модель:  системный блок - Hewlett-Packard модель: HP 280 G1 MT Core i3; Источник бесперебойного питания APC модель: Back-UPS 500 VA; Монитор модель: Benq GW2450HM - или аналоги.</t>
  </si>
  <si>
    <t>Н</t>
  </si>
  <si>
    <r>
      <t xml:space="preserve">Год раскрытия информации: </t>
    </r>
    <r>
      <rPr>
        <b/>
        <u/>
        <sz val="12"/>
        <rFont val="Times New Roman"/>
        <family val="1"/>
        <charset val="204"/>
      </rPr>
      <t>2019</t>
    </r>
    <r>
      <rPr>
        <b/>
        <sz val="12"/>
        <rFont val="Times New Roman"/>
        <family val="1"/>
        <charset val="204"/>
      </rPr>
      <t xml:space="preserve"> год</t>
    </r>
  </si>
  <si>
    <t>Планируется приобрести оборудование в количестве 513 ед.</t>
  </si>
  <si>
    <t>Общая сумма финансирования по мероприятию составит 42,02 млн. рублей с НДС</t>
  </si>
  <si>
    <t xml:space="preserve">Пояснительная записка к проекту </t>
  </si>
  <si>
    <t xml:space="preserve">1. </t>
  </si>
  <si>
    <t>Идентификатор инвестиционного проекта</t>
  </si>
  <si>
    <t xml:space="preserve">2. </t>
  </si>
  <si>
    <t xml:space="preserve">2.2. </t>
  </si>
  <si>
    <t>Филиал / АУП ПАО "ДЭК"</t>
  </si>
  <si>
    <t xml:space="preserve">2.3. </t>
  </si>
  <si>
    <t>3.</t>
  </si>
  <si>
    <t>4.</t>
  </si>
  <si>
    <t>5.</t>
  </si>
  <si>
    <t>6.</t>
  </si>
  <si>
    <t>7.</t>
  </si>
  <si>
    <t>8.</t>
  </si>
  <si>
    <t>9.</t>
  </si>
  <si>
    <t>10.</t>
  </si>
  <si>
    <t>Дефлятор</t>
  </si>
  <si>
    <t xml:space="preserve">СМЕТНЫЙ РАСЧЕТ   № </t>
  </si>
  <si>
    <t>на</t>
  </si>
  <si>
    <t>(наименование объекта)</t>
  </si>
  <si>
    <t>Сметная стоимость</t>
  </si>
  <si>
    <t>млн руб.</t>
  </si>
  <si>
    <t>млн. руб.</t>
  </si>
  <si>
    <t>N п.п.</t>
  </si>
  <si>
    <t>Наименование Проекта</t>
  </si>
  <si>
    <t>строительно-монтажных работ</t>
  </si>
  <si>
    <t>оборудования, мебели и инвентаря</t>
  </si>
  <si>
    <t>прочих затрат</t>
  </si>
  <si>
    <t>Всего (без НДС)</t>
  </si>
  <si>
    <t>НДС 20%</t>
  </si>
  <si>
    <t>Итого с учетом НДС</t>
  </si>
  <si>
    <t xml:space="preserve"> - титул (наименование) проекта</t>
  </si>
  <si>
    <t>11.</t>
  </si>
  <si>
    <t>12.</t>
  </si>
  <si>
    <t>Группа инвестиционных проектов:</t>
  </si>
  <si>
    <t>13.</t>
  </si>
  <si>
    <t>Год окончания реализации инвестиционного проекта (ПЛАН)</t>
  </si>
  <si>
    <t>Год окончания реализации инвестиционного проекта (Корректировка)</t>
  </si>
  <si>
    <t>14.</t>
  </si>
  <si>
    <t xml:space="preserve">Обоснования корректировки прокта </t>
  </si>
  <si>
    <t>Наличие утвержденной  
проектной 
документации
(+; -; не требуется)</t>
  </si>
  <si>
    <t>15.</t>
  </si>
  <si>
    <t>"+" - есть;
"-" - должна быть, но на момент формирования ИПР еще нет;
"не требуется" - не требуется.</t>
  </si>
  <si>
    <t>16.</t>
  </si>
  <si>
    <t>Реализация инвестиционного проекта обсулавливается необходимостью выполнения требований:
- законодательства Российской Федерации (+;-)</t>
  </si>
  <si>
    <t>Реализация инвестиционного проекта обсулавливается необходимостью выполнения требований:
- регламентов рынков электрической энергии  (+;-)</t>
  </si>
  <si>
    <t>17.</t>
  </si>
  <si>
    <t>18.</t>
  </si>
  <si>
    <t>19.</t>
  </si>
  <si>
    <t>Необходимость замены физически изношенного оборудования подтверждается  результатами:
- технического обследования 
(+;-)</t>
  </si>
  <si>
    <t>Необходимость замены физически изношенного оборудования подтверждается  результатами:
- технического освидетельствования (+;-)</t>
  </si>
  <si>
    <t>Реализация инвестиционного проекта предусматривается решением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t>
  </si>
  <si>
    <t>20.</t>
  </si>
  <si>
    <t>21.</t>
  </si>
  <si>
    <t>Наличие разрешения 
на строи-
тельство
(+; -; не требуется)</t>
  </si>
  <si>
    <t>* - Ячейки заполняются соответственно в зависимости от вида обосновывающих материалов (или 3-х комм. предложений, или сметного расчета, или договора на аналогичное оборудование/услуги)</t>
  </si>
  <si>
    <t>Подразделение, адрес</t>
  </si>
  <si>
    <t xml:space="preserve"> - "Реконструкция"
 - "Модернизация, техническое перевооружение"
 - "Новое строительство, создание, покупка" 
 - "Новое строительство, покупка зданий (сооружений)"
 - "Покупка земельных участков"
 - "Прочие инвестиционные проекты"</t>
  </si>
  <si>
    <t>Наименование*</t>
  </si>
  <si>
    <t>Распорядительный документ ЭСК РГ и/или ПАО РГ</t>
  </si>
  <si>
    <t xml:space="preserve"> - указать распорядительный документ АО ЭСК РГ/ ПАО РГ (Протокол, Приказ)</t>
  </si>
  <si>
    <t>Заполняется филалом/службой АУП**</t>
  </si>
  <si>
    <t>** - Заполняется профильным подразделением филиала или службой АУП ПАО ДЭК</t>
  </si>
  <si>
    <t>Пояснения по заполнению*</t>
  </si>
  <si>
    <t>Сметная стоимость**</t>
  </si>
  <si>
    <t>Наименование документов, обосновывающих стоимость проекта*</t>
  </si>
  <si>
    <t xml:space="preserve">** - Стоимость указывается в соотвтествии со Сметным расчетом, сформиованным к  ИПР, утвержденной орагном исполнительной власти РФ. </t>
  </si>
  <si>
    <t>в млн. руб. (с НДС)</t>
  </si>
  <si>
    <t>в млн руб. (без НДС)</t>
  </si>
  <si>
    <t xml:space="preserve"> - что имненно будет приобретено / сделано</t>
  </si>
  <si>
    <t xml:space="preserve"> - характеристики оборудования / перечень объемов работ</t>
  </si>
  <si>
    <t>* - Столбцы "Наименование" и "Пояснения по заполнению" - не корректировать, столбцы и строки не исключать и не добавлять.</t>
  </si>
  <si>
    <t xml:space="preserve"> - край, область</t>
  </si>
  <si>
    <t xml:space="preserve"> - открытие ЕРИЦ, выполнение требований Стандарта и/или ПП РФ по лицензированию, плановая замена оборудования и т.д.</t>
  </si>
  <si>
    <t xml:space="preserve"> - наименование филиала или АУП</t>
  </si>
  <si>
    <t>"+" - да;
"-" - нет</t>
  </si>
  <si>
    <t>Приморский край</t>
  </si>
  <si>
    <t>П</t>
  </si>
  <si>
    <t>Всего с НДС</t>
  </si>
  <si>
    <t>Площадь, м2</t>
  </si>
  <si>
    <t>Количество, ед.</t>
  </si>
  <si>
    <t>Цена за ед/м2</t>
  </si>
  <si>
    <t>ИТОГО 2021 г.</t>
  </si>
  <si>
    <t>ИТОГО 2022 г.</t>
  </si>
  <si>
    <t>ИТОГО 2023 г.</t>
  </si>
  <si>
    <t>ИТОГО 2024 г.</t>
  </si>
  <si>
    <t>ИТОГО 2025 г.</t>
  </si>
  <si>
    <t>ИТОГО 2026 г.</t>
  </si>
  <si>
    <t>ИТОГО 2027 г.</t>
  </si>
  <si>
    <t>Реконструкция</t>
  </si>
  <si>
    <t>Модернизация, техническое перевооружение</t>
  </si>
  <si>
    <t>Новое строительство, создание, покупка</t>
  </si>
  <si>
    <t>Новое строительство, покупка зданий (сооружений)</t>
  </si>
  <si>
    <t>Покупка земельных участков</t>
  </si>
  <si>
    <t>филиал ПАО "ДЭК" Дальэнергосбыт</t>
  </si>
  <si>
    <t>филиал ПАО "ДЭК" Хабаровскэнергосбыт</t>
  </si>
  <si>
    <t>филиал ПАО "ДЭК" Амурэнергосбыт</t>
  </si>
  <si>
    <t>филиал ПАО "ДЭК" Энергосбыт ЕАО</t>
  </si>
  <si>
    <t>филиал ПАО "ДЭК" Сахалинэнергосбыт</t>
  </si>
  <si>
    <t>филиала ПАО "ДЭК" Камчатскэнергосбыт</t>
  </si>
  <si>
    <t>Хабаровский край</t>
  </si>
  <si>
    <t>Амурская область</t>
  </si>
  <si>
    <t>Еврейская автономная область</t>
  </si>
  <si>
    <t>Сахалинская область</t>
  </si>
  <si>
    <t>Камчатский край</t>
  </si>
  <si>
    <t>+</t>
  </si>
  <si>
    <t>С</t>
  </si>
  <si>
    <t>З</t>
  </si>
  <si>
    <t xml:space="preserve"> - идентификатор проставляется если проект был ранее утвержден </t>
  </si>
  <si>
    <t xml:space="preserve"> - адрес проекта указывается обязательно;
- если проект по реконструкции (модернизации) то помимо адреса указывается - находится ли объект реконструкции  в собственности компании или арендуется.</t>
  </si>
  <si>
    <t xml:space="preserve"> - объем финансирования с учетом предыдущих и будущих периодов, выпадающих за рамки периода планирования</t>
  </si>
  <si>
    <t xml:space="preserve"> -  указать нормативный документ (требования ПП РФ, требования ФЗ, требования СНИП и пр. )</t>
  </si>
  <si>
    <t>"П" - проектирование/строительство/реконструкция без необходимости получения разрешения в соответствии с законодательством о градостроительной деятельности;
"С" - проектирование/строительство/реконструкция требующее  получения разрешения в соответствии с законодательством о градостроительной деятельности;
"Н" - приобретение оборудования;
"З" - завершеный проект (гашение кредиторской задолженности)</t>
  </si>
  <si>
    <t xml:space="preserve"> - заполняется в случае корректировки (актуализации) проекта</t>
  </si>
  <si>
    <t>шт</t>
  </si>
  <si>
    <t>м2</t>
  </si>
  <si>
    <t>Сметный расчет</t>
  </si>
  <si>
    <t>Коммерческое предложение</t>
  </si>
  <si>
    <t>Республика Саха</t>
  </si>
  <si>
    <t>филиала ПАО "ДЭК" Якутскэнергосбыт</t>
  </si>
  <si>
    <t>АУП ПАО "ДЭК"</t>
  </si>
  <si>
    <t xml:space="preserve"> - не ранее 2023 года (как срока планирования/корректировки ИПР 2023-2028 г..г)</t>
  </si>
  <si>
    <t xml:space="preserve"> - год окончания проекта, указанный в  ИПР, утвержденной органом исполнителной власти
- при отсутствии указать "нд"</t>
  </si>
  <si>
    <t xml:space="preserve"> - срок окончания может быть изменен в зависимости от необходимости актуализации проекта
- при отстуствии указать "нд" </t>
  </si>
  <si>
    <t>ИТОГО 2028 г.</t>
  </si>
  <si>
    <t>Приобретение Тренажера  "Максим" 2 шт.</t>
  </si>
  <si>
    <t>K_ХЭС-504-436</t>
  </si>
  <si>
    <t>Управление , Хабаровский край, ул. Слободская, 12</t>
  </si>
  <si>
    <t xml:space="preserve">Обучение персонала правилам оказания первой медицинской помощи.
Программа обучения первой помощи учитывает требования приказа Минздравсоцразвития России от 4 мая 2012 г. № 477н «Об утверждении перечня состояний, при которых оказывается первая помощь, и перечня мероприятий по оказанию первой помощи».
</t>
  </si>
  <si>
    <t>Ориентировочная модель тренажера Максим 3-01(к).</t>
  </si>
  <si>
    <t xml:space="preserve">Обучение оказанию первой медицинской помощи. </t>
  </si>
  <si>
    <t xml:space="preserve"> - </t>
  </si>
  <si>
    <t>Приложение 1 - ООО "ВостокСервис"</t>
  </si>
  <si>
    <t>Приложение  2- ООО "ВостокСтройМастер""</t>
  </si>
  <si>
    <t>Приложение 3- ООО "Медицинские Приборы"</t>
  </si>
  <si>
    <t>Стоимость в ценах 2020 г.</t>
  </si>
  <si>
    <t>Стоимость в ценах 2022 г.</t>
  </si>
  <si>
    <t>Актуализация коммерческих предложений</t>
  </si>
  <si>
    <t>Приобретение Тренажера  "Максим" - 2 ед.</t>
  </si>
  <si>
    <t>Приложение 1</t>
  </si>
  <si>
    <t>Приложение 2</t>
  </si>
  <si>
    <t>Приложение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</si>
</sst>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 _₽_-;\-* #,##0\ _₽_-;_-* &quot;-&quot;\ _₽_-;_-@_-"/>
    <numFmt numFmtId="165" formatCode="_-* #,##0.00\ _₽_-;\-* #,##0.00\ _₽_-;_-* &quot;-&quot;??\ _₽_-;_-@_-"/>
    <numFmt numFmtId="166" formatCode="_-* #,##0.00&quot;р.&quot;_-;\-* #,##0.00&quot;р.&quot;_-;_-* &quot;-&quot;??&quot;р.&quot;_-;_-@_-"/>
    <numFmt numFmtId="167" formatCode="_-* #,##0.00_р_._-;\-* #,##0.00_р_._-;_-* &quot;-&quot;??_р_._-;_-@_-"/>
    <numFmt numFmtId="168" formatCode="#,##0_ ;\-#,##0\ "/>
    <numFmt numFmtId="169" formatCode="_-* #,##0.00\ _р_._-;\-* #,##0.00\ _р_._-;_-* &quot;-&quot;??\ _р_._-;_-@_-"/>
    <numFmt numFmtId="170" formatCode="#,##0.0"/>
    <numFmt numFmtId="171" formatCode="######0.0#####"/>
    <numFmt numFmtId="172" formatCode="_-* #,##0.00000000\ _₽_-;\-* #,##0.00000000\ _₽_-;_-* &quot;-&quot;????????\ _₽_-;_-@_-"/>
    <numFmt numFmtId="173" formatCode="_-* #,##0.000\ _₽_-;\-* #,##0.000\ _₽_-;_-* &quot;-&quot;???\ _₽_-;_-@_-"/>
  </numFmts>
  <fonts count="100" x14ac:knownFonts="1">
    <font>
      <sz val="11"/>
      <color theme="1"/>
      <name val="Calibri"/>
      <family val="2"/>
      <charset val="204"/>
      <scheme val="minor"/>
    </font>
    <font>
      <b/>
      <sz val="11"/>
      <color indexed="8"/>
      <name val="Calibri"/>
      <family val="2"/>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name val="Helv"/>
    </font>
    <font>
      <b/>
      <i/>
      <sz val="9"/>
      <color indexed="8"/>
      <name val="Calibri"/>
      <family val="2"/>
      <charset val="204"/>
    </font>
    <font>
      <i/>
      <sz val="9"/>
      <color indexed="8"/>
      <name val="Calibri"/>
      <family val="2"/>
      <charset val="204"/>
    </font>
    <font>
      <b/>
      <u/>
      <sz val="12"/>
      <name val="Times New Roman"/>
      <family val="1"/>
      <charset val="204"/>
    </font>
    <font>
      <sz val="11"/>
      <name val="Arial"/>
      <family val="1"/>
    </font>
    <font>
      <b/>
      <vertAlign val="superscript"/>
      <sz val="12"/>
      <color indexed="8"/>
      <name val="Times New Roman"/>
      <family val="1"/>
      <charset val="204"/>
    </font>
    <font>
      <b/>
      <i/>
      <sz val="12"/>
      <name val="Times New Roman"/>
      <family val="1"/>
      <charset val="204"/>
    </font>
    <font>
      <sz val="10"/>
      <name val="Times New Roman CYR"/>
      <charset val="204"/>
    </font>
    <font>
      <sz val="10"/>
      <name val="Times New Roman Cyr"/>
      <family val="1"/>
      <charset val="204"/>
    </font>
    <font>
      <b/>
      <sz val="10"/>
      <name val="Times New Roman CYR"/>
      <charset val="204"/>
    </font>
    <font>
      <sz val="9"/>
      <name val="Times New Roman Cyr"/>
      <family val="1"/>
      <charset val="204"/>
    </font>
    <font>
      <sz val="8"/>
      <name val="Arial"/>
      <family val="2"/>
    </font>
    <font>
      <b/>
      <sz val="12"/>
      <name val="Times New Roman Cyr"/>
      <family val="1"/>
      <charset val="204"/>
    </font>
    <font>
      <sz val="12"/>
      <name val="Times New Roman CYR"/>
      <family val="1"/>
      <charset val="204"/>
    </font>
    <font>
      <b/>
      <sz val="12"/>
      <name val="Times New Roman CYR"/>
      <charset val="204"/>
    </font>
    <font>
      <b/>
      <sz val="9"/>
      <name val="Times New Roman Cyr"/>
      <charset val="204"/>
    </font>
    <font>
      <b/>
      <sz val="9"/>
      <name val="Times New Roman Cyr"/>
      <family val="1"/>
      <charset val="204"/>
    </font>
    <font>
      <sz val="12"/>
      <name val="Times New Roman Cyr"/>
      <charset val="204"/>
    </font>
    <font>
      <i/>
      <sz val="12"/>
      <name val="Times New Roman CYR"/>
      <charset val="204"/>
    </font>
    <font>
      <i/>
      <sz val="10"/>
      <name val="Times New Roman CYR"/>
      <charset val="204"/>
    </font>
    <font>
      <b/>
      <i/>
      <sz val="10"/>
      <name val="Times New Roman CYR"/>
      <charset val="204"/>
    </font>
    <font>
      <sz val="11"/>
      <color theme="1"/>
      <name val="Calibri"/>
      <family val="2"/>
      <charset val="204"/>
      <scheme val="minor"/>
    </font>
    <font>
      <sz val="11"/>
      <color theme="1"/>
      <name val="Calibri"/>
      <family val="2"/>
      <scheme val="minor"/>
    </font>
    <font>
      <sz val="11"/>
      <color rgb="FF000000"/>
      <name val="SimSun"/>
      <family val="2"/>
      <charset val="204"/>
    </font>
    <font>
      <sz val="9"/>
      <color theme="1"/>
      <name val="Times New Roman"/>
      <family val="1"/>
      <charset val="204"/>
    </font>
    <font>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b/>
      <sz val="14"/>
      <color theme="1"/>
      <name val="Times New Roman"/>
      <family val="1"/>
      <charset val="204"/>
    </font>
    <font>
      <b/>
      <sz val="12"/>
      <color theme="1"/>
      <name val="Arial"/>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1"/>
      <color theme="1"/>
      <name val="Calibri"/>
      <family val="2"/>
      <charset val="204"/>
      <scheme val="minor"/>
    </font>
    <font>
      <b/>
      <sz val="12"/>
      <color theme="1"/>
      <name val="Times New Roman"/>
      <family val="1"/>
      <charset val="204"/>
    </font>
    <font>
      <sz val="10"/>
      <color rgb="FF000000"/>
      <name val="Times New Roman"/>
      <family val="1"/>
      <charset val="204"/>
    </font>
    <font>
      <b/>
      <sz val="10"/>
      <color theme="1"/>
      <name val="Times New Roman"/>
      <family val="1"/>
      <charset val="204"/>
    </font>
    <font>
      <b/>
      <sz val="8"/>
      <color theme="1"/>
      <name val="Times New Roman"/>
      <family val="1"/>
      <charset val="204"/>
    </font>
    <font>
      <sz val="11"/>
      <name val="Calibri"/>
      <family val="2"/>
      <charset val="204"/>
      <scheme val="minor"/>
    </font>
    <font>
      <sz val="12"/>
      <name val="Calibri"/>
      <family val="2"/>
      <charset val="204"/>
      <scheme val="minor"/>
    </font>
    <font>
      <sz val="12"/>
      <color theme="1"/>
      <name val="Calibri"/>
      <family val="2"/>
      <charset val="204"/>
      <scheme val="minor"/>
    </font>
    <font>
      <sz val="14"/>
      <color theme="1"/>
      <name val="Calibri"/>
      <family val="2"/>
      <scheme val="minor"/>
    </font>
    <font>
      <sz val="12"/>
      <color rgb="FF000000"/>
      <name val="Times New Roman"/>
      <family val="1"/>
      <charset val="204"/>
    </font>
    <font>
      <b/>
      <sz val="12"/>
      <color rgb="FF000000"/>
      <name val="Times New Roman"/>
      <family val="1"/>
      <charset val="204"/>
    </font>
    <font>
      <b/>
      <sz val="14"/>
      <color rgb="FF1F497D"/>
      <name val="Times New Roman"/>
      <family val="1"/>
      <charset val="204"/>
    </font>
    <font>
      <sz val="10"/>
      <color rgb="FFFF0000"/>
      <name val="Times New Roman Cyr"/>
      <family val="1"/>
      <charset val="204"/>
    </font>
    <font>
      <sz val="16"/>
      <color theme="1"/>
      <name val="Times New Roman"/>
      <family val="1"/>
      <charset val="204"/>
    </font>
    <font>
      <sz val="14"/>
      <color rgb="FFFF0000"/>
      <name val="Times New Roman CYR"/>
      <family val="1"/>
      <charset val="204"/>
    </font>
    <font>
      <sz val="16"/>
      <color theme="1"/>
      <name val="Calibri"/>
      <family val="2"/>
      <charset val="204"/>
      <scheme val="minor"/>
    </font>
    <font>
      <sz val="10"/>
      <color theme="1"/>
      <name val="Times New Roman"/>
      <family val="1"/>
      <charset val="204"/>
    </font>
    <font>
      <sz val="14"/>
      <color theme="1"/>
      <name val="Times New Roman CYR"/>
      <family val="1"/>
      <charset val="204"/>
    </font>
    <font>
      <b/>
      <u/>
      <sz val="12"/>
      <color theme="1"/>
      <name val="Times New Roman"/>
      <family val="1"/>
      <charset val="204"/>
    </font>
    <font>
      <b/>
      <u/>
      <sz val="11"/>
      <color theme="1"/>
      <name val="Times New Roman"/>
      <family val="1"/>
      <charset val="204"/>
    </font>
    <font>
      <sz val="9"/>
      <color theme="1"/>
      <name val="Calibri"/>
      <family val="2"/>
      <charset val="204"/>
      <scheme val="minor"/>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8" tint="0.59999389629810485"/>
        <bgColor indexed="64"/>
      </patternFill>
    </fill>
    <fill>
      <patternFill patternType="lightUp">
        <bgColor rgb="FF808080"/>
      </patternFill>
    </fill>
  </fills>
  <borders count="9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right/>
      <top style="hair">
        <color indexed="64"/>
      </top>
      <bottom/>
      <diagonal/>
    </border>
    <border>
      <left/>
      <right/>
      <top style="medium">
        <color indexed="64"/>
      </top>
      <bottom style="thin">
        <color indexed="64"/>
      </bottom>
      <diagonal/>
    </border>
    <border>
      <left/>
      <right style="thin">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right/>
      <top style="hair">
        <color indexed="64"/>
      </top>
      <bottom style="hair">
        <color indexed="64"/>
      </bottom>
      <diagonal/>
    </border>
    <border>
      <left/>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rgb="FF000000"/>
      </left>
      <right style="thin">
        <color indexed="64"/>
      </right>
      <top style="thin">
        <color indexed="64"/>
      </top>
      <bottom style="thin">
        <color indexed="64"/>
      </bottom>
      <diagonal/>
    </border>
    <border>
      <left style="thin">
        <color rgb="FF000000"/>
      </left>
      <right style="thin">
        <color indexed="64"/>
      </right>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rgb="FF000000"/>
      </right>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style="thin">
        <color rgb="FF000000"/>
      </bottom>
      <diagonal/>
    </border>
    <border>
      <left style="thin">
        <color indexed="64"/>
      </left>
      <right style="thin">
        <color rgb="FF000000"/>
      </right>
      <top style="thin">
        <color indexed="64"/>
      </top>
      <bottom style="thin">
        <color rgb="FF000000"/>
      </bottom>
      <diagonal/>
    </border>
    <border>
      <left style="thin">
        <color indexed="64"/>
      </left>
      <right style="thin">
        <color rgb="FF000000"/>
      </right>
      <top/>
      <bottom style="thin">
        <color rgb="FF000000"/>
      </bottom>
      <diagonal/>
    </border>
  </borders>
  <cellStyleXfs count="73">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8" fillId="0" borderId="0"/>
    <xf numFmtId="0" fontId="8" fillId="0" borderId="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9" fillId="7" borderId="1" applyNumberFormat="0" applyAlignment="0" applyProtection="0"/>
    <xf numFmtId="0" fontId="10" fillId="20" borderId="2" applyNumberFormat="0" applyAlignment="0" applyProtection="0"/>
    <xf numFmtId="0" fontId="11" fillId="20" borderId="1" applyNumberFormat="0" applyAlignment="0" applyProtection="0"/>
    <xf numFmtId="166" fontId="51" fillId="0" borderId="0" applyFont="0" applyFill="0" applyBorder="0" applyAlignment="0" applyProtection="0"/>
    <xf numFmtId="166" fontId="51" fillId="0" borderId="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0" borderId="6" applyNumberFormat="0" applyFill="0" applyAlignment="0" applyProtection="0"/>
    <xf numFmtId="0" fontId="16" fillId="21" borderId="7" applyNumberFormat="0" applyAlignment="0" applyProtection="0"/>
    <xf numFmtId="0" fontId="17" fillId="0" borderId="0" applyNumberFormat="0" applyFill="0" applyBorder="0" applyAlignment="0" applyProtection="0"/>
    <xf numFmtId="0" fontId="18" fillId="22" borderId="0" applyNumberFormat="0" applyBorder="0" applyAlignment="0" applyProtection="0"/>
    <xf numFmtId="0" fontId="19" fillId="0" borderId="0"/>
    <xf numFmtId="0" fontId="4" fillId="0" borderId="0"/>
    <xf numFmtId="0" fontId="29" fillId="0" borderId="0"/>
    <xf numFmtId="0" fontId="2" fillId="0" borderId="0"/>
    <xf numFmtId="0" fontId="2" fillId="0" borderId="0"/>
    <xf numFmtId="0" fontId="2" fillId="0" borderId="0"/>
    <xf numFmtId="0" fontId="19" fillId="0" borderId="0"/>
    <xf numFmtId="0" fontId="2" fillId="0" borderId="0"/>
    <xf numFmtId="0" fontId="67" fillId="0" borderId="0"/>
    <xf numFmtId="0" fontId="2" fillId="0" borderId="0"/>
    <xf numFmtId="0" fontId="67" fillId="0" borderId="0"/>
    <xf numFmtId="0" fontId="65" fillId="0" borderId="0"/>
    <xf numFmtId="0" fontId="65" fillId="0" borderId="0"/>
    <xf numFmtId="0" fontId="65" fillId="0" borderId="0"/>
    <xf numFmtId="0" fontId="65" fillId="0" borderId="0"/>
    <xf numFmtId="0" fontId="66" fillId="0" borderId="0"/>
    <xf numFmtId="0" fontId="65" fillId="0" borderId="0"/>
    <xf numFmtId="0" fontId="2" fillId="0" borderId="0"/>
    <xf numFmtId="0" fontId="51" fillId="0" borderId="0"/>
    <xf numFmtId="0" fontId="2" fillId="0" borderId="0"/>
    <xf numFmtId="0" fontId="20" fillId="3" borderId="0" applyNumberFormat="0" applyBorder="0" applyAlignment="0" applyProtection="0"/>
    <xf numFmtId="0" fontId="21" fillId="0" borderId="0" applyNumberFormat="0" applyFill="0" applyBorder="0" applyAlignment="0" applyProtection="0"/>
    <xf numFmtId="0" fontId="6" fillId="23" borderId="8" applyNumberFormat="0" applyFont="0" applyAlignment="0" applyProtection="0"/>
    <xf numFmtId="9" fontId="19" fillId="0" borderId="0" applyFont="0" applyFill="0" applyBorder="0" applyAlignment="0" applyProtection="0"/>
    <xf numFmtId="9" fontId="2" fillId="0" borderId="0" applyFont="0" applyFill="0" applyBorder="0" applyAlignment="0" applyProtection="0"/>
    <xf numFmtId="0" fontId="22" fillId="0" borderId="9" applyNumberFormat="0" applyFill="0" applyAlignment="0" applyProtection="0"/>
    <xf numFmtId="0" fontId="44" fillId="0" borderId="0"/>
    <xf numFmtId="0" fontId="44" fillId="0" borderId="0"/>
    <xf numFmtId="0" fontId="23" fillId="0" borderId="0" applyNumberFormat="0" applyFill="0" applyBorder="0" applyAlignment="0" applyProtection="0"/>
    <xf numFmtId="167" fontId="65" fillId="0" borderId="0" applyFont="0" applyFill="0" applyBorder="0" applyAlignment="0" applyProtection="0"/>
    <xf numFmtId="168" fontId="19" fillId="0" borderId="0" applyFont="0" applyFill="0" applyBorder="0" applyAlignment="0" applyProtection="0"/>
    <xf numFmtId="169" fontId="65" fillId="0" borderId="0" applyFont="0" applyFill="0" applyBorder="0" applyAlignment="0" applyProtection="0"/>
    <xf numFmtId="0" fontId="24" fillId="4" borderId="0" applyNumberFormat="0" applyBorder="0" applyAlignment="0" applyProtection="0"/>
  </cellStyleXfs>
  <cellXfs count="915">
    <xf numFmtId="0" fontId="0" fillId="0" borderId="0" xfId="0"/>
    <xf numFmtId="0" fontId="66" fillId="0" borderId="0" xfId="55"/>
    <xf numFmtId="0" fontId="66" fillId="0" borderId="10" xfId="55" applyBorder="1"/>
    <xf numFmtId="0" fontId="68" fillId="0" borderId="0" xfId="55" applyFont="1"/>
    <xf numFmtId="0" fontId="69" fillId="0" borderId="0" xfId="55" applyFont="1" applyAlignment="1">
      <alignment horizontal="center" vertical="center"/>
    </xf>
    <xf numFmtId="0" fontId="70" fillId="0" borderId="0" xfId="55" applyFont="1" applyAlignment="1">
      <alignment vertical="center"/>
    </xf>
    <xf numFmtId="0" fontId="71" fillId="0" borderId="0" xfId="55" applyFont="1" applyAlignment="1">
      <alignment vertical="center"/>
    </xf>
    <xf numFmtId="0" fontId="72" fillId="0" borderId="0" xfId="55" applyFont="1" applyAlignment="1">
      <alignment vertical="center"/>
    </xf>
    <xf numFmtId="0" fontId="73" fillId="0" borderId="0" xfId="55" applyFont="1" applyBorder="1"/>
    <xf numFmtId="0" fontId="69" fillId="0" borderId="0" xfId="55" applyFont="1" applyFill="1" applyBorder="1" applyAlignment="1">
      <alignment horizontal="center" vertical="center"/>
    </xf>
    <xf numFmtId="0" fontId="69" fillId="0" borderId="0" xfId="55" applyFont="1" applyFill="1" applyBorder="1" applyAlignment="1">
      <alignment vertical="center"/>
    </xf>
    <xf numFmtId="0" fontId="73" fillId="0" borderId="0" xfId="55" applyFont="1"/>
    <xf numFmtId="0" fontId="74" fillId="0" borderId="0" xfId="55" applyFont="1" applyAlignment="1">
      <alignment vertical="center"/>
    </xf>
    <xf numFmtId="0" fontId="74" fillId="0" borderId="0" xfId="55" applyFont="1" applyAlignment="1">
      <alignment horizontal="center" vertical="center"/>
    </xf>
    <xf numFmtId="0" fontId="3" fillId="0" borderId="0" xfId="44" applyFont="1" applyAlignment="1">
      <alignment horizontal="right"/>
    </xf>
    <xf numFmtId="0" fontId="73" fillId="0" borderId="0" xfId="55" applyFont="1" applyFill="1"/>
    <xf numFmtId="0" fontId="75" fillId="0" borderId="0" xfId="55" applyFont="1" applyAlignment="1">
      <alignment horizontal="left" vertical="center"/>
    </xf>
    <xf numFmtId="0" fontId="5" fillId="0" borderId="0" xfId="55" applyFont="1"/>
    <xf numFmtId="0" fontId="76" fillId="0" borderId="0" xfId="54" applyFont="1"/>
    <xf numFmtId="0" fontId="77" fillId="0" borderId="0" xfId="54" applyFont="1"/>
    <xf numFmtId="49" fontId="77" fillId="0" borderId="10" xfId="54" applyNumberFormat="1" applyFont="1" applyBorder="1" applyAlignment="1">
      <alignment horizontal="center" vertical="center"/>
    </xf>
    <xf numFmtId="14" fontId="77" fillId="0" borderId="10" xfId="54" applyNumberFormat="1" applyFont="1" applyBorder="1" applyAlignment="1">
      <alignment horizontal="center" vertical="center"/>
    </xf>
    <xf numFmtId="1" fontId="77" fillId="0" borderId="10" xfId="54" applyNumberFormat="1" applyFont="1" applyBorder="1" applyAlignment="1">
      <alignment horizontal="center" vertical="center"/>
    </xf>
    <xf numFmtId="170" fontId="77" fillId="0" borderId="10" xfId="54" applyNumberFormat="1" applyFont="1" applyBorder="1" applyAlignment="1">
      <alignment horizontal="center" vertical="center"/>
    </xf>
    <xf numFmtId="0" fontId="77" fillId="0" borderId="10" xfId="54" applyFont="1" applyBorder="1" applyAlignment="1">
      <alignment horizontal="center" vertical="center"/>
    </xf>
    <xf numFmtId="0" fontId="76" fillId="0" borderId="0" xfId="54" applyFont="1" applyFill="1"/>
    <xf numFmtId="0" fontId="66" fillId="0" borderId="0" xfId="55" applyBorder="1"/>
    <xf numFmtId="49" fontId="70" fillId="0" borderId="10" xfId="55" applyNumberFormat="1" applyFont="1" applyFill="1" applyBorder="1" applyAlignment="1">
      <alignment vertical="center"/>
    </xf>
    <xf numFmtId="0" fontId="70" fillId="0" borderId="10" xfId="55" applyFont="1" applyBorder="1" applyAlignment="1">
      <alignment vertical="center" wrapText="1"/>
    </xf>
    <xf numFmtId="0" fontId="70" fillId="0" borderId="11" xfId="55" applyFont="1" applyBorder="1" applyAlignment="1">
      <alignment vertical="center" wrapText="1"/>
    </xf>
    <xf numFmtId="0" fontId="68" fillId="0" borderId="0" xfId="55" applyFont="1" applyBorder="1"/>
    <xf numFmtId="0" fontId="69" fillId="0" borderId="0" xfId="55" applyFont="1" applyBorder="1" applyAlignment="1">
      <alignment horizontal="center" vertical="center"/>
    </xf>
    <xf numFmtId="0" fontId="70" fillId="0" borderId="0" xfId="55" applyFont="1" applyBorder="1" applyAlignment="1">
      <alignment vertical="center"/>
    </xf>
    <xf numFmtId="0" fontId="2" fillId="0" borderId="11" xfId="44" applyFont="1" applyFill="1" applyBorder="1" applyAlignment="1">
      <alignment vertical="center" wrapText="1"/>
    </xf>
    <xf numFmtId="0" fontId="68" fillId="24" borderId="0" xfId="55" applyFont="1" applyFill="1"/>
    <xf numFmtId="0" fontId="68" fillId="24" borderId="0" xfId="55" applyFont="1" applyFill="1" applyBorder="1"/>
    <xf numFmtId="0" fontId="69" fillId="24" borderId="0" xfId="55" applyFont="1" applyFill="1" applyBorder="1" applyAlignment="1">
      <alignment horizontal="center" vertical="center"/>
    </xf>
    <xf numFmtId="0" fontId="70" fillId="24" borderId="0" xfId="55" applyFont="1" applyFill="1" applyBorder="1" applyAlignment="1">
      <alignment vertical="center"/>
    </xf>
    <xf numFmtId="0" fontId="70" fillId="0" borderId="10" xfId="55" applyFont="1" applyFill="1" applyBorder="1" applyAlignment="1">
      <alignment vertical="center" wrapText="1"/>
    </xf>
    <xf numFmtId="0" fontId="70" fillId="0" borderId="10" xfId="55" applyFont="1" applyBorder="1" applyAlignment="1">
      <alignment horizontal="center" vertical="center" wrapText="1"/>
    </xf>
    <xf numFmtId="0" fontId="70" fillId="0" borderId="11" xfId="55" applyFont="1" applyBorder="1" applyAlignment="1">
      <alignment horizontal="center" vertical="center" wrapText="1"/>
    </xf>
    <xf numFmtId="0" fontId="3" fillId="0" borderId="0" xfId="44" applyFont="1" applyAlignment="1">
      <alignment horizontal="right" vertical="center"/>
    </xf>
    <xf numFmtId="0" fontId="70" fillId="0" borderId="10" xfId="55" applyFont="1" applyBorder="1" applyAlignment="1">
      <alignment horizontal="left" vertical="center" wrapText="1"/>
    </xf>
    <xf numFmtId="0" fontId="78" fillId="0" borderId="10" xfId="44" applyFont="1" applyFill="1" applyBorder="1" applyAlignment="1">
      <alignment horizontal="center" vertical="center" wrapText="1"/>
    </xf>
    <xf numFmtId="0" fontId="2" fillId="0" borderId="0" xfId="44" applyFont="1" applyFill="1" applyAlignment="1">
      <alignment horizontal="right"/>
    </xf>
    <xf numFmtId="49" fontId="70" fillId="0" borderId="10" xfId="55" applyNumberFormat="1" applyFont="1" applyBorder="1" applyAlignment="1">
      <alignment vertical="center"/>
    </xf>
    <xf numFmtId="0" fontId="2" fillId="0" borderId="0" xfId="42" applyFont="1" applyAlignment="1">
      <alignment horizontal="left"/>
    </xf>
    <xf numFmtId="0" fontId="2" fillId="0" borderId="0" xfId="42" applyFont="1" applyBorder="1" applyAlignment="1">
      <alignment horizontal="left"/>
    </xf>
    <xf numFmtId="0" fontId="2" fillId="0" borderId="0" xfId="42" applyNumberFormat="1" applyFont="1" applyBorder="1" applyAlignment="1">
      <alignment horizontal="left" vertical="center"/>
    </xf>
    <xf numFmtId="0" fontId="2" fillId="0" borderId="0" xfId="42" applyNumberFormat="1" applyFont="1" applyBorder="1" applyAlignment="1">
      <alignment vertical="center"/>
    </xf>
    <xf numFmtId="0" fontId="2" fillId="0" borderId="0" xfId="42" applyNumberFormat="1" applyFont="1" applyBorder="1" applyAlignment="1">
      <alignment horizontal="left"/>
    </xf>
    <xf numFmtId="0" fontId="2" fillId="0" borderId="0" xfId="42" applyNumberFormat="1" applyFont="1" applyBorder="1" applyAlignment="1">
      <alignment vertical="top" wrapText="1"/>
    </xf>
    <xf numFmtId="0" fontId="30" fillId="0" borderId="0" xfId="42" applyFont="1" applyAlignment="1">
      <alignment horizontal="left"/>
    </xf>
    <xf numFmtId="0" fontId="31" fillId="0" borderId="0" xfId="42" applyFont="1" applyAlignment="1">
      <alignment horizontal="left"/>
    </xf>
    <xf numFmtId="0" fontId="2" fillId="0" borderId="0" xfId="42" applyFont="1" applyAlignment="1">
      <alignment horizontal="left" vertical="center"/>
    </xf>
    <xf numFmtId="49" fontId="2" fillId="0" borderId="10" xfId="42" applyNumberFormat="1" applyFont="1" applyBorder="1" applyAlignment="1">
      <alignment horizontal="center" vertical="center"/>
    </xf>
    <xf numFmtId="0" fontId="2" fillId="0" borderId="10" xfId="42" applyFont="1" applyBorder="1" applyAlignment="1">
      <alignment horizontal="left" vertical="center" wrapText="1"/>
    </xf>
    <xf numFmtId="0" fontId="2" fillId="0" borderId="10" xfId="42" applyFont="1" applyBorder="1" applyAlignment="1">
      <alignment horizontal="center" vertical="center"/>
    </xf>
    <xf numFmtId="0" fontId="2" fillId="0" borderId="10" xfId="42" applyFont="1" applyBorder="1" applyAlignment="1">
      <alignment horizontal="left" vertical="center"/>
    </xf>
    <xf numFmtId="0" fontId="2" fillId="0" borderId="10" xfId="42" applyFont="1" applyBorder="1" applyAlignment="1">
      <alignment horizontal="center" vertical="top"/>
    </xf>
    <xf numFmtId="0" fontId="2" fillId="0" borderId="0" xfId="44" applyFont="1" applyFill="1"/>
    <xf numFmtId="0" fontId="2" fillId="0" borderId="0" xfId="44" applyFont="1" applyFill="1" applyBorder="1" applyAlignment="1">
      <alignment horizontal="left" wrapText="1"/>
    </xf>
    <xf numFmtId="0" fontId="2" fillId="0" borderId="0" xfId="44" applyFont="1" applyFill="1" applyBorder="1"/>
    <xf numFmtId="0" fontId="28" fillId="0" borderId="10" xfId="44" applyFont="1" applyFill="1" applyBorder="1" applyAlignment="1">
      <alignment horizontal="center" vertical="center" wrapText="1"/>
    </xf>
    <xf numFmtId="0" fontId="33" fillId="0" borderId="0" xfId="44" applyFont="1" applyFill="1" applyAlignment="1"/>
    <xf numFmtId="0" fontId="2" fillId="0" borderId="10" xfId="44" applyFont="1" applyFill="1" applyBorder="1"/>
    <xf numFmtId="0" fontId="2" fillId="0" borderId="10" xfId="44" applyFont="1" applyBorder="1" applyAlignment="1">
      <alignment horizontal="center" vertical="center" wrapText="1"/>
    </xf>
    <xf numFmtId="0" fontId="2" fillId="0" borderId="10" xfId="44" applyFont="1" applyBorder="1" applyAlignment="1">
      <alignment horizontal="justify" vertical="top" wrapText="1"/>
    </xf>
    <xf numFmtId="0" fontId="28" fillId="0" borderId="10" xfId="44" applyNumberFormat="1" applyFont="1" applyBorder="1" applyAlignment="1">
      <alignment horizontal="center" vertical="top" wrapText="1"/>
    </xf>
    <xf numFmtId="0" fontId="28" fillId="0" borderId="10" xfId="44" applyFont="1" applyBorder="1" applyAlignment="1">
      <alignment vertical="top" wrapText="1"/>
    </xf>
    <xf numFmtId="171" fontId="28" fillId="0" borderId="10" xfId="44" applyNumberFormat="1" applyFont="1" applyFill="1" applyBorder="1" applyAlignment="1">
      <alignment horizontal="right" vertical="top" wrapText="1"/>
    </xf>
    <xf numFmtId="0" fontId="2" fillId="0" borderId="10" xfId="44" applyNumberFormat="1" applyFont="1" applyFill="1" applyBorder="1" applyAlignment="1">
      <alignment horizontal="left" vertical="top"/>
    </xf>
    <xf numFmtId="0" fontId="34" fillId="0" borderId="10" xfId="44" applyFont="1" applyFill="1" applyBorder="1" applyAlignment="1">
      <alignment horizontal="center"/>
    </xf>
    <xf numFmtId="0" fontId="2" fillId="0" borderId="10" xfId="44" applyNumberFormat="1" applyFont="1" applyFill="1" applyBorder="1" applyAlignment="1">
      <alignment horizontal="left" vertical="top" wrapText="1"/>
    </xf>
    <xf numFmtId="0" fontId="2" fillId="0" borderId="10" xfId="44" applyNumberFormat="1" applyFont="1" applyFill="1" applyBorder="1" applyAlignment="1">
      <alignment horizontal="center" vertical="top" wrapText="1"/>
    </xf>
    <xf numFmtId="0" fontId="2" fillId="0" borderId="10" xfId="44" applyFont="1" applyBorder="1" applyAlignment="1">
      <alignment vertical="top" wrapText="1"/>
    </xf>
    <xf numFmtId="0" fontId="28" fillId="0" borderId="10" xfId="44" applyNumberFormat="1" applyFont="1" applyFill="1" applyBorder="1" applyAlignment="1">
      <alignment horizontal="center" vertical="top" wrapText="1"/>
    </xf>
    <xf numFmtId="0" fontId="2" fillId="0" borderId="0" xfId="44" applyFont="1" applyBorder="1" applyAlignment="1"/>
    <xf numFmtId="0" fontId="2" fillId="0" borderId="0" xfId="44" applyFont="1" applyAlignment="1">
      <alignment horizontal="right"/>
    </xf>
    <xf numFmtId="0" fontId="28" fillId="0" borderId="0" xfId="44" applyFont="1" applyFill="1" applyAlignment="1">
      <alignment horizontal="center" vertical="top"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0" xfId="0" applyFill="1" applyBorder="1" applyAlignment="1">
      <alignment vertical="center"/>
    </xf>
    <xf numFmtId="0" fontId="0" fillId="0" borderId="12" xfId="0" applyFill="1" applyBorder="1" applyAlignment="1">
      <alignment horizontal="center" vertical="center"/>
    </xf>
    <xf numFmtId="0" fontId="0" fillId="0" borderId="10" xfId="0" applyFill="1" applyBorder="1" applyAlignment="1">
      <alignment wrapText="1"/>
    </xf>
    <xf numFmtId="0" fontId="79" fillId="0" borderId="10" xfId="0" applyFont="1" applyBorder="1" applyAlignment="1">
      <alignment horizontal="center" vertical="center" wrapText="1"/>
    </xf>
    <xf numFmtId="0" fontId="79" fillId="0" borderId="12" xfId="0" applyFont="1" applyBorder="1" applyAlignment="1">
      <alignment horizontal="center" vertical="center" wrapText="1"/>
    </xf>
    <xf numFmtId="0" fontId="28" fillId="0" borderId="10" xfId="42" applyFont="1" applyBorder="1" applyAlignment="1">
      <alignment horizontal="center" vertical="center" wrapText="1"/>
    </xf>
    <xf numFmtId="49" fontId="2" fillId="0" borderId="0" xfId="42" applyNumberFormat="1" applyFont="1" applyBorder="1" applyAlignment="1">
      <alignment horizontal="left" vertical="center" wrapText="1"/>
    </xf>
    <xf numFmtId="0" fontId="2" fillId="0" borderId="0" xfId="42" applyFont="1" applyBorder="1" applyAlignment="1">
      <alignment horizontal="left" vertical="center" wrapText="1"/>
    </xf>
    <xf numFmtId="0" fontId="30" fillId="0" borderId="0" xfId="42" applyFont="1" applyBorder="1" applyAlignment="1">
      <alignment horizontal="left"/>
    </xf>
    <xf numFmtId="0" fontId="28" fillId="0" borderId="10" xfId="42" applyFont="1" applyBorder="1" applyAlignment="1">
      <alignment horizontal="center" vertical="top"/>
    </xf>
    <xf numFmtId="0" fontId="28" fillId="0" borderId="10" xfId="42" applyFont="1" applyBorder="1" applyAlignment="1">
      <alignment horizontal="left" vertical="center"/>
    </xf>
    <xf numFmtId="0" fontId="28" fillId="0" borderId="10" xfId="42" applyFont="1" applyBorder="1" applyAlignment="1">
      <alignment horizontal="left" vertical="center" wrapText="1"/>
    </xf>
    <xf numFmtId="0" fontId="28" fillId="0" borderId="10" xfId="42" applyFont="1" applyBorder="1" applyAlignment="1">
      <alignment horizontal="center" vertical="center"/>
    </xf>
    <xf numFmtId="49" fontId="28" fillId="0" borderId="10" xfId="42" applyNumberFormat="1" applyFont="1" applyBorder="1" applyAlignment="1">
      <alignment horizontal="center" vertical="center"/>
    </xf>
    <xf numFmtId="49" fontId="28" fillId="0" borderId="10" xfId="42" applyNumberFormat="1" applyFont="1" applyBorder="1" applyAlignment="1">
      <alignment horizontal="left" vertical="center" wrapText="1"/>
    </xf>
    <xf numFmtId="0" fontId="28" fillId="0" borderId="10" xfId="42" applyNumberFormat="1" applyFont="1" applyBorder="1" applyAlignment="1">
      <alignment horizontal="left" vertical="center" wrapText="1"/>
    </xf>
    <xf numFmtId="0" fontId="79" fillId="0" borderId="13" xfId="0" applyFont="1" applyBorder="1" applyAlignment="1">
      <alignment horizontal="center" vertical="center"/>
    </xf>
    <xf numFmtId="0" fontId="79" fillId="0" borderId="0" xfId="0" applyFont="1"/>
    <xf numFmtId="0" fontId="79" fillId="0" borderId="13" xfId="0" applyFont="1" applyFill="1" applyBorder="1" applyAlignment="1">
      <alignment horizontal="center" vertical="center" wrapText="1"/>
    </xf>
    <xf numFmtId="0" fontId="65" fillId="0" borderId="0" xfId="56"/>
    <xf numFmtId="0" fontId="25" fillId="0" borderId="0" xfId="56" applyFont="1"/>
    <xf numFmtId="0" fontId="40" fillId="0" borderId="0" xfId="56" applyFont="1"/>
    <xf numFmtId="49" fontId="41" fillId="0" borderId="0" xfId="56" applyNumberFormat="1" applyFont="1"/>
    <xf numFmtId="49" fontId="41" fillId="0" borderId="0" xfId="56" applyNumberFormat="1" applyFont="1" applyAlignment="1">
      <alignment vertical="center"/>
    </xf>
    <xf numFmtId="0" fontId="65" fillId="0" borderId="0" xfId="56" applyAlignment="1">
      <alignment vertical="center"/>
    </xf>
    <xf numFmtId="49" fontId="40" fillId="0" borderId="0" xfId="56" applyNumberFormat="1" applyFont="1" applyAlignment="1">
      <alignment vertical="center"/>
    </xf>
    <xf numFmtId="0" fontId="41" fillId="0" borderId="0" xfId="56" applyFont="1"/>
    <xf numFmtId="0" fontId="42" fillId="0" borderId="14" xfId="56" applyFont="1" applyFill="1" applyBorder="1" applyAlignment="1">
      <alignment horizontal="center"/>
    </xf>
    <xf numFmtId="0" fontId="42" fillId="0" borderId="14" xfId="56" applyFont="1" applyBorder="1" applyAlignment="1">
      <alignment vertical="center"/>
    </xf>
    <xf numFmtId="0" fontId="42" fillId="0" borderId="15" xfId="56" applyFont="1" applyBorder="1" applyAlignment="1">
      <alignment vertical="center"/>
    </xf>
    <xf numFmtId="0" fontId="42" fillId="0" borderId="10" xfId="56" applyFont="1" applyFill="1" applyBorder="1" applyAlignment="1">
      <alignment horizontal="center"/>
    </xf>
    <xf numFmtId="0" fontId="42" fillId="0" borderId="10" xfId="56" applyFont="1" applyBorder="1" applyAlignment="1">
      <alignment vertical="center"/>
    </xf>
    <xf numFmtId="0" fontId="43" fillId="0" borderId="0" xfId="56" applyFont="1"/>
    <xf numFmtId="0" fontId="40" fillId="0" borderId="10" xfId="56" applyFont="1" applyFill="1" applyBorder="1" applyAlignment="1">
      <alignment horizontal="center"/>
    </xf>
    <xf numFmtId="0" fontId="40" fillId="0" borderId="16" xfId="56" applyFont="1" applyBorder="1" applyAlignment="1">
      <alignment horizontal="center" vertical="center"/>
    </xf>
    <xf numFmtId="0" fontId="40" fillId="0" borderId="0" xfId="56" applyFont="1" applyAlignment="1"/>
    <xf numFmtId="0" fontId="40" fillId="0" borderId="0" xfId="56" applyFont="1" applyAlignment="1">
      <alignment vertical="center"/>
    </xf>
    <xf numFmtId="0" fontId="42" fillId="0" borderId="14" xfId="56" applyFont="1" applyFill="1" applyBorder="1" applyAlignment="1">
      <alignment horizontal="center" vertical="center"/>
    </xf>
    <xf numFmtId="0" fontId="40" fillId="0" borderId="10" xfId="56" applyFont="1" applyFill="1" applyBorder="1" applyAlignment="1">
      <alignment horizontal="center" vertical="center"/>
    </xf>
    <xf numFmtId="0" fontId="42" fillId="0" borderId="10" xfId="56" applyFont="1" applyFill="1" applyBorder="1" applyAlignment="1">
      <alignment horizontal="center" vertical="center"/>
    </xf>
    <xf numFmtId="0" fontId="42" fillId="0" borderId="17" xfId="56" applyFont="1" applyFill="1" applyBorder="1" applyAlignment="1">
      <alignment horizontal="center" vertical="center"/>
    </xf>
    <xf numFmtId="0" fontId="40" fillId="0" borderId="14" xfId="56" applyFont="1" applyFill="1" applyBorder="1" applyAlignment="1">
      <alignment horizontal="center" vertical="center"/>
    </xf>
    <xf numFmtId="0" fontId="40" fillId="0" borderId="17" xfId="56" applyFont="1" applyFill="1" applyBorder="1" applyAlignment="1">
      <alignment horizontal="center" vertical="center"/>
    </xf>
    <xf numFmtId="0" fontId="41" fillId="0" borderId="0" xfId="56" applyFont="1" applyBorder="1"/>
    <xf numFmtId="0" fontId="40" fillId="0" borderId="0" xfId="56" applyFont="1" applyBorder="1"/>
    <xf numFmtId="0" fontId="40" fillId="0" borderId="0" xfId="56" applyFont="1" applyBorder="1" applyAlignment="1"/>
    <xf numFmtId="0" fontId="40" fillId="0" borderId="0" xfId="56" applyFont="1" applyBorder="1" applyAlignment="1">
      <alignment vertical="center"/>
    </xf>
    <xf numFmtId="0" fontId="40" fillId="0" borderId="0" xfId="56" applyFont="1" applyFill="1" applyBorder="1" applyAlignment="1">
      <alignment horizontal="center" vertical="center"/>
    </xf>
    <xf numFmtId="0" fontId="65" fillId="0" borderId="0" xfId="56" applyAlignment="1"/>
    <xf numFmtId="0" fontId="80" fillId="0" borderId="0" xfId="56" applyFont="1" applyAlignment="1">
      <alignment horizontal="center"/>
    </xf>
    <xf numFmtId="0" fontId="81" fillId="0" borderId="0" xfId="56" applyFont="1" applyAlignment="1">
      <alignment vertical="center" wrapText="1"/>
    </xf>
    <xf numFmtId="0" fontId="79" fillId="0" borderId="10" xfId="55" applyFont="1" applyBorder="1" applyAlignment="1">
      <alignment horizontal="center" vertical="center"/>
    </xf>
    <xf numFmtId="0" fontId="79" fillId="0" borderId="11" xfId="55" applyFont="1" applyBorder="1" applyAlignment="1">
      <alignment horizontal="center" vertical="center"/>
    </xf>
    <xf numFmtId="0" fontId="26" fillId="0" borderId="0" xfId="44" applyFont="1" applyFill="1"/>
    <xf numFmtId="0" fontId="2" fillId="0" borderId="0" xfId="44" applyFill="1"/>
    <xf numFmtId="2" fontId="35" fillId="0" borderId="0" xfId="44" applyNumberFormat="1" applyFont="1" applyFill="1" applyAlignment="1">
      <alignment horizontal="right" vertical="top" wrapText="1"/>
    </xf>
    <xf numFmtId="0" fontId="26" fillId="0" borderId="0" xfId="44" applyFont="1" applyFill="1" applyAlignment="1">
      <alignment horizontal="right"/>
    </xf>
    <xf numFmtId="0" fontId="27" fillId="0" borderId="18" xfId="44" applyFont="1" applyFill="1" applyBorder="1" applyAlignment="1">
      <alignment horizontal="justify"/>
    </xf>
    <xf numFmtId="0" fontId="26" fillId="0" borderId="18" xfId="44" applyFont="1" applyFill="1" applyBorder="1" applyAlignment="1">
      <alignment horizontal="justify"/>
    </xf>
    <xf numFmtId="0" fontId="26" fillId="0" borderId="19" xfId="44" applyFont="1" applyFill="1" applyBorder="1" applyAlignment="1">
      <alignment horizontal="justify"/>
    </xf>
    <xf numFmtId="0" fontId="27" fillId="0" borderId="18" xfId="44" applyFont="1" applyFill="1" applyBorder="1" applyAlignment="1">
      <alignment vertical="top" wrapText="1"/>
    </xf>
    <xf numFmtId="0" fontId="27" fillId="0" borderId="20" xfId="44" applyFont="1" applyFill="1" applyBorder="1" applyAlignment="1">
      <alignment vertical="top" wrapText="1"/>
    </xf>
    <xf numFmtId="0" fontId="26" fillId="0" borderId="21" xfId="44" applyFont="1" applyFill="1" applyBorder="1" applyAlignment="1">
      <alignment horizontal="justify" vertical="top" wrapText="1"/>
    </xf>
    <xf numFmtId="0" fontId="27" fillId="0" borderId="19" xfId="44" applyFont="1" applyFill="1" applyBorder="1" applyAlignment="1">
      <alignment vertical="top" wrapText="1"/>
    </xf>
    <xf numFmtId="0" fontId="26" fillId="0" borderId="18" xfId="44" applyFont="1" applyFill="1" applyBorder="1" applyAlignment="1">
      <alignment horizontal="justify" vertical="top" wrapText="1"/>
    </xf>
    <xf numFmtId="0" fontId="26" fillId="0" borderId="19" xfId="44" applyFont="1" applyFill="1" applyBorder="1" applyAlignment="1">
      <alignment vertical="top" wrapText="1"/>
    </xf>
    <xf numFmtId="0" fontId="26" fillId="0" borderId="18" xfId="44" applyFont="1" applyFill="1" applyBorder="1" applyAlignment="1">
      <alignment vertical="top" wrapText="1"/>
    </xf>
    <xf numFmtId="0" fontId="26" fillId="0" borderId="22" xfId="44" applyFont="1" applyFill="1" applyBorder="1" applyAlignment="1">
      <alignment vertical="top" wrapText="1"/>
    </xf>
    <xf numFmtId="0" fontId="26" fillId="0" borderId="20" xfId="44" applyFont="1" applyFill="1" applyBorder="1" applyAlignment="1">
      <alignment vertical="top" wrapText="1"/>
    </xf>
    <xf numFmtId="0" fontId="27" fillId="0" borderId="20" xfId="44" applyFont="1" applyFill="1" applyBorder="1" applyAlignment="1">
      <alignment horizontal="justify" vertical="top" wrapText="1"/>
    </xf>
    <xf numFmtId="0" fontId="27" fillId="0" borderId="18" xfId="44" applyFont="1" applyFill="1" applyBorder="1" applyAlignment="1">
      <alignment horizontal="justify" vertical="top" wrapText="1"/>
    </xf>
    <xf numFmtId="0" fontId="26" fillId="0" borderId="23" xfId="44" quotePrefix="1" applyFont="1" applyFill="1" applyBorder="1" applyAlignment="1">
      <alignment horizontal="justify" vertical="top" wrapText="1"/>
    </xf>
    <xf numFmtId="0" fontId="26" fillId="0" borderId="24" xfId="44" applyFont="1" applyFill="1" applyBorder="1" applyAlignment="1">
      <alignment horizontal="justify" vertical="top" wrapText="1"/>
    </xf>
    <xf numFmtId="0" fontId="26" fillId="0" borderId="23" xfId="44" applyFont="1" applyFill="1" applyBorder="1" applyAlignment="1">
      <alignment vertical="top" wrapText="1"/>
    </xf>
    <xf numFmtId="0" fontId="27" fillId="0" borderId="19" xfId="44" applyFont="1" applyFill="1" applyBorder="1" applyAlignment="1">
      <alignment horizontal="left" vertical="center" wrapText="1"/>
    </xf>
    <xf numFmtId="0" fontId="26" fillId="0" borderId="23" xfId="44" applyFont="1" applyFill="1" applyBorder="1" applyAlignment="1">
      <alignment horizontal="justify" vertical="top" wrapText="1"/>
    </xf>
    <xf numFmtId="0" fontId="27" fillId="0" borderId="19" xfId="44" applyFont="1" applyFill="1" applyBorder="1" applyAlignment="1">
      <alignment horizontal="center" vertical="center" wrapText="1"/>
    </xf>
    <xf numFmtId="0" fontId="26" fillId="0" borderId="20" xfId="44" applyFont="1" applyFill="1" applyBorder="1"/>
    <xf numFmtId="1" fontId="27" fillId="0" borderId="0" xfId="44" applyNumberFormat="1" applyFont="1" applyFill="1" applyAlignment="1">
      <alignment horizontal="left" vertical="top"/>
    </xf>
    <xf numFmtId="49" fontId="26" fillId="0" borderId="0" xfId="44" applyNumberFormat="1" applyFont="1" applyFill="1" applyAlignment="1">
      <alignment horizontal="left" vertical="top" wrapText="1"/>
    </xf>
    <xf numFmtId="49" fontId="26" fillId="0" borderId="0" xfId="44" applyNumberFormat="1" applyFont="1" applyFill="1" applyBorder="1" applyAlignment="1">
      <alignment horizontal="left" vertical="top"/>
    </xf>
    <xf numFmtId="0" fontId="26" fillId="0" borderId="0" xfId="44" applyFont="1" applyFill="1" applyBorder="1" applyAlignment="1">
      <alignment horizontal="center" vertical="center"/>
    </xf>
    <xf numFmtId="0" fontId="28" fillId="0" borderId="25" xfId="44" applyFont="1" applyFill="1" applyBorder="1" applyAlignment="1">
      <alignment vertical="center" wrapText="1"/>
    </xf>
    <xf numFmtId="0" fontId="28" fillId="0" borderId="26" xfId="44" applyFont="1" applyFill="1" applyBorder="1" applyAlignment="1">
      <alignment vertical="center" wrapText="1"/>
    </xf>
    <xf numFmtId="0" fontId="80" fillId="0" borderId="10" xfId="54" applyFont="1" applyFill="1" applyBorder="1" applyAlignment="1">
      <alignment horizontal="center" vertical="center" wrapText="1"/>
    </xf>
    <xf numFmtId="0" fontId="80" fillId="0" borderId="10" xfId="54" applyFont="1" applyFill="1" applyBorder="1" applyAlignment="1">
      <alignment horizontal="center" vertical="center"/>
    </xf>
    <xf numFmtId="0" fontId="72" fillId="0" borderId="0" xfId="55" applyFont="1" applyAlignment="1">
      <alignment vertical="center"/>
    </xf>
    <xf numFmtId="0" fontId="70" fillId="0" borderId="0" xfId="55" applyFont="1" applyAlignment="1">
      <alignment vertical="center"/>
    </xf>
    <xf numFmtId="0" fontId="74" fillId="0" borderId="0" xfId="55" applyFont="1" applyAlignment="1">
      <alignment vertical="center"/>
    </xf>
    <xf numFmtId="0" fontId="33" fillId="0" borderId="0" xfId="44" applyFont="1" applyFill="1" applyAlignment="1">
      <alignment horizontal="center"/>
    </xf>
    <xf numFmtId="0" fontId="26" fillId="0" borderId="19" xfId="44" applyFont="1" applyFill="1" applyBorder="1" applyAlignment="1">
      <alignment horizontal="left" vertical="top" wrapText="1"/>
    </xf>
    <xf numFmtId="0" fontId="2" fillId="0" borderId="0" xfId="44" applyFont="1" applyFill="1" applyAlignment="1">
      <alignment vertical="top" wrapText="1"/>
    </xf>
    <xf numFmtId="0" fontId="69" fillId="0" borderId="10" xfId="55" applyFont="1" applyBorder="1" applyAlignment="1">
      <alignment horizontal="center" vertical="center"/>
    </xf>
    <xf numFmtId="0" fontId="74" fillId="0" borderId="0" xfId="55" applyFont="1" applyAlignment="1">
      <alignment vertical="center"/>
    </xf>
    <xf numFmtId="0" fontId="72" fillId="0" borderId="0" xfId="55" applyFont="1" applyAlignment="1">
      <alignment vertical="center"/>
    </xf>
    <xf numFmtId="0" fontId="70" fillId="0" borderId="0" xfId="55" applyFont="1" applyAlignment="1">
      <alignment vertical="center"/>
    </xf>
    <xf numFmtId="0" fontId="70" fillId="0" borderId="10" xfId="55" applyFont="1" applyFill="1" applyBorder="1" applyAlignment="1">
      <alignment horizontal="left" vertical="center" wrapText="1"/>
    </xf>
    <xf numFmtId="0" fontId="28" fillId="0" borderId="10" xfId="42" applyFont="1" applyFill="1" applyBorder="1" applyAlignment="1">
      <alignment horizontal="center" vertical="center" wrapText="1"/>
    </xf>
    <xf numFmtId="0" fontId="28" fillId="0" borderId="0" xfId="0" applyFont="1" applyFill="1" applyAlignment="1"/>
    <xf numFmtId="49" fontId="2" fillId="0" borderId="10" xfId="42" applyNumberFormat="1" applyFont="1" applyBorder="1" applyAlignment="1">
      <alignment horizontal="left" vertical="center" wrapText="1"/>
    </xf>
    <xf numFmtId="0" fontId="28" fillId="0" borderId="0" xfId="0" applyFont="1" applyFill="1" applyAlignment="1">
      <alignment vertical="center"/>
    </xf>
    <xf numFmtId="0" fontId="76" fillId="0" borderId="0" xfId="54" applyFont="1" applyAlignment="1"/>
    <xf numFmtId="0" fontId="76" fillId="0" borderId="0" xfId="54" applyFont="1" applyFill="1" applyAlignment="1"/>
    <xf numFmtId="0" fontId="78" fillId="0" borderId="0" xfId="54" applyFont="1" applyFill="1" applyAlignment="1"/>
    <xf numFmtId="0" fontId="0" fillId="0" borderId="0" xfId="0" applyFill="1"/>
    <xf numFmtId="0" fontId="0" fillId="0" borderId="0" xfId="0" applyFill="1" applyBorder="1"/>
    <xf numFmtId="0" fontId="0" fillId="0" borderId="10" xfId="0" applyFill="1" applyBorder="1" applyAlignment="1">
      <alignment horizontal="center" vertical="center" wrapText="1"/>
    </xf>
    <xf numFmtId="0" fontId="79" fillId="0" borderId="10" xfId="0" applyFont="1" applyFill="1" applyBorder="1" applyAlignment="1">
      <alignment horizontal="left" vertical="center" wrapText="1"/>
    </xf>
    <xf numFmtId="0" fontId="0" fillId="0" borderId="13" xfId="0" applyFill="1" applyBorder="1" applyAlignment="1">
      <alignment horizontal="center" vertical="center" wrapText="1"/>
    </xf>
    <xf numFmtId="0" fontId="79" fillId="0" borderId="13" xfId="0" applyFont="1" applyFill="1" applyBorder="1" applyAlignment="1">
      <alignment horizontal="left" vertical="center" wrapText="1"/>
    </xf>
    <xf numFmtId="0" fontId="0" fillId="0" borderId="17" xfId="0" applyFill="1" applyBorder="1" applyAlignment="1">
      <alignment horizontal="center" vertical="center" wrapText="1"/>
    </xf>
    <xf numFmtId="0" fontId="79" fillId="0" borderId="17" xfId="0" applyFont="1" applyFill="1" applyBorder="1" applyAlignment="1">
      <alignment horizontal="left" vertical="center" wrapText="1"/>
    </xf>
    <xf numFmtId="0" fontId="79" fillId="0" borderId="27" xfId="0" applyFont="1" applyBorder="1" applyAlignment="1">
      <alignment horizontal="center" vertical="center" wrapText="1"/>
    </xf>
    <xf numFmtId="0" fontId="82" fillId="0" borderId="18" xfId="0" applyFont="1" applyBorder="1" applyAlignment="1">
      <alignment horizontal="center" vertical="center" wrapText="1"/>
    </xf>
    <xf numFmtId="0" fontId="83" fillId="0" borderId="18" xfId="0" applyFont="1" applyBorder="1" applyAlignment="1">
      <alignment horizontal="center" vertical="center"/>
    </xf>
    <xf numFmtId="0" fontId="83" fillId="0" borderId="18" xfId="0" applyFont="1" applyBorder="1" applyAlignment="1">
      <alignment horizontal="center" vertical="center" wrapText="1"/>
    </xf>
    <xf numFmtId="0" fontId="0" fillId="0" borderId="28" xfId="0" applyBorder="1"/>
    <xf numFmtId="0" fontId="0" fillId="0" borderId="26" xfId="0" applyBorder="1"/>
    <xf numFmtId="0" fontId="0" fillId="0" borderId="17" xfId="0" applyBorder="1"/>
    <xf numFmtId="0" fontId="82" fillId="0" borderId="17" xfId="0" applyFont="1" applyBorder="1" applyAlignment="1">
      <alignment horizontal="center" vertical="center" wrapText="1"/>
    </xf>
    <xf numFmtId="0" fontId="0" fillId="0" borderId="29" xfId="0" applyBorder="1"/>
    <xf numFmtId="0" fontId="0" fillId="0" borderId="17" xfId="0" applyBorder="1" applyAlignment="1">
      <alignment wrapText="1"/>
    </xf>
    <xf numFmtId="0" fontId="0" fillId="0" borderId="30" xfId="0" applyBorder="1"/>
    <xf numFmtId="0" fontId="0" fillId="0" borderId="12" xfId="0" applyBorder="1"/>
    <xf numFmtId="0" fontId="82" fillId="0" borderId="10" xfId="0" applyFont="1" applyBorder="1" applyAlignment="1">
      <alignment horizontal="center" vertical="center" wrapText="1"/>
    </xf>
    <xf numFmtId="0" fontId="0" fillId="0" borderId="11" xfId="0" applyBorder="1"/>
    <xf numFmtId="0" fontId="82" fillId="0" borderId="21" xfId="0" applyFont="1" applyBorder="1" applyAlignment="1">
      <alignment horizontal="center" vertical="center" wrapText="1"/>
    </xf>
    <xf numFmtId="0" fontId="84" fillId="0" borderId="0" xfId="0" applyFont="1"/>
    <xf numFmtId="0" fontId="85" fillId="0" borderId="0" xfId="0" applyFont="1"/>
    <xf numFmtId="0" fontId="86" fillId="0" borderId="0" xfId="0" applyFont="1" applyFill="1"/>
    <xf numFmtId="0" fontId="28" fillId="0" borderId="0" xfId="0" applyFont="1" applyFill="1" applyAlignment="1">
      <alignment horizontal="center" vertical="center"/>
    </xf>
    <xf numFmtId="0" fontId="74" fillId="0" borderId="0" xfId="55" applyFont="1" applyAlignment="1">
      <alignment horizontal="center" vertical="center"/>
    </xf>
    <xf numFmtId="0" fontId="80" fillId="0" borderId="10" xfId="55" applyFont="1" applyBorder="1" applyAlignment="1">
      <alignment horizontal="center" vertical="center" wrapText="1"/>
    </xf>
    <xf numFmtId="0" fontId="69" fillId="0" borderId="0" xfId="55" applyFont="1" applyFill="1" applyBorder="1" applyAlignment="1">
      <alignment horizontal="center" vertical="center"/>
    </xf>
    <xf numFmtId="0" fontId="69" fillId="0" borderId="0" xfId="55" applyFont="1" applyAlignment="1">
      <alignment horizontal="center" vertical="center"/>
    </xf>
    <xf numFmtId="0" fontId="28" fillId="0" borderId="17" xfId="42" applyFont="1" applyFill="1" applyBorder="1" applyAlignment="1">
      <alignment horizontal="center" vertical="center" wrapText="1"/>
    </xf>
    <xf numFmtId="0" fontId="28" fillId="0" borderId="17" xfId="42" applyFont="1" applyBorder="1" applyAlignment="1">
      <alignment horizontal="center" vertical="center" wrapText="1"/>
    </xf>
    <xf numFmtId="0" fontId="79" fillId="0" borderId="10" xfId="0" applyFont="1" applyBorder="1" applyAlignment="1">
      <alignment horizontal="center" vertical="center"/>
    </xf>
    <xf numFmtId="0" fontId="80" fillId="0" borderId="11" xfId="55" applyFont="1" applyBorder="1" applyAlignment="1">
      <alignment horizontal="center" vertical="center" wrapText="1"/>
    </xf>
    <xf numFmtId="0" fontId="79" fillId="0" borderId="10" xfId="0" applyFont="1" applyBorder="1" applyAlignment="1">
      <alignment horizontal="center" vertical="center" wrapText="1"/>
    </xf>
    <xf numFmtId="2" fontId="70" fillId="25" borderId="10" xfId="44" applyNumberFormat="1" applyFont="1" applyFill="1" applyBorder="1" applyAlignment="1">
      <alignment horizontal="center" vertical="center" wrapText="1"/>
    </xf>
    <xf numFmtId="0" fontId="69" fillId="0" borderId="0" xfId="55" applyFont="1" applyBorder="1"/>
    <xf numFmtId="49" fontId="70" fillId="0" borderId="10" xfId="55" applyNumberFormat="1" applyFont="1" applyBorder="1" applyAlignment="1">
      <alignment horizontal="left" vertical="center" wrapText="1"/>
    </xf>
    <xf numFmtId="0" fontId="79" fillId="0" borderId="0" xfId="55" applyFont="1" applyBorder="1" applyAlignment="1">
      <alignment horizontal="center" vertical="center"/>
    </xf>
    <xf numFmtId="0" fontId="80" fillId="0" borderId="0" xfId="55" applyFont="1" applyBorder="1" applyAlignment="1">
      <alignment horizontal="center" vertical="center" wrapText="1"/>
    </xf>
    <xf numFmtId="0" fontId="65" fillId="0" borderId="0" xfId="56" applyFont="1"/>
    <xf numFmtId="0" fontId="80" fillId="0" borderId="10" xfId="55" applyFont="1" applyBorder="1" applyAlignment="1">
      <alignment horizontal="center" vertical="center" wrapText="1"/>
    </xf>
    <xf numFmtId="0" fontId="26" fillId="0" borderId="18" xfId="44" quotePrefix="1" applyFont="1" applyFill="1" applyBorder="1" applyAlignment="1">
      <alignment vertical="top" wrapText="1"/>
    </xf>
    <xf numFmtId="0" fontId="26" fillId="0" borderId="19" xfId="44" applyFont="1" applyFill="1" applyBorder="1" applyAlignment="1">
      <alignment horizontal="justify" vertical="top" wrapText="1"/>
    </xf>
    <xf numFmtId="0" fontId="26" fillId="0" borderId="20" xfId="44" quotePrefix="1" applyFont="1" applyFill="1" applyBorder="1" applyAlignment="1">
      <alignment vertical="top" wrapText="1"/>
    </xf>
    <xf numFmtId="0" fontId="26" fillId="0" borderId="0" xfId="44" applyFont="1" applyFill="1" applyAlignment="1">
      <alignment horizontal="left" wrapText="1"/>
    </xf>
    <xf numFmtId="49" fontId="70" fillId="0" borderId="10" xfId="55" applyNumberFormat="1" applyFont="1" applyBorder="1" applyAlignment="1">
      <alignment horizontal="center" vertical="center"/>
    </xf>
    <xf numFmtId="0" fontId="87" fillId="0" borderId="0" xfId="55" applyFont="1" applyBorder="1"/>
    <xf numFmtId="0" fontId="3" fillId="0" borderId="0" xfId="44" applyFont="1" applyFill="1" applyAlignment="1">
      <alignment horizontal="right" vertical="center"/>
    </xf>
    <xf numFmtId="0" fontId="3" fillId="0" borderId="0" xfId="44" applyFont="1" applyFill="1" applyAlignment="1">
      <alignment horizontal="right"/>
    </xf>
    <xf numFmtId="0" fontId="74" fillId="0" borderId="0" xfId="55" applyFont="1" applyFill="1" applyAlignment="1">
      <alignment vertical="center"/>
    </xf>
    <xf numFmtId="0" fontId="71" fillId="0" borderId="0" xfId="44" applyFont="1" applyFill="1" applyAlignment="1">
      <alignment vertical="center"/>
    </xf>
    <xf numFmtId="0" fontId="3" fillId="0" borderId="0" xfId="44" applyFont="1" applyFill="1" applyAlignment="1"/>
    <xf numFmtId="0" fontId="28" fillId="0" borderId="0" xfId="59" applyFont="1" applyFill="1" applyAlignment="1"/>
    <xf numFmtId="0" fontId="2" fillId="0" borderId="0" xfId="44" applyFont="1" applyFill="1" applyBorder="1" applyAlignment="1">
      <alignment wrapText="1"/>
    </xf>
    <xf numFmtId="0" fontId="2" fillId="0" borderId="0" xfId="44" applyFont="1" applyFill="1" applyAlignment="1">
      <alignment horizontal="left" wrapText="1"/>
    </xf>
    <xf numFmtId="2" fontId="2" fillId="0" borderId="0" xfId="44" applyNumberFormat="1" applyFont="1" applyFill="1" applyAlignment="1">
      <alignment horizontal="center" vertical="top" wrapText="1"/>
    </xf>
    <xf numFmtId="0" fontId="2" fillId="0" borderId="0" xfId="44" applyFont="1" applyFill="1" applyBorder="1" applyAlignment="1">
      <alignment horizontal="left"/>
    </xf>
    <xf numFmtId="0" fontId="2" fillId="0" borderId="0" xfId="44" applyFont="1" applyFill="1" applyBorder="1" applyAlignment="1"/>
    <xf numFmtId="0" fontId="2" fillId="0" borderId="0" xfId="44" applyFont="1" applyFill="1" applyAlignment="1">
      <alignment horizontal="left" vertical="center" wrapText="1"/>
    </xf>
    <xf numFmtId="0" fontId="82" fillId="0" borderId="0" xfId="55" applyFont="1" applyAlignment="1">
      <alignment vertical="center"/>
    </xf>
    <xf numFmtId="0" fontId="28" fillId="25" borderId="10" xfId="44" applyFont="1" applyFill="1" applyBorder="1" applyAlignment="1">
      <alignment horizontal="left" vertical="center" wrapText="1"/>
    </xf>
    <xf numFmtId="165" fontId="34" fillId="25" borderId="10" xfId="44" applyNumberFormat="1" applyFont="1" applyFill="1" applyBorder="1" applyAlignment="1">
      <alignment horizontal="center" vertical="center" wrapText="1"/>
    </xf>
    <xf numFmtId="49" fontId="70" fillId="0" borderId="11" xfId="55" applyNumberFormat="1" applyFont="1" applyFill="1" applyBorder="1" applyAlignment="1">
      <alignment vertical="center"/>
    </xf>
    <xf numFmtId="0" fontId="70" fillId="0" borderId="31" xfId="55" applyFont="1" applyBorder="1" applyAlignment="1">
      <alignment horizontal="left" vertical="center" wrapText="1"/>
    </xf>
    <xf numFmtId="0" fontId="70" fillId="0" borderId="11" xfId="55" applyFont="1" applyFill="1" applyBorder="1" applyAlignment="1">
      <alignment vertical="center" wrapText="1"/>
    </xf>
    <xf numFmtId="0" fontId="70" fillId="0" borderId="12" xfId="55" applyFont="1" applyFill="1" applyBorder="1" applyAlignment="1">
      <alignment vertical="center" wrapText="1"/>
    </xf>
    <xf numFmtId="49" fontId="70" fillId="0" borderId="0" xfId="55" applyNumberFormat="1" applyFont="1" applyFill="1" applyBorder="1" applyAlignment="1">
      <alignment vertical="center"/>
    </xf>
    <xf numFmtId="0" fontId="70" fillId="0" borderId="0" xfId="55" applyFont="1" applyBorder="1" applyAlignment="1">
      <alignment horizontal="left" vertical="center" wrapText="1"/>
    </xf>
    <xf numFmtId="0" fontId="70" fillId="0" borderId="0" xfId="55" applyFont="1" applyFill="1" applyBorder="1" applyAlignment="1">
      <alignment vertical="center" wrapText="1"/>
    </xf>
    <xf numFmtId="0" fontId="70" fillId="0" borderId="10" xfId="55" applyFont="1" applyFill="1" applyBorder="1" applyAlignment="1">
      <alignment horizontal="center" vertical="center" wrapText="1"/>
    </xf>
    <xf numFmtId="0" fontId="70" fillId="25" borderId="10" xfId="55" applyFont="1" applyFill="1" applyBorder="1" applyAlignment="1">
      <alignment horizontal="center" vertical="center" wrapText="1"/>
    </xf>
    <xf numFmtId="0" fontId="70" fillId="25" borderId="10" xfId="55" applyFont="1" applyFill="1" applyBorder="1" applyAlignment="1">
      <alignment vertical="center" wrapText="1"/>
    </xf>
    <xf numFmtId="0" fontId="70" fillId="25" borderId="10" xfId="55" applyFont="1" applyFill="1" applyBorder="1" applyAlignment="1">
      <alignment horizontal="left" vertical="center" wrapText="1"/>
    </xf>
    <xf numFmtId="0" fontId="70" fillId="25" borderId="10" xfId="44" applyFont="1" applyFill="1" applyBorder="1" applyAlignment="1">
      <alignment horizontal="left" vertical="center" wrapText="1"/>
    </xf>
    <xf numFmtId="0" fontId="28" fillId="25" borderId="13" xfId="44" applyFont="1" applyFill="1" applyBorder="1" applyAlignment="1">
      <alignment horizontal="center" vertical="center" wrapText="1"/>
    </xf>
    <xf numFmtId="0" fontId="2" fillId="25" borderId="13" xfId="44" applyFont="1" applyFill="1" applyBorder="1" applyAlignment="1">
      <alignment horizontal="center" vertical="center" wrapText="1"/>
    </xf>
    <xf numFmtId="0" fontId="28" fillId="25" borderId="10" xfId="44" applyFont="1" applyFill="1" applyBorder="1" applyAlignment="1">
      <alignment horizontal="center" vertical="center" textRotation="90" wrapText="1"/>
    </xf>
    <xf numFmtId="0" fontId="50" fillId="25" borderId="10" xfId="44" applyFont="1" applyFill="1" applyBorder="1" applyAlignment="1">
      <alignment horizontal="center" vertical="center" textRotation="90" wrapText="1"/>
    </xf>
    <xf numFmtId="0" fontId="28" fillId="25" borderId="10" xfId="44" applyFont="1" applyFill="1" applyBorder="1" applyAlignment="1">
      <alignment horizontal="center" vertical="center" wrapText="1"/>
    </xf>
    <xf numFmtId="0" fontId="50" fillId="25" borderId="10" xfId="44" applyFont="1" applyFill="1" applyBorder="1" applyAlignment="1">
      <alignment horizontal="center" vertical="center" wrapText="1"/>
    </xf>
    <xf numFmtId="49" fontId="28" fillId="25" borderId="10" xfId="44" applyNumberFormat="1" applyFont="1" applyFill="1" applyBorder="1" applyAlignment="1">
      <alignment horizontal="center" vertical="center" wrapText="1"/>
    </xf>
    <xf numFmtId="165" fontId="28" fillId="25" borderId="10" xfId="44" applyNumberFormat="1" applyFont="1" applyFill="1" applyBorder="1" applyAlignment="1">
      <alignment horizontal="center" vertical="center" wrapText="1"/>
    </xf>
    <xf numFmtId="165" fontId="2" fillId="25" borderId="10" xfId="44" applyNumberFormat="1" applyFont="1" applyFill="1" applyBorder="1" applyAlignment="1">
      <alignment horizontal="center" vertical="center"/>
    </xf>
    <xf numFmtId="165" fontId="50" fillId="25" borderId="10" xfId="44" applyNumberFormat="1" applyFont="1" applyFill="1" applyBorder="1" applyAlignment="1">
      <alignment horizontal="center" vertical="center" wrapText="1"/>
    </xf>
    <xf numFmtId="49" fontId="2" fillId="25" borderId="10" xfId="44" applyNumberFormat="1" applyFont="1" applyFill="1" applyBorder="1" applyAlignment="1">
      <alignment horizontal="center" vertical="center" wrapText="1"/>
    </xf>
    <xf numFmtId="0" fontId="2" fillId="25" borderId="10" xfId="44" applyFont="1" applyFill="1" applyBorder="1" applyAlignment="1">
      <alignment horizontal="left" vertical="center" wrapText="1"/>
    </xf>
    <xf numFmtId="165" fontId="2" fillId="25" borderId="10" xfId="44" applyNumberFormat="1" applyFont="1" applyFill="1" applyBorder="1" applyAlignment="1">
      <alignment horizontal="center" vertical="center" wrapText="1"/>
    </xf>
    <xf numFmtId="0" fontId="88" fillId="25" borderId="10" xfId="50" applyFont="1" applyFill="1" applyBorder="1" applyAlignment="1">
      <alignment horizontal="left" vertical="center" wrapText="1"/>
    </xf>
    <xf numFmtId="165" fontId="28" fillId="25" borderId="10" xfId="44" applyNumberFormat="1" applyFont="1" applyFill="1" applyBorder="1" applyAlignment="1">
      <alignment horizontal="center" vertical="center"/>
    </xf>
    <xf numFmtId="165" fontId="88" fillId="25" borderId="10" xfId="50" applyNumberFormat="1" applyFont="1" applyFill="1" applyBorder="1" applyAlignment="1">
      <alignment horizontal="center" vertical="center" wrapText="1"/>
    </xf>
    <xf numFmtId="0" fontId="89" fillId="25" borderId="10" xfId="50" applyFont="1" applyFill="1" applyBorder="1" applyAlignment="1">
      <alignment horizontal="left" vertical="center" wrapText="1"/>
    </xf>
    <xf numFmtId="0" fontId="88" fillId="25" borderId="17" xfId="50" applyFont="1" applyFill="1" applyBorder="1" applyAlignment="1">
      <alignment horizontal="left" vertical="center" wrapText="1"/>
    </xf>
    <xf numFmtId="165" fontId="88" fillId="25" borderId="17" xfId="50" applyNumberFormat="1" applyFont="1" applyFill="1" applyBorder="1" applyAlignment="1">
      <alignment horizontal="center" vertical="center" wrapText="1"/>
    </xf>
    <xf numFmtId="0" fontId="90" fillId="0" borderId="10" xfId="0" applyFont="1" applyBorder="1" applyAlignment="1">
      <alignment vertical="center"/>
    </xf>
    <xf numFmtId="0" fontId="3" fillId="25" borderId="10" xfId="44" applyFont="1" applyFill="1" applyBorder="1" applyAlignment="1">
      <alignment horizontal="left" vertical="center" wrapText="1"/>
    </xf>
    <xf numFmtId="0" fontId="57" fillId="0" borderId="0" xfId="58" applyFont="1" applyAlignment="1">
      <alignment horizontal="left" vertical="top" wrapText="1"/>
    </xf>
    <xf numFmtId="0" fontId="57" fillId="0" borderId="0" xfId="58" applyFont="1" applyAlignment="1">
      <alignment horizontal="center" vertical="top" wrapText="1"/>
    </xf>
    <xf numFmtId="0" fontId="52" fillId="0" borderId="0" xfId="58" applyFont="1" applyAlignment="1">
      <alignment horizontal="center" vertical="top" wrapText="1"/>
    </xf>
    <xf numFmtId="0" fontId="55" fillId="0" borderId="0" xfId="58" applyFont="1" applyAlignment="1">
      <alignment horizontal="center" vertical="top" wrapText="1"/>
    </xf>
    <xf numFmtId="0" fontId="52" fillId="0" borderId="0" xfId="58" applyFont="1" applyAlignment="1">
      <alignment horizontal="left"/>
    </xf>
    <xf numFmtId="0" fontId="52" fillId="0" borderId="0" xfId="58" applyFont="1"/>
    <xf numFmtId="0" fontId="52" fillId="0" borderId="0" xfId="58" applyFont="1" applyAlignment="1">
      <alignment horizontal="center" vertical="center"/>
    </xf>
    <xf numFmtId="170" fontId="61" fillId="25" borderId="10" xfId="67" applyNumberFormat="1" applyFont="1" applyFill="1" applyBorder="1" applyAlignment="1" applyProtection="1">
      <alignment horizontal="left" vertical="center" wrapText="1"/>
      <protection locked="0"/>
    </xf>
    <xf numFmtId="0" fontId="91" fillId="0" borderId="0" xfId="58" applyFont="1" applyAlignment="1">
      <alignment vertical="top"/>
    </xf>
    <xf numFmtId="0" fontId="3" fillId="26" borderId="10" xfId="44" applyFont="1" applyFill="1" applyBorder="1" applyAlignment="1">
      <alignment horizontal="center" vertical="center"/>
    </xf>
    <xf numFmtId="0" fontId="90" fillId="0" borderId="10" xfId="0" applyFont="1" applyBorder="1" applyAlignment="1">
      <alignment vertical="center" wrapText="1"/>
    </xf>
    <xf numFmtId="0" fontId="66" fillId="0" borderId="0" xfId="55" applyAlignment="1">
      <alignment horizontal="center" vertical="center" wrapText="1"/>
    </xf>
    <xf numFmtId="0" fontId="3" fillId="0" borderId="10" xfId="44" applyFont="1" applyBorder="1" applyAlignment="1">
      <alignment horizontal="center" vertical="center"/>
    </xf>
    <xf numFmtId="0" fontId="30" fillId="0" borderId="10" xfId="44" applyFont="1" applyBorder="1" applyAlignment="1">
      <alignment horizontal="center" vertical="center"/>
    </xf>
    <xf numFmtId="0" fontId="92" fillId="26" borderId="10" xfId="55" applyFont="1" applyFill="1" applyBorder="1" applyAlignment="1">
      <alignment horizontal="center" vertical="center" wrapText="1"/>
    </xf>
    <xf numFmtId="165" fontId="52" fillId="0" borderId="0" xfId="58" applyNumberFormat="1" applyFont="1"/>
    <xf numFmtId="0" fontId="74" fillId="0" borderId="0" xfId="55" applyFont="1" applyAlignment="1">
      <alignment horizontal="center" vertical="center"/>
    </xf>
    <xf numFmtId="0" fontId="69" fillId="0" borderId="0" xfId="55" applyFont="1" applyAlignment="1">
      <alignment horizontal="center" vertical="center"/>
    </xf>
    <xf numFmtId="0" fontId="52" fillId="0" borderId="0" xfId="58" applyFont="1" applyFill="1" applyAlignment="1">
      <alignment vertical="top"/>
    </xf>
    <xf numFmtId="173" fontId="61" fillId="25" borderId="16" xfId="67" applyNumberFormat="1" applyFont="1" applyFill="1" applyBorder="1" applyAlignment="1" applyProtection="1">
      <alignment horizontal="center" vertical="center" wrapText="1"/>
      <protection locked="0"/>
    </xf>
    <xf numFmtId="165" fontId="62" fillId="25" borderId="10" xfId="67" applyNumberFormat="1" applyFont="1" applyFill="1" applyBorder="1" applyAlignment="1" applyProtection="1">
      <alignment horizontal="left" vertical="center" wrapText="1"/>
      <protection locked="0"/>
    </xf>
    <xf numFmtId="173" fontId="62" fillId="25" borderId="10" xfId="67" applyNumberFormat="1" applyFont="1" applyFill="1" applyBorder="1" applyAlignment="1" applyProtection="1">
      <alignment horizontal="center" vertical="center" wrapText="1"/>
      <protection locked="0"/>
    </xf>
    <xf numFmtId="165" fontId="61" fillId="25" borderId="10" xfId="67" applyNumberFormat="1" applyFont="1" applyFill="1" applyBorder="1" applyAlignment="1" applyProtection="1">
      <alignment horizontal="left" vertical="center" wrapText="1"/>
      <protection locked="0"/>
    </xf>
    <xf numFmtId="173" fontId="61" fillId="25" borderId="10" xfId="67" applyNumberFormat="1" applyFont="1" applyFill="1" applyBorder="1" applyAlignment="1" applyProtection="1">
      <alignment horizontal="center" vertical="center" wrapText="1"/>
      <protection locked="0"/>
    </xf>
    <xf numFmtId="173" fontId="61" fillId="25" borderId="13" xfId="67" applyNumberFormat="1" applyFont="1" applyFill="1" applyBorder="1" applyAlignment="1" applyProtection="1">
      <alignment horizontal="center" vertical="center" wrapText="1"/>
      <protection locked="0"/>
    </xf>
    <xf numFmtId="170" fontId="61" fillId="25" borderId="16" xfId="67" applyNumberFormat="1" applyFont="1" applyFill="1" applyBorder="1" applyAlignment="1" applyProtection="1">
      <alignment horizontal="left" vertical="center" wrapText="1"/>
      <protection locked="0"/>
    </xf>
    <xf numFmtId="0" fontId="52" fillId="27" borderId="0" xfId="58" applyFont="1" applyFill="1" applyAlignment="1">
      <alignment horizontal="center" vertical="center"/>
    </xf>
    <xf numFmtId="165" fontId="52" fillId="27" borderId="0" xfId="58" applyNumberFormat="1" applyFont="1" applyFill="1" applyAlignment="1">
      <alignment horizontal="center" vertical="center"/>
    </xf>
    <xf numFmtId="0" fontId="52" fillId="25" borderId="0" xfId="58" applyFont="1" applyFill="1" applyAlignment="1" applyProtection="1">
      <alignment vertical="top"/>
      <protection locked="0"/>
    </xf>
    <xf numFmtId="0" fontId="54" fillId="25" borderId="0" xfId="58" applyFont="1" applyFill="1" applyAlignment="1" applyProtection="1">
      <alignment horizontal="center" vertical="top" wrapText="1"/>
      <protection locked="0"/>
    </xf>
    <xf numFmtId="0" fontId="52" fillId="25" borderId="0" xfId="58" applyFont="1" applyFill="1" applyAlignment="1" applyProtection="1">
      <alignment horizontal="left" vertical="top"/>
      <protection locked="0"/>
    </xf>
    <xf numFmtId="0" fontId="56" fillId="25" borderId="0" xfId="58" applyFont="1" applyFill="1" applyAlignment="1" applyProtection="1">
      <alignment vertical="top"/>
      <protection locked="0"/>
    </xf>
    <xf numFmtId="0" fontId="54" fillId="25" borderId="0" xfId="58" applyFont="1" applyFill="1" applyAlignment="1" applyProtection="1">
      <alignment horizontal="left" vertical="top"/>
      <protection locked="0"/>
    </xf>
    <xf numFmtId="0" fontId="52" fillId="25" borderId="0" xfId="58" applyFont="1" applyFill="1" applyAlignment="1" applyProtection="1">
      <alignment horizontal="left"/>
      <protection locked="0"/>
    </xf>
    <xf numFmtId="0" fontId="52" fillId="25" borderId="0" xfId="58" applyFont="1" applyFill="1" applyAlignment="1" applyProtection="1">
      <alignment horizontal="left" vertical="top" wrapText="1"/>
      <protection locked="0"/>
    </xf>
    <xf numFmtId="2" fontId="53" fillId="25" borderId="32" xfId="58" applyNumberFormat="1" applyFont="1" applyFill="1" applyBorder="1" applyAlignment="1" applyProtection="1">
      <alignment horizontal="right" vertical="top"/>
      <protection locked="0"/>
    </xf>
    <xf numFmtId="0" fontId="52" fillId="25" borderId="32" xfId="58" applyFont="1" applyFill="1" applyBorder="1" applyAlignment="1" applyProtection="1">
      <alignment horizontal="right" vertical="top"/>
      <protection locked="0"/>
    </xf>
    <xf numFmtId="2" fontId="93" fillId="0" borderId="25" xfId="58" applyNumberFormat="1" applyFont="1" applyFill="1" applyBorder="1" applyAlignment="1" applyProtection="1">
      <alignment vertical="center"/>
      <protection locked="0"/>
    </xf>
    <xf numFmtId="0" fontId="52" fillId="0" borderId="25" xfId="58" applyFont="1" applyFill="1" applyBorder="1" applyAlignment="1" applyProtection="1">
      <alignment vertical="top" wrapText="1"/>
      <protection locked="0"/>
    </xf>
    <xf numFmtId="0" fontId="52" fillId="0" borderId="0" xfId="58" applyFont="1" applyFill="1" applyAlignment="1" applyProtection="1">
      <alignment vertical="top"/>
      <protection locked="0"/>
    </xf>
    <xf numFmtId="0" fontId="52" fillId="0" borderId="0" xfId="58" applyFont="1" applyFill="1" applyBorder="1" applyAlignment="1" applyProtection="1">
      <alignment vertical="top" wrapText="1"/>
      <protection locked="0"/>
    </xf>
    <xf numFmtId="0" fontId="52" fillId="0" borderId="0" xfId="58" applyFont="1" applyFill="1" applyAlignment="1" applyProtection="1">
      <alignment horizontal="right"/>
      <protection locked="0"/>
    </xf>
    <xf numFmtId="0" fontId="54" fillId="25" borderId="30" xfId="58" applyFont="1" applyFill="1" applyBorder="1" applyAlignment="1" applyProtection="1">
      <alignment horizontal="center" vertical="center" wrapText="1"/>
      <protection locked="0"/>
    </xf>
    <xf numFmtId="0" fontId="54" fillId="25" borderId="10" xfId="58" applyFont="1" applyFill="1" applyBorder="1" applyAlignment="1" applyProtection="1">
      <alignment horizontal="center" vertical="center" wrapText="1"/>
      <protection locked="0"/>
    </xf>
    <xf numFmtId="0" fontId="59" fillId="25" borderId="33" xfId="58" applyFont="1" applyFill="1" applyBorder="1" applyAlignment="1" applyProtection="1">
      <alignment horizontal="center" vertical="center" wrapText="1"/>
      <protection locked="0"/>
    </xf>
    <xf numFmtId="0" fontId="54" fillId="25" borderId="34" xfId="58" applyFont="1" applyFill="1" applyBorder="1" applyAlignment="1" applyProtection="1">
      <alignment horizontal="center" vertical="center" wrapText="1"/>
      <protection locked="0"/>
    </xf>
    <xf numFmtId="0" fontId="54" fillId="25" borderId="35" xfId="58" applyFont="1" applyFill="1" applyBorder="1" applyAlignment="1" applyProtection="1">
      <alignment horizontal="center" vertical="center" wrapText="1"/>
      <protection locked="0"/>
    </xf>
    <xf numFmtId="0" fontId="59" fillId="25" borderId="36" xfId="58" applyFont="1" applyFill="1" applyBorder="1" applyAlignment="1" applyProtection="1">
      <alignment horizontal="center" vertical="center" wrapText="1"/>
      <protection locked="0"/>
    </xf>
    <xf numFmtId="0" fontId="60" fillId="25" borderId="37" xfId="58" applyFont="1" applyFill="1" applyBorder="1" applyAlignment="1" applyProtection="1">
      <alignment horizontal="center" vertical="center" wrapText="1"/>
      <protection locked="0"/>
    </xf>
    <xf numFmtId="0" fontId="60" fillId="25" borderId="38" xfId="58" applyFont="1" applyFill="1" applyBorder="1" applyAlignment="1" applyProtection="1">
      <alignment horizontal="center" vertical="center" wrapText="1"/>
      <protection locked="0"/>
    </xf>
    <xf numFmtId="0" fontId="60" fillId="25" borderId="39" xfId="58" applyFont="1" applyFill="1" applyBorder="1" applyAlignment="1" applyProtection="1">
      <alignment horizontal="center" vertical="center" wrapText="1"/>
      <protection locked="0"/>
    </xf>
    <xf numFmtId="0" fontId="60" fillId="25" borderId="40" xfId="58" applyFont="1" applyFill="1" applyBorder="1" applyAlignment="1" applyProtection="1">
      <alignment horizontal="center" vertical="center" wrapText="1"/>
      <protection locked="0"/>
    </xf>
    <xf numFmtId="0" fontId="60" fillId="25" borderId="13" xfId="58" applyFont="1" applyFill="1" applyBorder="1" applyAlignment="1" applyProtection="1">
      <alignment horizontal="center" vertical="center" wrapText="1"/>
      <protection locked="0"/>
    </xf>
    <xf numFmtId="0" fontId="60" fillId="25" borderId="41" xfId="58" applyFont="1" applyFill="1" applyBorder="1" applyAlignment="1" applyProtection="1">
      <alignment horizontal="center" vertical="center" wrapText="1"/>
      <protection locked="0"/>
    </xf>
    <xf numFmtId="0" fontId="60" fillId="25" borderId="42" xfId="58" applyFont="1" applyFill="1" applyBorder="1" applyAlignment="1" applyProtection="1">
      <alignment horizontal="center" vertical="center" wrapText="1"/>
      <protection locked="0"/>
    </xf>
    <xf numFmtId="172" fontId="63" fillId="0" borderId="10" xfId="0" applyNumberFormat="1" applyFont="1" applyFill="1" applyBorder="1" applyAlignment="1" applyProtection="1">
      <alignment vertical="center"/>
      <protection locked="0"/>
    </xf>
    <xf numFmtId="172" fontId="53" fillId="27" borderId="10" xfId="58" applyNumberFormat="1" applyFont="1" applyFill="1" applyBorder="1" applyAlignment="1" applyProtection="1">
      <alignment vertical="center"/>
    </xf>
    <xf numFmtId="172" fontId="53" fillId="0" borderId="0" xfId="58" applyNumberFormat="1" applyFont="1" applyAlignment="1" applyProtection="1">
      <alignment horizontal="center" vertical="center"/>
    </xf>
    <xf numFmtId="0" fontId="94" fillId="0" borderId="0" xfId="0" applyFont="1"/>
    <xf numFmtId="0" fontId="2" fillId="0" borderId="10" xfId="55" applyFont="1" applyBorder="1"/>
    <xf numFmtId="0" fontId="70" fillId="0" borderId="10" xfId="55" applyFont="1" applyBorder="1" applyAlignment="1">
      <alignment horizontal="center" vertical="center"/>
    </xf>
    <xf numFmtId="0" fontId="30" fillId="0" borderId="10" xfId="55" applyFont="1" applyBorder="1" applyAlignment="1">
      <alignment horizontal="center" vertical="center"/>
    </xf>
    <xf numFmtId="0" fontId="95" fillId="0" borderId="10" xfId="55" applyFont="1" applyBorder="1" applyAlignment="1">
      <alignment horizontal="center" vertical="center"/>
    </xf>
    <xf numFmtId="0" fontId="80" fillId="0" borderId="10" xfId="55" applyFont="1" applyBorder="1" applyAlignment="1">
      <alignment horizontal="center" vertical="center"/>
    </xf>
    <xf numFmtId="0" fontId="3" fillId="24" borderId="10" xfId="44" applyFont="1" applyFill="1" applyBorder="1" applyAlignment="1">
      <alignment horizontal="center" vertical="center" wrapText="1"/>
    </xf>
    <xf numFmtId="0" fontId="70" fillId="0" borderId="10" xfId="55" applyFont="1" applyBorder="1" applyAlignment="1">
      <alignment vertical="center"/>
    </xf>
    <xf numFmtId="0" fontId="3" fillId="24" borderId="10" xfId="44" applyFont="1" applyFill="1" applyBorder="1" applyAlignment="1">
      <alignment horizontal="center" vertical="center"/>
    </xf>
    <xf numFmtId="0" fontId="28" fillId="0" borderId="0" xfId="0" applyFont="1"/>
    <xf numFmtId="165" fontId="74" fillId="0" borderId="0" xfId="55" applyNumberFormat="1" applyFont="1" applyAlignment="1">
      <alignment vertical="center"/>
    </xf>
    <xf numFmtId="0" fontId="3" fillId="26" borderId="10" xfId="44" applyFont="1" applyFill="1" applyBorder="1" applyAlignment="1">
      <alignment horizontal="left" vertical="center" wrapText="1"/>
    </xf>
    <xf numFmtId="0" fontId="3" fillId="24" borderId="10" xfId="44" applyFont="1" applyFill="1" applyBorder="1" applyAlignment="1">
      <alignment horizontal="left" vertical="center" wrapText="1"/>
    </xf>
    <xf numFmtId="0" fontId="2" fillId="25" borderId="10" xfId="55" applyFont="1" applyFill="1" applyBorder="1" applyAlignment="1">
      <alignment vertical="center" wrapText="1"/>
    </xf>
    <xf numFmtId="0" fontId="70" fillId="24" borderId="0" xfId="55" applyFont="1" applyFill="1" applyAlignment="1">
      <alignment vertical="center"/>
    </xf>
    <xf numFmtId="0" fontId="69" fillId="24" borderId="0" xfId="55" applyFont="1" applyFill="1" applyAlignment="1">
      <alignment horizontal="center" vertical="center"/>
    </xf>
    <xf numFmtId="0" fontId="75" fillId="0" borderId="0" xfId="55" applyFont="1" applyAlignment="1">
      <alignment horizontal="center" vertical="center"/>
    </xf>
    <xf numFmtId="0" fontId="90" fillId="0" borderId="0" xfId="0" applyFont="1" applyAlignment="1">
      <alignment vertical="center" wrapText="1"/>
    </xf>
    <xf numFmtId="0" fontId="73" fillId="28" borderId="0" xfId="55" applyFont="1" applyFill="1"/>
    <xf numFmtId="0" fontId="3" fillId="28" borderId="0" xfId="44" applyFont="1" applyFill="1" applyAlignment="1">
      <alignment horizontal="right"/>
    </xf>
    <xf numFmtId="49" fontId="70" fillId="0" borderId="0" xfId="55" applyNumberFormat="1" applyFont="1" applyAlignment="1">
      <alignment vertical="center"/>
    </xf>
    <xf numFmtId="0" fontId="70" fillId="0" borderId="0" xfId="55" applyFont="1" applyAlignment="1">
      <alignment horizontal="left" vertical="center" wrapText="1"/>
    </xf>
    <xf numFmtId="2" fontId="70" fillId="25" borderId="0" xfId="44" applyNumberFormat="1" applyFont="1" applyFill="1" applyAlignment="1">
      <alignment horizontal="center" vertical="center" wrapText="1"/>
    </xf>
    <xf numFmtId="0" fontId="66" fillId="26" borderId="0" xfId="55" applyFill="1"/>
    <xf numFmtId="0" fontId="0" fillId="0" borderId="0" xfId="0" applyAlignment="1">
      <alignment horizontal="right"/>
    </xf>
    <xf numFmtId="0" fontId="52" fillId="0" borderId="0" xfId="58" applyFont="1" applyAlignment="1">
      <alignment horizontal="left" vertical="top"/>
    </xf>
    <xf numFmtId="0" fontId="52" fillId="0" borderId="0" xfId="58" applyFont="1" applyAlignment="1">
      <alignment vertical="top"/>
    </xf>
    <xf numFmtId="165" fontId="52" fillId="0" borderId="0" xfId="58" applyNumberFormat="1" applyFont="1" applyAlignment="1">
      <alignment horizontal="center" vertical="center"/>
    </xf>
    <xf numFmtId="164" fontId="52" fillId="0" borderId="0" xfId="58" applyNumberFormat="1" applyFont="1" applyAlignment="1" applyProtection="1">
      <alignment horizontal="center" vertical="center"/>
    </xf>
    <xf numFmtId="164" fontId="91" fillId="0" borderId="0" xfId="58" applyNumberFormat="1" applyFont="1" applyAlignment="1">
      <alignment vertical="top"/>
    </xf>
    <xf numFmtId="165" fontId="91" fillId="0" borderId="0" xfId="58" applyNumberFormat="1" applyFont="1" applyAlignment="1">
      <alignment vertical="top"/>
    </xf>
    <xf numFmtId="164" fontId="52" fillId="0" borderId="0" xfId="58" applyNumberFormat="1" applyFont="1" applyAlignment="1">
      <alignment vertical="top"/>
    </xf>
    <xf numFmtId="165" fontId="52" fillId="0" borderId="0" xfId="58" applyNumberFormat="1" applyFont="1" applyAlignment="1">
      <alignment vertical="top"/>
    </xf>
    <xf numFmtId="164" fontId="52" fillId="0" borderId="0" xfId="58" applyNumberFormat="1" applyFont="1"/>
    <xf numFmtId="170" fontId="61" fillId="0" borderId="13" xfId="67" applyNumberFormat="1" applyFont="1" applyBorder="1" applyAlignment="1" applyProtection="1">
      <alignment horizontal="left" vertical="center" wrapText="1"/>
      <protection locked="0"/>
    </xf>
    <xf numFmtId="2" fontId="96" fillId="0" borderId="25" xfId="58" applyNumberFormat="1" applyFont="1" applyFill="1" applyBorder="1" applyAlignment="1" applyProtection="1">
      <alignment vertical="center"/>
      <protection locked="0"/>
    </xf>
    <xf numFmtId="2" fontId="96" fillId="24" borderId="25" xfId="58" applyNumberFormat="1" applyFont="1" applyFill="1" applyBorder="1" applyAlignment="1" applyProtection="1">
      <alignment vertical="center"/>
      <protection locked="0"/>
    </xf>
    <xf numFmtId="172" fontId="57" fillId="0" borderId="16" xfId="0" applyNumberFormat="1" applyFont="1" applyFill="1" applyBorder="1" applyAlignment="1" applyProtection="1">
      <alignment vertical="center"/>
      <protection locked="0"/>
    </xf>
    <xf numFmtId="172" fontId="57" fillId="0" borderId="43" xfId="0" applyNumberFormat="1" applyFont="1" applyFill="1" applyBorder="1" applyAlignment="1" applyProtection="1">
      <alignment vertical="center"/>
      <protection locked="0"/>
    </xf>
    <xf numFmtId="172" fontId="57" fillId="25" borderId="34" xfId="58" applyNumberFormat="1" applyFont="1" applyFill="1" applyBorder="1" applyAlignment="1" applyProtection="1">
      <alignment vertical="center"/>
    </xf>
    <xf numFmtId="172" fontId="57" fillId="25" borderId="16" xfId="58" applyNumberFormat="1" applyFont="1" applyFill="1" applyBorder="1" applyAlignment="1" applyProtection="1">
      <alignment vertical="center"/>
    </xf>
    <xf numFmtId="172" fontId="57" fillId="25" borderId="43" xfId="58" applyNumberFormat="1" applyFont="1" applyFill="1" applyBorder="1" applyAlignment="1" applyProtection="1">
      <alignment vertical="center"/>
    </xf>
    <xf numFmtId="172" fontId="61" fillId="25" borderId="35" xfId="58" applyNumberFormat="1" applyFont="1" applyFill="1" applyBorder="1" applyAlignment="1" applyProtection="1">
      <alignment vertical="center"/>
    </xf>
    <xf numFmtId="172" fontId="57" fillId="0" borderId="0" xfId="58" applyNumberFormat="1" applyFont="1" applyAlignment="1">
      <alignment horizontal="center" vertical="center"/>
    </xf>
    <xf numFmtId="2" fontId="57" fillId="0" borderId="0" xfId="58" applyNumberFormat="1" applyFont="1" applyAlignment="1">
      <alignment horizontal="center" vertical="center"/>
    </xf>
    <xf numFmtId="0" fontId="57" fillId="0" borderId="0" xfId="58" applyFont="1" applyAlignment="1">
      <alignment horizontal="center" vertical="center"/>
    </xf>
    <xf numFmtId="3" fontId="62" fillId="0" borderId="10" xfId="0" applyNumberFormat="1" applyFont="1" applyFill="1" applyBorder="1" applyAlignment="1" applyProtection="1">
      <alignment horizontal="right" vertical="center"/>
      <protection locked="0"/>
    </xf>
    <xf numFmtId="4" fontId="62" fillId="0" borderId="11" xfId="0" applyNumberFormat="1" applyFont="1" applyFill="1" applyBorder="1" applyAlignment="1" applyProtection="1">
      <alignment vertical="center"/>
      <protection locked="0"/>
    </xf>
    <xf numFmtId="172" fontId="62" fillId="0" borderId="30" xfId="0" applyNumberFormat="1" applyFont="1" applyFill="1" applyBorder="1" applyAlignment="1" applyProtection="1">
      <alignment vertical="center"/>
      <protection locked="0"/>
    </xf>
    <xf numFmtId="172" fontId="62" fillId="0" borderId="10" xfId="0" applyNumberFormat="1" applyFont="1" applyFill="1" applyBorder="1" applyAlignment="1" applyProtection="1">
      <alignment vertical="center"/>
      <protection locked="0"/>
    </xf>
    <xf numFmtId="172" fontId="62" fillId="0" borderId="33" xfId="0" applyNumberFormat="1" applyFont="1" applyFill="1" applyBorder="1" applyAlignment="1" applyProtection="1">
      <alignment vertical="center"/>
      <protection locked="0"/>
    </xf>
    <xf numFmtId="172" fontId="57" fillId="25" borderId="12" xfId="58" applyNumberFormat="1" applyFont="1" applyFill="1" applyBorder="1" applyAlignment="1" applyProtection="1">
      <alignment vertical="center"/>
    </xf>
    <xf numFmtId="172" fontId="57" fillId="25" borderId="10" xfId="58" applyNumberFormat="1" applyFont="1" applyFill="1" applyBorder="1" applyAlignment="1" applyProtection="1">
      <alignment vertical="center"/>
    </xf>
    <xf numFmtId="172" fontId="57" fillId="25" borderId="33" xfId="58" applyNumberFormat="1" applyFont="1" applyFill="1" applyBorder="1" applyAlignment="1" applyProtection="1">
      <alignment vertical="center"/>
    </xf>
    <xf numFmtId="172" fontId="61" fillId="25" borderId="44" xfId="58" applyNumberFormat="1" applyFont="1" applyFill="1" applyBorder="1" applyAlignment="1" applyProtection="1">
      <alignment vertical="center"/>
    </xf>
    <xf numFmtId="164" fontId="57" fillId="0" borderId="0" xfId="58" applyNumberFormat="1" applyFont="1" applyAlignment="1">
      <alignment horizontal="center" vertical="center"/>
    </xf>
    <xf numFmtId="165" fontId="57" fillId="0" borderId="0" xfId="58" applyNumberFormat="1" applyFont="1" applyAlignment="1">
      <alignment horizontal="center" vertical="center"/>
    </xf>
    <xf numFmtId="3" fontId="61" fillId="0" borderId="10" xfId="0" applyNumberFormat="1" applyFont="1" applyFill="1" applyBorder="1" applyAlignment="1" applyProtection="1">
      <alignment horizontal="right" vertical="center"/>
      <protection locked="0"/>
    </xf>
    <xf numFmtId="4" fontId="61" fillId="0" borderId="11" xfId="0" applyNumberFormat="1" applyFont="1" applyFill="1" applyBorder="1" applyAlignment="1" applyProtection="1">
      <alignment vertical="center"/>
      <protection locked="0"/>
    </xf>
    <xf numFmtId="172" fontId="61" fillId="0" borderId="30" xfId="0" applyNumberFormat="1" applyFont="1" applyFill="1" applyBorder="1" applyAlignment="1" applyProtection="1">
      <alignment vertical="center"/>
      <protection locked="0"/>
    </xf>
    <xf numFmtId="172" fontId="61" fillId="0" borderId="10" xfId="0" applyNumberFormat="1" applyFont="1" applyFill="1" applyBorder="1" applyAlignment="1" applyProtection="1">
      <alignment vertical="center"/>
      <protection locked="0"/>
    </xf>
    <xf numFmtId="172" fontId="61" fillId="0" borderId="33" xfId="0" applyNumberFormat="1" applyFont="1" applyFill="1" applyBorder="1" applyAlignment="1" applyProtection="1">
      <alignment vertical="center"/>
      <protection locked="0"/>
    </xf>
    <xf numFmtId="4" fontId="57" fillId="0" borderId="11" xfId="0" applyNumberFormat="1" applyFont="1" applyFill="1" applyBorder="1" applyAlignment="1" applyProtection="1">
      <alignment vertical="center"/>
      <protection locked="0"/>
    </xf>
    <xf numFmtId="172" fontId="57" fillId="0" borderId="30" xfId="0" applyNumberFormat="1" applyFont="1" applyFill="1" applyBorder="1" applyAlignment="1" applyProtection="1">
      <alignment vertical="center"/>
      <protection locked="0"/>
    </xf>
    <xf numFmtId="172" fontId="57" fillId="0" borderId="10" xfId="0" applyNumberFormat="1" applyFont="1" applyFill="1" applyBorder="1" applyAlignment="1" applyProtection="1">
      <alignment vertical="center"/>
      <protection locked="0"/>
    </xf>
    <xf numFmtId="172" fontId="57" fillId="0" borderId="33" xfId="0" applyNumberFormat="1" applyFont="1" applyFill="1" applyBorder="1" applyAlignment="1" applyProtection="1">
      <alignment vertical="center"/>
      <protection locked="0"/>
    </xf>
    <xf numFmtId="3" fontId="62" fillId="25" borderId="10" xfId="0" applyNumberFormat="1" applyFont="1" applyFill="1" applyBorder="1" applyAlignment="1" applyProtection="1">
      <alignment horizontal="right" vertical="center"/>
      <protection locked="0"/>
    </xf>
    <xf numFmtId="4" fontId="62" fillId="25" borderId="11" xfId="0" applyNumberFormat="1" applyFont="1" applyFill="1" applyBorder="1" applyAlignment="1" applyProtection="1">
      <alignment vertical="center"/>
      <protection locked="0"/>
    </xf>
    <xf numFmtId="172" fontId="62" fillId="25" borderId="30" xfId="0" applyNumberFormat="1" applyFont="1" applyFill="1" applyBorder="1" applyAlignment="1" applyProtection="1">
      <alignment vertical="center"/>
      <protection locked="0"/>
    </xf>
    <xf numFmtId="172" fontId="62" fillId="25" borderId="10" xfId="0" applyNumberFormat="1" applyFont="1" applyFill="1" applyBorder="1" applyAlignment="1" applyProtection="1">
      <alignment vertical="center"/>
      <protection locked="0"/>
    </xf>
    <xf numFmtId="172" fontId="62" fillId="25" borderId="33" xfId="0" applyNumberFormat="1" applyFont="1" applyFill="1" applyBorder="1" applyAlignment="1" applyProtection="1">
      <alignment vertical="center"/>
      <protection locked="0"/>
    </xf>
    <xf numFmtId="3" fontId="61" fillId="25" borderId="10" xfId="0" applyNumberFormat="1" applyFont="1" applyFill="1" applyBorder="1" applyAlignment="1" applyProtection="1">
      <alignment horizontal="right" vertical="center"/>
      <protection locked="0"/>
    </xf>
    <xf numFmtId="4" fontId="57" fillId="25" borderId="11" xfId="0" applyNumberFormat="1" applyFont="1" applyFill="1" applyBorder="1" applyAlignment="1" applyProtection="1">
      <alignment vertical="center"/>
      <protection locked="0"/>
    </xf>
    <xf numFmtId="172" fontId="57" fillId="25" borderId="30" xfId="0" applyNumberFormat="1" applyFont="1" applyFill="1" applyBorder="1" applyAlignment="1" applyProtection="1">
      <alignment vertical="center"/>
      <protection locked="0"/>
    </xf>
    <xf numFmtId="172" fontId="57" fillId="25" borderId="10" xfId="0" applyNumberFormat="1" applyFont="1" applyFill="1" applyBorder="1" applyAlignment="1" applyProtection="1">
      <alignment vertical="center"/>
      <protection locked="0"/>
    </xf>
    <xf numFmtId="172" fontId="57" fillId="25" borderId="33" xfId="0" applyNumberFormat="1" applyFont="1" applyFill="1" applyBorder="1" applyAlignment="1" applyProtection="1">
      <alignment vertical="center"/>
      <protection locked="0"/>
    </xf>
    <xf numFmtId="165" fontId="62" fillId="0" borderId="10" xfId="67" applyNumberFormat="1" applyFont="1" applyFill="1" applyBorder="1" applyAlignment="1" applyProtection="1">
      <alignment horizontal="left" vertical="center" wrapText="1"/>
      <protection locked="0"/>
    </xf>
    <xf numFmtId="165" fontId="62" fillId="25" borderId="13" xfId="67" applyNumberFormat="1" applyFont="1" applyFill="1" applyBorder="1" applyAlignment="1" applyProtection="1">
      <alignment horizontal="left" vertical="center" wrapText="1"/>
      <protection locked="0"/>
    </xf>
    <xf numFmtId="173" fontId="62" fillId="25" borderId="13" xfId="67" applyNumberFormat="1" applyFont="1" applyFill="1" applyBorder="1" applyAlignment="1" applyProtection="1">
      <alignment horizontal="center" vertical="center" wrapText="1"/>
      <protection locked="0"/>
    </xf>
    <xf numFmtId="3" fontId="62" fillId="0" borderId="13" xfId="0" applyNumberFormat="1" applyFont="1" applyFill="1" applyBorder="1" applyAlignment="1" applyProtection="1">
      <alignment horizontal="right" vertical="center"/>
      <protection locked="0"/>
    </xf>
    <xf numFmtId="4" fontId="62" fillId="0" borderId="27" xfId="0" applyNumberFormat="1" applyFont="1" applyFill="1" applyBorder="1" applyAlignment="1" applyProtection="1">
      <alignment vertical="center"/>
      <protection locked="0"/>
    </xf>
    <xf numFmtId="172" fontId="62" fillId="0" borderId="40" xfId="0" applyNumberFormat="1" applyFont="1" applyFill="1" applyBorder="1" applyAlignment="1" applyProtection="1">
      <alignment vertical="center"/>
      <protection locked="0"/>
    </xf>
    <xf numFmtId="172" fontId="62" fillId="0" borderId="13" xfId="0" applyNumberFormat="1" applyFont="1" applyFill="1" applyBorder="1" applyAlignment="1" applyProtection="1">
      <alignment vertical="center"/>
      <protection locked="0"/>
    </xf>
    <xf numFmtId="172" fontId="62" fillId="0" borderId="41" xfId="0" applyNumberFormat="1" applyFont="1" applyFill="1" applyBorder="1" applyAlignment="1" applyProtection="1">
      <alignment vertical="center"/>
      <protection locked="0"/>
    </xf>
    <xf numFmtId="172" fontId="57" fillId="25" borderId="45" xfId="58" applyNumberFormat="1" applyFont="1" applyFill="1" applyBorder="1" applyAlignment="1" applyProtection="1">
      <alignment vertical="center"/>
    </xf>
    <xf numFmtId="172" fontId="57" fillId="25" borderId="13" xfId="58" applyNumberFormat="1" applyFont="1" applyFill="1" applyBorder="1" applyAlignment="1" applyProtection="1">
      <alignment vertical="center"/>
    </xf>
    <xf numFmtId="172" fontId="57" fillId="25" borderId="41" xfId="58" applyNumberFormat="1" applyFont="1" applyFill="1" applyBorder="1" applyAlignment="1" applyProtection="1">
      <alignment vertical="center"/>
    </xf>
    <xf numFmtId="172" fontId="61" fillId="25" borderId="46" xfId="58" applyNumberFormat="1" applyFont="1" applyFill="1" applyBorder="1" applyAlignment="1" applyProtection="1">
      <alignment vertical="center"/>
    </xf>
    <xf numFmtId="3" fontId="61" fillId="0" borderId="13" xfId="58" applyNumberFormat="1" applyFont="1" applyFill="1" applyBorder="1" applyAlignment="1" applyProtection="1">
      <alignment horizontal="right" vertical="center"/>
      <protection locked="0"/>
    </xf>
    <xf numFmtId="4" fontId="61" fillId="0" borderId="41" xfId="58" applyNumberFormat="1" applyFont="1" applyFill="1" applyBorder="1" applyAlignment="1" applyProtection="1">
      <alignment horizontal="right" vertical="center"/>
      <protection locked="0"/>
    </xf>
    <xf numFmtId="172" fontId="57" fillId="0" borderId="40" xfId="0" applyNumberFormat="1" applyFont="1" applyFill="1" applyBorder="1" applyAlignment="1" applyProtection="1">
      <alignment vertical="center"/>
      <protection locked="0"/>
    </xf>
    <xf numFmtId="172" fontId="57" fillId="0" borderId="13" xfId="0" applyNumberFormat="1" applyFont="1" applyFill="1" applyBorder="1" applyAlignment="1" applyProtection="1">
      <alignment vertical="center"/>
      <protection locked="0"/>
    </xf>
    <xf numFmtId="172" fontId="57" fillId="0" borderId="41" xfId="0" applyNumberFormat="1" applyFont="1" applyFill="1" applyBorder="1" applyAlignment="1" applyProtection="1">
      <alignment horizontal="left" vertical="center"/>
      <protection locked="0"/>
    </xf>
    <xf numFmtId="172" fontId="61" fillId="0" borderId="45" xfId="58" applyNumberFormat="1" applyFont="1" applyFill="1" applyBorder="1" applyAlignment="1" applyProtection="1">
      <alignment vertical="center"/>
    </xf>
    <xf numFmtId="172" fontId="57" fillId="0" borderId="13" xfId="58" applyNumberFormat="1" applyFont="1" applyFill="1" applyBorder="1" applyAlignment="1" applyProtection="1">
      <alignment vertical="center"/>
    </xf>
    <xf numFmtId="172" fontId="57" fillId="0" borderId="41" xfId="58" applyNumberFormat="1" applyFont="1" applyFill="1" applyBorder="1" applyAlignment="1" applyProtection="1">
      <alignment vertical="center"/>
    </xf>
    <xf numFmtId="172" fontId="61" fillId="0" borderId="46" xfId="58" applyNumberFormat="1" applyFont="1" applyFill="1" applyBorder="1" applyAlignment="1" applyProtection="1">
      <alignment vertical="center"/>
    </xf>
    <xf numFmtId="0" fontId="61" fillId="25" borderId="47" xfId="58" applyFont="1" applyFill="1" applyBorder="1" applyAlignment="1" applyProtection="1">
      <alignment horizontal="center" vertical="center" wrapText="1"/>
      <protection locked="0"/>
    </xf>
    <xf numFmtId="3" fontId="61" fillId="0" borderId="16" xfId="58" applyNumberFormat="1" applyFont="1" applyFill="1" applyBorder="1" applyAlignment="1" applyProtection="1">
      <alignment horizontal="right" vertical="center"/>
      <protection locked="0"/>
    </xf>
    <xf numFmtId="172" fontId="61" fillId="0" borderId="47" xfId="58" applyNumberFormat="1" applyFont="1" applyFill="1" applyBorder="1" applyAlignment="1" applyProtection="1">
      <alignment vertical="center"/>
      <protection locked="0"/>
    </xf>
    <xf numFmtId="172" fontId="61" fillId="0" borderId="16" xfId="58" applyNumberFormat="1" applyFont="1" applyFill="1" applyBorder="1" applyAlignment="1" applyProtection="1">
      <alignment vertical="center"/>
      <protection locked="0"/>
    </xf>
    <xf numFmtId="172" fontId="61" fillId="0" borderId="43" xfId="58" applyNumberFormat="1" applyFont="1" applyFill="1" applyBorder="1" applyAlignment="1" applyProtection="1">
      <alignment vertical="center"/>
      <protection locked="0"/>
    </xf>
    <xf numFmtId="172" fontId="57" fillId="0" borderId="16" xfId="58" applyNumberFormat="1" applyFont="1" applyFill="1" applyBorder="1" applyAlignment="1" applyProtection="1">
      <alignment vertical="center"/>
    </xf>
    <xf numFmtId="172" fontId="57" fillId="0" borderId="43" xfId="58" applyNumberFormat="1" applyFont="1" applyFill="1" applyBorder="1" applyAlignment="1" applyProtection="1">
      <alignment vertical="center"/>
    </xf>
    <xf numFmtId="172" fontId="61" fillId="27" borderId="35" xfId="58" applyNumberFormat="1" applyFont="1" applyFill="1" applyBorder="1" applyAlignment="1" applyProtection="1">
      <alignment vertical="center"/>
    </xf>
    <xf numFmtId="0" fontId="61" fillId="25" borderId="28" xfId="58" applyFont="1" applyFill="1" applyBorder="1" applyAlignment="1" applyProtection="1">
      <alignment horizontal="center" vertical="center" wrapText="1"/>
      <protection locked="0"/>
    </xf>
    <xf numFmtId="3" fontId="61" fillId="0" borderId="10" xfId="58" applyNumberFormat="1" applyFont="1" applyFill="1" applyBorder="1" applyAlignment="1" applyProtection="1">
      <alignment horizontal="right" vertical="center"/>
      <protection locked="0"/>
    </xf>
    <xf numFmtId="172" fontId="61" fillId="0" borderId="30" xfId="58" applyNumberFormat="1" applyFont="1" applyFill="1" applyBorder="1" applyAlignment="1" applyProtection="1">
      <alignment vertical="center"/>
      <protection locked="0"/>
    </xf>
    <xf numFmtId="172" fontId="61" fillId="0" borderId="10" xfId="58" applyNumberFormat="1" applyFont="1" applyFill="1" applyBorder="1" applyAlignment="1" applyProtection="1">
      <alignment vertical="center"/>
      <protection locked="0"/>
    </xf>
    <xf numFmtId="172" fontId="61" fillId="0" borderId="33" xfId="58" applyNumberFormat="1" applyFont="1" applyFill="1" applyBorder="1" applyAlignment="1" applyProtection="1">
      <alignment vertical="center"/>
      <protection locked="0"/>
    </xf>
    <xf numFmtId="172" fontId="57" fillId="0" borderId="10" xfId="58" applyNumberFormat="1" applyFont="1" applyFill="1" applyBorder="1" applyAlignment="1" applyProtection="1">
      <alignment vertical="center"/>
    </xf>
    <xf numFmtId="172" fontId="57" fillId="0" borderId="33" xfId="58" applyNumberFormat="1" applyFont="1" applyFill="1" applyBorder="1" applyAlignment="1" applyProtection="1">
      <alignment vertical="center"/>
    </xf>
    <xf numFmtId="172" fontId="61" fillId="27" borderId="44" xfId="58" applyNumberFormat="1" applyFont="1" applyFill="1" applyBorder="1" applyAlignment="1" applyProtection="1">
      <alignment vertical="center"/>
    </xf>
    <xf numFmtId="0" fontId="61" fillId="25" borderId="10" xfId="58" applyFont="1" applyFill="1" applyBorder="1" applyAlignment="1" applyProtection="1">
      <alignment horizontal="right" vertical="center"/>
      <protection locked="0"/>
    </xf>
    <xf numFmtId="0" fontId="61" fillId="27" borderId="48" xfId="58" applyFont="1" applyFill="1" applyBorder="1" applyAlignment="1" applyProtection="1">
      <alignment horizontal="center" vertical="center" wrapText="1"/>
      <protection locked="0"/>
    </xf>
    <xf numFmtId="0" fontId="61" fillId="27" borderId="49" xfId="58" applyFont="1" applyFill="1" applyBorder="1" applyAlignment="1" applyProtection="1">
      <alignment horizontal="right" vertical="center"/>
      <protection locked="0"/>
    </xf>
    <xf numFmtId="173" fontId="86" fillId="27" borderId="14" xfId="0" applyNumberFormat="1" applyFont="1" applyFill="1" applyBorder="1" applyAlignment="1" applyProtection="1">
      <alignment horizontal="right" vertical="center"/>
      <protection locked="0"/>
    </xf>
    <xf numFmtId="172" fontId="57" fillId="27" borderId="49" xfId="58" applyNumberFormat="1" applyFont="1" applyFill="1" applyBorder="1" applyAlignment="1" applyProtection="1">
      <alignment vertical="center"/>
    </xf>
    <xf numFmtId="172" fontId="57" fillId="27" borderId="0" xfId="58" applyNumberFormat="1" applyFont="1" applyFill="1" applyAlignment="1" applyProtection="1">
      <alignment horizontal="center" vertical="center"/>
    </xf>
    <xf numFmtId="164" fontId="57" fillId="27" borderId="0" xfId="58" applyNumberFormat="1" applyFont="1" applyFill="1" applyAlignment="1">
      <alignment horizontal="center" vertical="center"/>
    </xf>
    <xf numFmtId="165" fontId="57" fillId="27" borderId="0" xfId="58" applyNumberFormat="1" applyFont="1" applyFill="1" applyAlignment="1">
      <alignment horizontal="center" vertical="center"/>
    </xf>
    <xf numFmtId="0" fontId="61" fillId="25" borderId="16" xfId="58" applyFont="1" applyFill="1" applyBorder="1" applyAlignment="1" applyProtection="1">
      <alignment horizontal="right" vertical="center"/>
      <protection locked="0"/>
    </xf>
    <xf numFmtId="4" fontId="61" fillId="0" borderId="50" xfId="58" applyNumberFormat="1" applyFont="1" applyFill="1" applyBorder="1" applyAlignment="1" applyProtection="1">
      <alignment horizontal="right" vertical="center"/>
      <protection locked="0"/>
    </xf>
    <xf numFmtId="172" fontId="61" fillId="0" borderId="34" xfId="58" applyNumberFormat="1" applyFont="1" applyFill="1" applyBorder="1" applyAlignment="1" applyProtection="1">
      <alignment vertical="center"/>
    </xf>
    <xf numFmtId="4" fontId="61" fillId="0" borderId="11" xfId="58" applyNumberFormat="1" applyFont="1" applyFill="1" applyBorder="1" applyAlignment="1" applyProtection="1">
      <alignment horizontal="right" vertical="center"/>
      <protection locked="0"/>
    </xf>
    <xf numFmtId="172" fontId="61" fillId="0" borderId="12" xfId="58" applyNumberFormat="1" applyFont="1" applyFill="1" applyBorder="1" applyAlignment="1" applyProtection="1">
      <alignment vertical="center"/>
    </xf>
    <xf numFmtId="0" fontId="61" fillId="27" borderId="14" xfId="58" applyFont="1" applyFill="1" applyBorder="1" applyAlignment="1" applyProtection="1">
      <alignment horizontal="right" vertical="center"/>
      <protection locked="0"/>
    </xf>
    <xf numFmtId="3" fontId="61" fillId="27" borderId="14" xfId="58" applyNumberFormat="1" applyFont="1" applyFill="1" applyBorder="1" applyAlignment="1" applyProtection="1">
      <alignment vertical="center"/>
      <protection locked="0"/>
    </xf>
    <xf numFmtId="4" fontId="61" fillId="27" borderId="51" xfId="58" applyNumberFormat="1" applyFont="1" applyFill="1" applyBorder="1" applyAlignment="1" applyProtection="1">
      <alignment vertical="center"/>
      <protection locked="0"/>
    </xf>
    <xf numFmtId="172" fontId="57" fillId="27" borderId="15" xfId="58" applyNumberFormat="1" applyFont="1" applyFill="1" applyBorder="1" applyAlignment="1" applyProtection="1">
      <alignment vertical="center"/>
      <protection locked="0"/>
    </xf>
    <xf numFmtId="172" fontId="57" fillId="27" borderId="14" xfId="58" applyNumberFormat="1" applyFont="1" applyFill="1" applyBorder="1" applyAlignment="1" applyProtection="1">
      <alignment vertical="center"/>
      <protection locked="0"/>
    </xf>
    <xf numFmtId="172" fontId="57" fillId="27" borderId="52" xfId="58" applyNumberFormat="1" applyFont="1" applyFill="1" applyBorder="1" applyAlignment="1" applyProtection="1">
      <alignment vertical="center"/>
      <protection locked="0"/>
    </xf>
    <xf numFmtId="172" fontId="57" fillId="27" borderId="53" xfId="58" applyNumberFormat="1" applyFont="1" applyFill="1" applyBorder="1" applyAlignment="1" applyProtection="1">
      <alignment vertical="center"/>
    </xf>
    <xf numFmtId="172" fontId="57" fillId="27" borderId="14" xfId="58" applyNumberFormat="1" applyFont="1" applyFill="1" applyBorder="1" applyAlignment="1" applyProtection="1">
      <alignment vertical="center"/>
    </xf>
    <xf numFmtId="172" fontId="57" fillId="27" borderId="52" xfId="58" applyNumberFormat="1" applyFont="1" applyFill="1" applyBorder="1" applyAlignment="1" applyProtection="1">
      <alignment vertical="center"/>
    </xf>
    <xf numFmtId="172" fontId="57" fillId="27" borderId="54" xfId="58" applyNumberFormat="1" applyFont="1" applyFill="1" applyBorder="1" applyAlignment="1" applyProtection="1">
      <alignment vertical="center"/>
    </xf>
    <xf numFmtId="173" fontId="86" fillId="25" borderId="16" xfId="0" applyNumberFormat="1" applyFont="1" applyFill="1" applyBorder="1" applyAlignment="1" applyProtection="1">
      <alignment horizontal="right" vertical="center"/>
      <protection locked="0"/>
    </xf>
    <xf numFmtId="3" fontId="61" fillId="0" borderId="16" xfId="58" applyNumberFormat="1" applyFont="1" applyFill="1" applyBorder="1" applyAlignment="1" applyProtection="1">
      <alignment vertical="center"/>
      <protection locked="0"/>
    </xf>
    <xf numFmtId="4" fontId="61" fillId="0" borderId="50" xfId="58" applyNumberFormat="1" applyFont="1" applyFill="1" applyBorder="1" applyAlignment="1" applyProtection="1">
      <alignment vertical="center"/>
      <protection locked="0"/>
    </xf>
    <xf numFmtId="172" fontId="57" fillId="0" borderId="28" xfId="58" applyNumberFormat="1" applyFont="1" applyFill="1" applyBorder="1" applyAlignment="1" applyProtection="1">
      <alignment vertical="center"/>
      <protection locked="0"/>
    </xf>
    <xf numFmtId="172" fontId="57" fillId="0" borderId="17" xfId="58" applyNumberFormat="1" applyFont="1" applyFill="1" applyBorder="1" applyAlignment="1" applyProtection="1">
      <alignment vertical="center"/>
      <protection locked="0"/>
    </xf>
    <xf numFmtId="172" fontId="57" fillId="0" borderId="55" xfId="58" applyNumberFormat="1" applyFont="1" applyFill="1" applyBorder="1" applyAlignment="1" applyProtection="1">
      <alignment vertical="center"/>
      <protection locked="0"/>
    </xf>
    <xf numFmtId="172" fontId="57" fillId="0" borderId="34" xfId="58" applyNumberFormat="1" applyFont="1" applyFill="1" applyBorder="1" applyAlignment="1" applyProtection="1">
      <alignment vertical="center"/>
    </xf>
    <xf numFmtId="172" fontId="57" fillId="27" borderId="35" xfId="58" applyNumberFormat="1" applyFont="1" applyFill="1" applyBorder="1" applyAlignment="1" applyProtection="1">
      <alignment vertical="center"/>
    </xf>
    <xf numFmtId="172" fontId="57" fillId="24" borderId="0" xfId="58" applyNumberFormat="1" applyFont="1" applyFill="1" applyAlignment="1">
      <alignment horizontal="center" vertical="center"/>
    </xf>
    <xf numFmtId="173" fontId="86" fillId="25" borderId="10" xfId="0" applyNumberFormat="1" applyFont="1" applyFill="1" applyBorder="1" applyAlignment="1" applyProtection="1">
      <alignment horizontal="right" vertical="center"/>
      <protection locked="0"/>
    </xf>
    <xf numFmtId="3" fontId="61" fillId="0" borderId="10" xfId="58" applyNumberFormat="1" applyFont="1" applyFill="1" applyBorder="1" applyAlignment="1" applyProtection="1">
      <alignment vertical="center"/>
      <protection locked="0"/>
    </xf>
    <xf numFmtId="4" fontId="61" fillId="0" borderId="11" xfId="58" applyNumberFormat="1" applyFont="1" applyFill="1" applyBorder="1" applyAlignment="1" applyProtection="1">
      <alignment vertical="center"/>
      <protection locked="0"/>
    </xf>
    <xf numFmtId="172" fontId="57" fillId="0" borderId="30" xfId="58" applyNumberFormat="1" applyFont="1" applyFill="1" applyBorder="1" applyAlignment="1" applyProtection="1">
      <alignment vertical="center"/>
      <protection locked="0"/>
    </xf>
    <xf numFmtId="172" fontId="57" fillId="0" borderId="10" xfId="58" applyNumberFormat="1" applyFont="1" applyFill="1" applyBorder="1" applyAlignment="1" applyProtection="1">
      <alignment vertical="center"/>
      <protection locked="0"/>
    </xf>
    <xf numFmtId="172" fontId="57" fillId="0" borderId="33" xfId="58" applyNumberFormat="1" applyFont="1" applyFill="1" applyBorder="1" applyAlignment="1" applyProtection="1">
      <alignment vertical="center"/>
      <protection locked="0"/>
    </xf>
    <xf numFmtId="172" fontId="57" fillId="0" borderId="12" xfId="58" applyNumberFormat="1" applyFont="1" applyFill="1" applyBorder="1" applyAlignment="1" applyProtection="1">
      <alignment vertical="center"/>
    </xf>
    <xf numFmtId="172" fontId="57" fillId="27" borderId="44" xfId="58" applyNumberFormat="1" applyFont="1" applyFill="1" applyBorder="1" applyAlignment="1" applyProtection="1">
      <alignment vertical="center"/>
    </xf>
    <xf numFmtId="0" fontId="57" fillId="25" borderId="10" xfId="58" applyFont="1" applyFill="1" applyBorder="1" applyAlignment="1" applyProtection="1">
      <alignment horizontal="center" vertical="center" wrapText="1"/>
      <protection locked="0"/>
    </xf>
    <xf numFmtId="0" fontId="57" fillId="27" borderId="15" xfId="58" applyFont="1" applyFill="1" applyBorder="1" applyProtection="1">
      <protection locked="0"/>
    </xf>
    <xf numFmtId="0" fontId="57" fillId="27" borderId="14" xfId="58" applyFont="1" applyFill="1" applyBorder="1" applyAlignment="1" applyProtection="1">
      <alignment vertical="center"/>
      <protection locked="0"/>
    </xf>
    <xf numFmtId="0" fontId="57" fillId="25" borderId="47" xfId="58" applyFont="1" applyFill="1" applyBorder="1" applyProtection="1">
      <protection locked="0"/>
    </xf>
    <xf numFmtId="172" fontId="57" fillId="0" borderId="47" xfId="58" applyNumberFormat="1" applyFont="1" applyFill="1" applyBorder="1" applyAlignment="1" applyProtection="1">
      <alignment vertical="center"/>
      <protection locked="0"/>
    </xf>
    <xf numFmtId="172" fontId="57" fillId="0" borderId="16" xfId="58" applyNumberFormat="1" applyFont="1" applyFill="1" applyBorder="1" applyAlignment="1" applyProtection="1">
      <alignment vertical="center"/>
      <protection locked="0"/>
    </xf>
    <xf numFmtId="172" fontId="57" fillId="0" borderId="43" xfId="58" applyNumberFormat="1" applyFont="1" applyFill="1" applyBorder="1" applyAlignment="1" applyProtection="1">
      <alignment vertical="center"/>
      <protection locked="0"/>
    </xf>
    <xf numFmtId="0" fontId="57" fillId="25" borderId="30" xfId="58" applyFont="1" applyFill="1" applyBorder="1" applyProtection="1">
      <protection locked="0"/>
    </xf>
    <xf numFmtId="0" fontId="57" fillId="25" borderId="10" xfId="58" applyFont="1" applyFill="1" applyBorder="1" applyAlignment="1" applyProtection="1">
      <alignment vertical="center"/>
      <protection locked="0"/>
    </xf>
    <xf numFmtId="172" fontId="57" fillId="24" borderId="0" xfId="58" applyNumberFormat="1" applyFont="1" applyFill="1" applyAlignment="1" applyProtection="1">
      <alignment horizontal="center" vertical="center"/>
    </xf>
    <xf numFmtId="0" fontId="57" fillId="25" borderId="16" xfId="58" applyFont="1" applyFill="1" applyBorder="1" applyAlignment="1" applyProtection="1">
      <alignment vertical="center"/>
      <protection locked="0"/>
    </xf>
    <xf numFmtId="0" fontId="57" fillId="0" borderId="47" xfId="58" applyFont="1" applyBorder="1" applyProtection="1">
      <protection locked="0"/>
    </xf>
    <xf numFmtId="172" fontId="57" fillId="0" borderId="50" xfId="58" applyNumberFormat="1" applyFont="1" applyFill="1" applyBorder="1" applyAlignment="1" applyProtection="1">
      <alignment vertical="center"/>
    </xf>
    <xf numFmtId="172" fontId="57" fillId="27" borderId="56" xfId="58" applyNumberFormat="1" applyFont="1" applyFill="1" applyBorder="1" applyAlignment="1" applyProtection="1">
      <alignment vertical="center"/>
    </xf>
    <xf numFmtId="0" fontId="57" fillId="0" borderId="30" xfId="58" applyFont="1" applyBorder="1" applyProtection="1">
      <protection locked="0"/>
    </xf>
    <xf numFmtId="172" fontId="57" fillId="0" borderId="11" xfId="58" applyNumberFormat="1" applyFont="1" applyFill="1" applyBorder="1" applyAlignment="1" applyProtection="1">
      <alignment vertical="center"/>
    </xf>
    <xf numFmtId="172" fontId="57" fillId="27" borderId="57" xfId="58" applyNumberFormat="1" applyFont="1" applyFill="1" applyBorder="1" applyAlignment="1" applyProtection="1">
      <alignment vertical="center"/>
    </xf>
    <xf numFmtId="3" fontId="61" fillId="25" borderId="10" xfId="58" applyNumberFormat="1" applyFont="1" applyFill="1" applyBorder="1" applyAlignment="1" applyProtection="1">
      <alignment vertical="center"/>
      <protection locked="0"/>
    </xf>
    <xf numFmtId="4" fontId="61" fillId="25" borderId="11" xfId="58" applyNumberFormat="1" applyFont="1" applyFill="1" applyBorder="1" applyAlignment="1" applyProtection="1">
      <alignment vertical="center"/>
      <protection locked="0"/>
    </xf>
    <xf numFmtId="172" fontId="57" fillId="25" borderId="30" xfId="58" applyNumberFormat="1" applyFont="1" applyFill="1" applyBorder="1" applyAlignment="1" applyProtection="1">
      <alignment vertical="center"/>
      <protection locked="0"/>
    </xf>
    <xf numFmtId="172" fontId="57" fillId="25" borderId="10" xfId="58" applyNumberFormat="1" applyFont="1" applyFill="1" applyBorder="1" applyAlignment="1" applyProtection="1">
      <alignment vertical="center"/>
      <protection locked="0"/>
    </xf>
    <xf numFmtId="172" fontId="57" fillId="25" borderId="33" xfId="58" applyNumberFormat="1" applyFont="1" applyFill="1" applyBorder="1" applyAlignment="1" applyProtection="1">
      <alignment vertical="center"/>
      <protection locked="0"/>
    </xf>
    <xf numFmtId="172" fontId="57" fillId="25" borderId="11" xfId="58" applyNumberFormat="1" applyFont="1" applyFill="1" applyBorder="1" applyAlignment="1" applyProtection="1">
      <alignment vertical="center"/>
    </xf>
    <xf numFmtId="0" fontId="57" fillId="27" borderId="48" xfId="58" applyFont="1" applyFill="1" applyBorder="1" applyProtection="1">
      <protection locked="0"/>
    </xf>
    <xf numFmtId="0" fontId="57" fillId="27" borderId="49" xfId="58" applyFont="1" applyFill="1" applyBorder="1" applyAlignment="1" applyProtection="1">
      <alignment vertical="center"/>
      <protection locked="0"/>
    </xf>
    <xf numFmtId="173" fontId="86" fillId="27" borderId="49" xfId="0" applyNumberFormat="1" applyFont="1" applyFill="1" applyBorder="1" applyAlignment="1" applyProtection="1">
      <alignment horizontal="right" vertical="center"/>
      <protection locked="0"/>
    </xf>
    <xf numFmtId="3" fontId="61" fillId="27" borderId="49" xfId="58" applyNumberFormat="1" applyFont="1" applyFill="1" applyBorder="1" applyAlignment="1" applyProtection="1">
      <alignment vertical="center"/>
      <protection locked="0"/>
    </xf>
    <xf numFmtId="4" fontId="61" fillId="27" borderId="58" xfId="58" applyNumberFormat="1" applyFont="1" applyFill="1" applyBorder="1" applyAlignment="1" applyProtection="1">
      <alignment vertical="center"/>
      <protection locked="0"/>
    </xf>
    <xf numFmtId="172" fontId="57" fillId="27" borderId="48" xfId="58" applyNumberFormat="1" applyFont="1" applyFill="1" applyBorder="1" applyAlignment="1" applyProtection="1">
      <alignment vertical="center"/>
      <protection locked="0"/>
    </xf>
    <xf numFmtId="172" fontId="57" fillId="27" borderId="49" xfId="58" applyNumberFormat="1" applyFont="1" applyFill="1" applyBorder="1" applyAlignment="1" applyProtection="1">
      <alignment vertical="center"/>
      <protection locked="0"/>
    </xf>
    <xf numFmtId="172" fontId="57" fillId="27" borderId="59" xfId="58" applyNumberFormat="1" applyFont="1" applyFill="1" applyBorder="1" applyAlignment="1" applyProtection="1">
      <alignment vertical="center"/>
      <protection locked="0"/>
    </xf>
    <xf numFmtId="172" fontId="57" fillId="27" borderId="60" xfId="58" applyNumberFormat="1" applyFont="1" applyFill="1" applyBorder="1" applyAlignment="1" applyProtection="1">
      <alignment vertical="center"/>
    </xf>
    <xf numFmtId="172" fontId="57" fillId="27" borderId="58" xfId="58" applyNumberFormat="1" applyFont="1" applyFill="1" applyBorder="1" applyAlignment="1" applyProtection="1">
      <alignment vertical="center"/>
    </xf>
    <xf numFmtId="172" fontId="57" fillId="27" borderId="20" xfId="58" applyNumberFormat="1" applyFont="1" applyFill="1" applyBorder="1" applyAlignment="1" applyProtection="1">
      <alignment vertical="center"/>
    </xf>
    <xf numFmtId="172" fontId="57" fillId="27" borderId="17" xfId="58" applyNumberFormat="1" applyFont="1" applyFill="1" applyBorder="1" applyAlignment="1" applyProtection="1">
      <alignment vertical="center"/>
    </xf>
    <xf numFmtId="172" fontId="61" fillId="27" borderId="17" xfId="58" applyNumberFormat="1" applyFont="1" applyFill="1" applyBorder="1" applyAlignment="1" applyProtection="1">
      <alignment vertical="center"/>
    </xf>
    <xf numFmtId="172" fontId="57" fillId="27" borderId="10" xfId="58" applyNumberFormat="1" applyFont="1" applyFill="1" applyBorder="1" applyAlignment="1" applyProtection="1">
      <alignment vertical="center"/>
    </xf>
    <xf numFmtId="0" fontId="61" fillId="25" borderId="13" xfId="58" applyFont="1" applyFill="1" applyBorder="1" applyAlignment="1" applyProtection="1">
      <alignment horizontal="right" vertical="center"/>
      <protection locked="0"/>
    </xf>
    <xf numFmtId="172" fontId="61" fillId="27" borderId="46" xfId="58" applyNumberFormat="1" applyFont="1" applyFill="1" applyBorder="1" applyAlignment="1" applyProtection="1">
      <alignment vertical="center"/>
    </xf>
    <xf numFmtId="0" fontId="61" fillId="27" borderId="61" xfId="58" applyFont="1" applyFill="1" applyBorder="1" applyAlignment="1" applyProtection="1">
      <alignment horizontal="center" vertical="center" wrapText="1"/>
      <protection locked="0"/>
    </xf>
    <xf numFmtId="0" fontId="61" fillId="27" borderId="62" xfId="58" applyFont="1" applyFill="1" applyBorder="1" applyAlignment="1" applyProtection="1">
      <alignment horizontal="right" vertical="center"/>
      <protection locked="0"/>
    </xf>
    <xf numFmtId="173" fontId="86" fillId="27" borderId="62" xfId="0" applyNumberFormat="1" applyFont="1" applyFill="1" applyBorder="1" applyAlignment="1" applyProtection="1">
      <alignment horizontal="right" vertical="center"/>
      <protection locked="0"/>
    </xf>
    <xf numFmtId="3" fontId="61" fillId="27" borderId="62" xfId="58" applyNumberFormat="1" applyFont="1" applyFill="1" applyBorder="1" applyAlignment="1" applyProtection="1">
      <alignment vertical="center"/>
      <protection locked="0"/>
    </xf>
    <xf numFmtId="4" fontId="61" fillId="27" borderId="63" xfId="58" applyNumberFormat="1" applyFont="1" applyFill="1" applyBorder="1" applyAlignment="1" applyProtection="1">
      <alignment vertical="center"/>
      <protection locked="0"/>
    </xf>
    <xf numFmtId="172" fontId="57" fillId="27" borderId="61" xfId="58" applyNumberFormat="1" applyFont="1" applyFill="1" applyBorder="1" applyAlignment="1" applyProtection="1">
      <alignment vertical="center"/>
      <protection locked="0"/>
    </xf>
    <xf numFmtId="172" fontId="57" fillId="27" borderId="62" xfId="58" applyNumberFormat="1" applyFont="1" applyFill="1" applyBorder="1" applyAlignment="1" applyProtection="1">
      <alignment vertical="center"/>
      <protection locked="0"/>
    </xf>
    <xf numFmtId="172" fontId="57" fillId="27" borderId="64" xfId="58" applyNumberFormat="1" applyFont="1" applyFill="1" applyBorder="1" applyAlignment="1" applyProtection="1">
      <alignment vertical="center"/>
      <protection locked="0"/>
    </xf>
    <xf numFmtId="172" fontId="57" fillId="27" borderId="65" xfId="58" applyNumberFormat="1" applyFont="1" applyFill="1" applyBorder="1" applyAlignment="1" applyProtection="1">
      <alignment vertical="center"/>
    </xf>
    <xf numFmtId="172" fontId="57" fillId="27" borderId="62" xfId="58" applyNumberFormat="1" applyFont="1" applyFill="1" applyBorder="1" applyAlignment="1" applyProtection="1">
      <alignment vertical="center"/>
    </xf>
    <xf numFmtId="172" fontId="57" fillId="27" borderId="64" xfId="58" applyNumberFormat="1" applyFont="1" applyFill="1" applyBorder="1" applyAlignment="1" applyProtection="1">
      <alignment vertical="center"/>
    </xf>
    <xf numFmtId="172" fontId="57" fillId="27" borderId="24" xfId="58" applyNumberFormat="1" applyFont="1" applyFill="1" applyBorder="1" applyAlignment="1" applyProtection="1">
      <alignment vertical="center"/>
    </xf>
    <xf numFmtId="172" fontId="57" fillId="0" borderId="40" xfId="58" applyNumberFormat="1" applyFont="1" applyFill="1" applyBorder="1" applyAlignment="1" applyProtection="1">
      <alignment vertical="center"/>
      <protection locked="0"/>
    </xf>
    <xf numFmtId="172" fontId="57" fillId="0" borderId="13" xfId="58" applyNumberFormat="1" applyFont="1" applyFill="1" applyBorder="1" applyAlignment="1" applyProtection="1">
      <alignment vertical="center"/>
      <protection locked="0"/>
    </xf>
    <xf numFmtId="172" fontId="57" fillId="0" borderId="41" xfId="58" applyNumberFormat="1" applyFont="1" applyFill="1" applyBorder="1" applyAlignment="1" applyProtection="1">
      <alignment vertical="center"/>
      <protection locked="0"/>
    </xf>
    <xf numFmtId="172" fontId="61" fillId="0" borderId="0" xfId="58" applyNumberFormat="1" applyFont="1" applyAlignment="1">
      <alignment horizontal="center" vertical="center"/>
    </xf>
    <xf numFmtId="2" fontId="61" fillId="0" borderId="0" xfId="58" applyNumberFormat="1" applyFont="1" applyAlignment="1">
      <alignment horizontal="center" vertical="center"/>
    </xf>
    <xf numFmtId="0" fontId="61" fillId="0" borderId="0" xfId="58" applyFont="1" applyAlignment="1">
      <alignment horizontal="center" vertical="center"/>
    </xf>
    <xf numFmtId="0" fontId="51" fillId="0" borderId="0" xfId="58" applyFont="1" applyAlignment="1">
      <alignment horizontal="center" vertical="center"/>
    </xf>
    <xf numFmtId="164" fontId="61" fillId="0" borderId="0" xfId="58" applyNumberFormat="1" applyFont="1" applyAlignment="1">
      <alignment horizontal="center" vertical="center"/>
    </xf>
    <xf numFmtId="165" fontId="61" fillId="0" borderId="0" xfId="58" applyNumberFormat="1" applyFont="1" applyAlignment="1">
      <alignment horizontal="center" vertical="center"/>
    </xf>
    <xf numFmtId="0" fontId="52" fillId="25" borderId="32" xfId="58" applyFont="1" applyFill="1" applyBorder="1" applyAlignment="1" applyProtection="1">
      <alignment horizontal="left" vertical="top"/>
      <protection locked="0"/>
    </xf>
    <xf numFmtId="0" fontId="56" fillId="25" borderId="0" xfId="58" applyFont="1" applyFill="1" applyAlignment="1" applyProtection="1">
      <alignment horizontal="right" vertical="top"/>
      <protection locked="0"/>
    </xf>
    <xf numFmtId="0" fontId="52" fillId="0" borderId="0" xfId="58" applyFont="1" applyAlignment="1" applyProtection="1">
      <alignment vertical="top"/>
      <protection locked="0"/>
    </xf>
    <xf numFmtId="0" fontId="52" fillId="25" borderId="0" xfId="58" applyFont="1" applyFill="1" applyAlignment="1" applyProtection="1">
      <alignment horizontal="center" vertical="top" wrapText="1"/>
      <protection locked="0"/>
    </xf>
    <xf numFmtId="0" fontId="52" fillId="24" borderId="25" xfId="58" applyFont="1" applyFill="1" applyBorder="1" applyAlignment="1" applyProtection="1">
      <alignment vertical="top" wrapText="1"/>
      <protection locked="0"/>
    </xf>
    <xf numFmtId="170" fontId="61" fillId="27" borderId="62" xfId="67" applyNumberFormat="1" applyFont="1" applyFill="1" applyBorder="1" applyAlignment="1" applyProtection="1">
      <alignment horizontal="left" vertical="center" wrapText="1"/>
      <protection locked="0"/>
    </xf>
    <xf numFmtId="3" fontId="61" fillId="27" borderId="62" xfId="58" applyNumberFormat="1" applyFont="1" applyFill="1" applyBorder="1" applyAlignment="1" applyProtection="1">
      <alignment horizontal="right" vertical="center"/>
      <protection locked="0"/>
    </xf>
    <xf numFmtId="4" fontId="61" fillId="27" borderId="64" xfId="58" applyNumberFormat="1" applyFont="1" applyFill="1" applyBorder="1" applyAlignment="1" applyProtection="1">
      <alignment horizontal="right" vertical="center"/>
      <protection locked="0"/>
    </xf>
    <xf numFmtId="172" fontId="61" fillId="27" borderId="61" xfId="58" applyNumberFormat="1" applyFont="1" applyFill="1" applyBorder="1" applyAlignment="1" applyProtection="1">
      <alignment vertical="center"/>
      <protection locked="0"/>
    </xf>
    <xf numFmtId="172" fontId="61" fillId="27" borderId="62" xfId="58" applyNumberFormat="1" applyFont="1" applyFill="1" applyBorder="1" applyAlignment="1" applyProtection="1">
      <alignment vertical="center"/>
      <protection locked="0"/>
    </xf>
    <xf numFmtId="172" fontId="61" fillId="27" borderId="64" xfId="58" applyNumberFormat="1" applyFont="1" applyFill="1" applyBorder="1" applyAlignment="1" applyProtection="1">
      <alignment vertical="center"/>
      <protection locked="0"/>
    </xf>
    <xf numFmtId="172" fontId="61" fillId="27" borderId="61" xfId="58" applyNumberFormat="1" applyFont="1" applyFill="1" applyBorder="1" applyAlignment="1" applyProtection="1">
      <alignment vertical="center"/>
    </xf>
    <xf numFmtId="172" fontId="61" fillId="27" borderId="24" xfId="58" applyNumberFormat="1" applyFont="1" applyFill="1" applyBorder="1" applyAlignment="1" applyProtection="1">
      <alignment vertical="center"/>
    </xf>
    <xf numFmtId="0" fontId="57" fillId="27" borderId="14" xfId="58" applyFont="1" applyFill="1" applyBorder="1" applyAlignment="1" applyProtection="1">
      <alignment horizontal="center" vertical="center" wrapText="1"/>
      <protection locked="0"/>
    </xf>
    <xf numFmtId="0" fontId="57" fillId="25" borderId="40" xfId="58" applyFont="1" applyFill="1" applyBorder="1" applyProtection="1">
      <protection locked="0"/>
    </xf>
    <xf numFmtId="0" fontId="57" fillId="25" borderId="13" xfId="58" applyFont="1" applyFill="1" applyBorder="1" applyAlignment="1" applyProtection="1">
      <alignment vertical="center"/>
      <protection locked="0"/>
    </xf>
    <xf numFmtId="173" fontId="86" fillId="25" borderId="13" xfId="0" applyNumberFormat="1" applyFont="1" applyFill="1" applyBorder="1" applyAlignment="1" applyProtection="1">
      <alignment horizontal="right" vertical="center"/>
      <protection locked="0"/>
    </xf>
    <xf numFmtId="3" fontId="61" fillId="0" borderId="13" xfId="58" applyNumberFormat="1" applyFont="1" applyFill="1" applyBorder="1" applyAlignment="1" applyProtection="1">
      <alignment vertical="center"/>
      <protection locked="0"/>
    </xf>
    <xf numFmtId="4" fontId="61" fillId="0" borderId="27" xfId="58" applyNumberFormat="1" applyFont="1" applyFill="1" applyBorder="1" applyAlignment="1" applyProtection="1">
      <alignment vertical="center"/>
      <protection locked="0"/>
    </xf>
    <xf numFmtId="172" fontId="57" fillId="0" borderId="45" xfId="58" applyNumberFormat="1" applyFont="1" applyFill="1" applyBorder="1" applyAlignment="1" applyProtection="1">
      <alignment vertical="center"/>
    </xf>
    <xf numFmtId="172" fontId="57" fillId="27" borderId="46" xfId="58" applyNumberFormat="1" applyFont="1" applyFill="1" applyBorder="1" applyAlignment="1" applyProtection="1">
      <alignment vertical="center"/>
    </xf>
    <xf numFmtId="0" fontId="57" fillId="27" borderId="61" xfId="58" applyFont="1" applyFill="1" applyBorder="1" applyProtection="1">
      <protection locked="0"/>
    </xf>
    <xf numFmtId="0" fontId="57" fillId="27" borderId="62" xfId="58" applyFont="1" applyFill="1" applyBorder="1" applyAlignment="1" applyProtection="1">
      <alignment vertical="center"/>
      <protection locked="0"/>
    </xf>
    <xf numFmtId="0" fontId="61" fillId="25" borderId="66" xfId="58" applyFont="1" applyFill="1" applyBorder="1" applyAlignment="1" applyProtection="1">
      <alignment horizontal="center" vertical="center" wrapText="1"/>
      <protection locked="0"/>
    </xf>
    <xf numFmtId="0" fontId="61" fillId="27" borderId="47" xfId="58" applyFont="1" applyFill="1" applyBorder="1" applyAlignment="1" applyProtection="1">
      <alignment horizontal="center" vertical="center" wrapText="1"/>
      <protection locked="0"/>
    </xf>
    <xf numFmtId="170" fontId="61" fillId="27" borderId="16" xfId="67" applyNumberFormat="1" applyFont="1" applyFill="1" applyBorder="1" applyAlignment="1" applyProtection="1">
      <alignment horizontal="left" vertical="center" wrapText="1"/>
      <protection locked="0"/>
    </xf>
    <xf numFmtId="173" fontId="61" fillId="27" borderId="16" xfId="67" applyNumberFormat="1" applyFont="1" applyFill="1" applyBorder="1" applyAlignment="1" applyProtection="1">
      <alignment horizontal="center" vertical="center" wrapText="1"/>
      <protection locked="0"/>
    </xf>
    <xf numFmtId="3" fontId="61" fillId="27" borderId="16" xfId="58" applyNumberFormat="1" applyFont="1" applyFill="1" applyBorder="1" applyAlignment="1" applyProtection="1">
      <alignment horizontal="right" vertical="center"/>
      <protection locked="0"/>
    </xf>
    <xf numFmtId="4" fontId="61" fillId="27" borderId="43" xfId="58" applyNumberFormat="1" applyFont="1" applyFill="1" applyBorder="1" applyAlignment="1" applyProtection="1">
      <alignment horizontal="right" vertical="center"/>
      <protection locked="0"/>
    </xf>
    <xf numFmtId="172" fontId="61" fillId="27" borderId="47" xfId="58" applyNumberFormat="1" applyFont="1" applyFill="1" applyBorder="1" applyAlignment="1" applyProtection="1">
      <alignment vertical="center"/>
      <protection locked="0"/>
    </xf>
    <xf numFmtId="172" fontId="61" fillId="27" borderId="16" xfId="58" applyNumberFormat="1" applyFont="1" applyFill="1" applyBorder="1" applyAlignment="1" applyProtection="1">
      <alignment vertical="center"/>
      <protection locked="0"/>
    </xf>
    <xf numFmtId="172" fontId="61" fillId="27" borderId="43" xfId="58" applyNumberFormat="1" applyFont="1" applyFill="1" applyBorder="1" applyAlignment="1" applyProtection="1">
      <alignment vertical="center"/>
      <protection locked="0"/>
    </xf>
    <xf numFmtId="172" fontId="61" fillId="27" borderId="47" xfId="58" applyNumberFormat="1" applyFont="1" applyFill="1" applyBorder="1" applyAlignment="1" applyProtection="1">
      <alignment vertical="center"/>
    </xf>
    <xf numFmtId="172" fontId="57" fillId="27" borderId="16" xfId="58" applyNumberFormat="1" applyFont="1" applyFill="1" applyBorder="1" applyAlignment="1" applyProtection="1">
      <alignment vertical="center"/>
    </xf>
    <xf numFmtId="172" fontId="57" fillId="27" borderId="43" xfId="58" applyNumberFormat="1" applyFont="1" applyFill="1" applyBorder="1" applyAlignment="1" applyProtection="1">
      <alignment vertical="center"/>
    </xf>
    <xf numFmtId="0" fontId="61" fillId="27" borderId="28" xfId="58" applyFont="1" applyFill="1" applyBorder="1" applyAlignment="1" applyProtection="1">
      <alignment horizontal="center" vertical="center" wrapText="1"/>
      <protection locked="0"/>
    </xf>
    <xf numFmtId="170" fontId="61" fillId="27" borderId="17" xfId="67" applyNumberFormat="1" applyFont="1" applyFill="1" applyBorder="1" applyAlignment="1" applyProtection="1">
      <alignment horizontal="left" vertical="center" wrapText="1"/>
      <protection locked="0"/>
    </xf>
    <xf numFmtId="170" fontId="61" fillId="27" borderId="10" xfId="67" applyNumberFormat="1" applyFont="1" applyFill="1" applyBorder="1" applyAlignment="1" applyProtection="1">
      <alignment horizontal="left" vertical="center" wrapText="1"/>
      <protection locked="0"/>
    </xf>
    <xf numFmtId="173" fontId="61" fillId="27" borderId="10" xfId="67" applyNumberFormat="1" applyFont="1" applyFill="1" applyBorder="1" applyAlignment="1" applyProtection="1">
      <alignment horizontal="center" vertical="center" wrapText="1"/>
      <protection locked="0"/>
    </xf>
    <xf numFmtId="3" fontId="61" fillId="27" borderId="10" xfId="58" applyNumberFormat="1" applyFont="1" applyFill="1" applyBorder="1" applyAlignment="1" applyProtection="1">
      <alignment horizontal="right" vertical="center"/>
      <protection locked="0"/>
    </xf>
    <xf numFmtId="4" fontId="61" fillId="27" borderId="33" xfId="58" applyNumberFormat="1" applyFont="1" applyFill="1" applyBorder="1" applyAlignment="1" applyProtection="1">
      <alignment horizontal="right" vertical="center"/>
      <protection locked="0"/>
    </xf>
    <xf numFmtId="172" fontId="61" fillId="27" borderId="30" xfId="58" applyNumberFormat="1" applyFont="1" applyFill="1" applyBorder="1" applyAlignment="1" applyProtection="1">
      <alignment vertical="center"/>
      <protection locked="0"/>
    </xf>
    <xf numFmtId="172" fontId="61" fillId="27" borderId="10" xfId="58" applyNumberFormat="1" applyFont="1" applyFill="1" applyBorder="1" applyAlignment="1" applyProtection="1">
      <alignment vertical="center"/>
      <protection locked="0"/>
    </xf>
    <xf numFmtId="172" fontId="61" fillId="27" borderId="33" xfId="58" applyNumberFormat="1" applyFont="1" applyFill="1" applyBorder="1" applyAlignment="1" applyProtection="1">
      <alignment vertical="center"/>
      <protection locked="0"/>
    </xf>
    <xf numFmtId="172" fontId="61" fillId="27" borderId="30" xfId="58" applyNumberFormat="1" applyFont="1" applyFill="1" applyBorder="1" applyAlignment="1" applyProtection="1">
      <alignment vertical="center"/>
    </xf>
    <xf numFmtId="172" fontId="57" fillId="27" borderId="33" xfId="58" applyNumberFormat="1" applyFont="1" applyFill="1" applyBorder="1" applyAlignment="1" applyProtection="1">
      <alignment vertical="center"/>
    </xf>
    <xf numFmtId="0" fontId="61" fillId="27" borderId="10" xfId="58" applyFont="1" applyFill="1" applyBorder="1" applyAlignment="1" applyProtection="1">
      <alignment horizontal="right" vertical="center"/>
      <protection locked="0"/>
    </xf>
    <xf numFmtId="0" fontId="61" fillId="27" borderId="66" xfId="58" applyFont="1" applyFill="1" applyBorder="1" applyAlignment="1" applyProtection="1">
      <alignment horizontal="center" vertical="center" wrapText="1"/>
      <protection locked="0"/>
    </xf>
    <xf numFmtId="0" fontId="61" fillId="27" borderId="13" xfId="58" applyFont="1" applyFill="1" applyBorder="1" applyAlignment="1" applyProtection="1">
      <alignment horizontal="right" vertical="center"/>
      <protection locked="0"/>
    </xf>
    <xf numFmtId="170" fontId="61" fillId="27" borderId="13" xfId="67" applyNumberFormat="1" applyFont="1" applyFill="1" applyBorder="1" applyAlignment="1" applyProtection="1">
      <alignment horizontal="left" vertical="center" wrapText="1"/>
      <protection locked="0"/>
    </xf>
    <xf numFmtId="173" fontId="61" fillId="27" borderId="13" xfId="67" applyNumberFormat="1" applyFont="1" applyFill="1" applyBorder="1" applyAlignment="1" applyProtection="1">
      <alignment horizontal="center" vertical="center" wrapText="1"/>
      <protection locked="0"/>
    </xf>
    <xf numFmtId="3" fontId="61" fillId="27" borderId="13" xfId="58" applyNumberFormat="1" applyFont="1" applyFill="1" applyBorder="1" applyAlignment="1" applyProtection="1">
      <alignment horizontal="right" vertical="center"/>
      <protection locked="0"/>
    </xf>
    <xf numFmtId="4" fontId="61" fillId="27" borderId="41" xfId="58" applyNumberFormat="1" applyFont="1" applyFill="1" applyBorder="1" applyAlignment="1" applyProtection="1">
      <alignment horizontal="right" vertical="center"/>
      <protection locked="0"/>
    </xf>
    <xf numFmtId="172" fontId="61" fillId="27" borderId="40" xfId="58" applyNumberFormat="1" applyFont="1" applyFill="1" applyBorder="1" applyAlignment="1" applyProtection="1">
      <alignment vertical="center"/>
      <protection locked="0"/>
    </xf>
    <xf numFmtId="172" fontId="61" fillId="27" borderId="13" xfId="58" applyNumberFormat="1" applyFont="1" applyFill="1" applyBorder="1" applyAlignment="1" applyProtection="1">
      <alignment vertical="center"/>
      <protection locked="0"/>
    </xf>
    <xf numFmtId="172" fontId="61" fillId="27" borderId="41" xfId="58" applyNumberFormat="1" applyFont="1" applyFill="1" applyBorder="1" applyAlignment="1" applyProtection="1">
      <alignment vertical="center"/>
      <protection locked="0"/>
    </xf>
    <xf numFmtId="172" fontId="61" fillId="27" borderId="40" xfId="58" applyNumberFormat="1" applyFont="1" applyFill="1" applyBorder="1" applyAlignment="1" applyProtection="1">
      <alignment vertical="center"/>
    </xf>
    <xf numFmtId="172" fontId="57" fillId="27" borderId="13" xfId="58" applyNumberFormat="1" applyFont="1" applyFill="1" applyBorder="1" applyAlignment="1" applyProtection="1">
      <alignment vertical="center"/>
    </xf>
    <xf numFmtId="172" fontId="57" fillId="27" borderId="41" xfId="58" applyNumberFormat="1" applyFont="1" applyFill="1" applyBorder="1" applyAlignment="1" applyProtection="1">
      <alignment vertical="center"/>
    </xf>
    <xf numFmtId="0" fontId="61" fillId="27" borderId="16" xfId="58" applyFont="1" applyFill="1" applyBorder="1" applyAlignment="1" applyProtection="1">
      <alignment horizontal="right" vertical="center"/>
      <protection locked="0"/>
    </xf>
    <xf numFmtId="4" fontId="61" fillId="27" borderId="50" xfId="58" applyNumberFormat="1" applyFont="1" applyFill="1" applyBorder="1" applyAlignment="1" applyProtection="1">
      <alignment horizontal="right" vertical="center"/>
      <protection locked="0"/>
    </xf>
    <xf numFmtId="172" fontId="61" fillId="27" borderId="34" xfId="58" applyNumberFormat="1" applyFont="1" applyFill="1" applyBorder="1" applyAlignment="1" applyProtection="1">
      <alignment vertical="center"/>
    </xf>
    <xf numFmtId="4" fontId="61" fillId="27" borderId="11" xfId="58" applyNumberFormat="1" applyFont="1" applyFill="1" applyBorder="1" applyAlignment="1" applyProtection="1">
      <alignment horizontal="right" vertical="center"/>
      <protection locked="0"/>
    </xf>
    <xf numFmtId="172" fontId="61" fillId="27" borderId="12" xfId="58" applyNumberFormat="1" applyFont="1" applyFill="1" applyBorder="1" applyAlignment="1" applyProtection="1">
      <alignment vertical="center"/>
    </xf>
    <xf numFmtId="0" fontId="56" fillId="25" borderId="0" xfId="58" applyFont="1" applyFill="1" applyAlignment="1" applyProtection="1">
      <alignment horizontal="right" vertical="top"/>
      <protection locked="0"/>
    </xf>
    <xf numFmtId="0" fontId="52" fillId="25" borderId="0" xfId="58" applyFont="1" applyFill="1" applyAlignment="1" applyProtection="1">
      <alignment horizontal="center" vertical="top" wrapText="1"/>
      <protection locked="0"/>
    </xf>
    <xf numFmtId="0" fontId="52" fillId="25" borderId="32" xfId="58" applyFont="1" applyFill="1" applyBorder="1" applyAlignment="1" applyProtection="1">
      <alignment horizontal="left" vertical="top"/>
      <protection locked="0"/>
    </xf>
    <xf numFmtId="0" fontId="3" fillId="0" borderId="0" xfId="44" applyFont="1" applyFill="1" applyAlignment="1">
      <alignment horizontal="left" vertical="center" wrapText="1"/>
    </xf>
    <xf numFmtId="0" fontId="57" fillId="25" borderId="13" xfId="58" applyFont="1" applyFill="1" applyBorder="1" applyAlignment="1" applyProtection="1">
      <alignment horizontal="center" vertical="center" wrapText="1"/>
      <protection locked="0"/>
    </xf>
    <xf numFmtId="165" fontId="3" fillId="26" borderId="10" xfId="44" applyNumberFormat="1" applyFont="1" applyFill="1" applyBorder="1" applyAlignment="1">
      <alignment horizontal="left" vertical="center" wrapText="1"/>
    </xf>
    <xf numFmtId="165" fontId="58" fillId="25" borderId="16" xfId="67" applyNumberFormat="1" applyFont="1" applyFill="1" applyBorder="1" applyAlignment="1" applyProtection="1">
      <alignment horizontal="left" vertical="center" wrapText="1"/>
      <protection locked="0"/>
    </xf>
    <xf numFmtId="3" fontId="53" fillId="0" borderId="16" xfId="0" applyNumberFormat="1" applyFont="1" applyFill="1" applyBorder="1" applyAlignment="1" applyProtection="1">
      <alignment horizontal="right" vertical="center"/>
      <protection locked="0"/>
    </xf>
    <xf numFmtId="4" fontId="52" fillId="0" borderId="50" xfId="0" applyNumberFormat="1" applyFont="1" applyFill="1" applyBorder="1" applyAlignment="1" applyProtection="1">
      <alignment vertical="center"/>
      <protection locked="0"/>
    </xf>
    <xf numFmtId="172" fontId="52" fillId="0" borderId="47" xfId="0" applyNumberFormat="1" applyFont="1" applyFill="1" applyBorder="1" applyAlignment="1" applyProtection="1">
      <alignment vertical="center"/>
      <protection locked="0"/>
    </xf>
    <xf numFmtId="172" fontId="52" fillId="0" borderId="16" xfId="0" applyNumberFormat="1" applyFont="1" applyFill="1" applyBorder="1" applyAlignment="1" applyProtection="1">
      <alignment vertical="center"/>
      <protection locked="0"/>
    </xf>
    <xf numFmtId="172" fontId="52" fillId="0" borderId="43" xfId="0" applyNumberFormat="1" applyFont="1" applyFill="1" applyBorder="1" applyAlignment="1" applyProtection="1">
      <alignment vertical="center"/>
      <protection locked="0"/>
    </xf>
    <xf numFmtId="3" fontId="64" fillId="0" borderId="10" xfId="0" applyNumberFormat="1" applyFont="1" applyFill="1" applyBorder="1" applyAlignment="1" applyProtection="1">
      <alignment horizontal="right" vertical="center"/>
      <protection locked="0"/>
    </xf>
    <xf numFmtId="4" fontId="63" fillId="0" borderId="11" xfId="0" applyNumberFormat="1" applyFont="1" applyFill="1" applyBorder="1" applyAlignment="1" applyProtection="1">
      <alignment vertical="center"/>
      <protection locked="0"/>
    </xf>
    <xf numFmtId="172" fontId="63" fillId="0" borderId="30" xfId="0" applyNumberFormat="1" applyFont="1" applyFill="1" applyBorder="1" applyAlignment="1" applyProtection="1">
      <alignment vertical="center"/>
      <protection locked="0"/>
    </xf>
    <xf numFmtId="172" fontId="63" fillId="0" borderId="33" xfId="0" applyNumberFormat="1" applyFont="1" applyFill="1" applyBorder="1" applyAlignment="1" applyProtection="1">
      <alignment vertical="center"/>
      <protection locked="0"/>
    </xf>
    <xf numFmtId="172" fontId="57" fillId="27" borderId="40" xfId="58" applyNumberFormat="1" applyFont="1" applyFill="1" applyBorder="1" applyAlignment="1" applyProtection="1">
      <alignment vertical="center"/>
      <protection locked="0"/>
    </xf>
    <xf numFmtId="172" fontId="57" fillId="27" borderId="13" xfId="58" applyNumberFormat="1" applyFont="1" applyFill="1" applyBorder="1" applyAlignment="1" applyProtection="1">
      <alignment vertical="center"/>
      <protection locked="0"/>
    </xf>
    <xf numFmtId="172" fontId="57" fillId="27" borderId="41" xfId="58" applyNumberFormat="1" applyFont="1" applyFill="1" applyBorder="1" applyAlignment="1" applyProtection="1">
      <alignment vertical="center"/>
      <protection locked="0"/>
    </xf>
    <xf numFmtId="165" fontId="3" fillId="24" borderId="10" xfId="44" applyNumberFormat="1" applyFont="1" applyFill="1" applyBorder="1" applyAlignment="1">
      <alignment horizontal="right" vertical="center" wrapText="1"/>
    </xf>
    <xf numFmtId="165" fontId="61" fillId="25" borderId="67" xfId="67" applyNumberFormat="1" applyFont="1" applyFill="1" applyBorder="1" applyAlignment="1" applyProtection="1">
      <alignment horizontal="left" vertical="center" wrapText="1"/>
      <protection locked="0"/>
    </xf>
    <xf numFmtId="165" fontId="61" fillId="25" borderId="17" xfId="67" applyNumberFormat="1" applyFont="1" applyFill="1" applyBorder="1" applyAlignment="1" applyProtection="1">
      <alignment horizontal="left" vertical="center" wrapText="1"/>
      <protection locked="0"/>
    </xf>
    <xf numFmtId="3" fontId="51" fillId="0" borderId="16" xfId="0" applyNumberFormat="1" applyFont="1" applyFill="1" applyBorder="1" applyAlignment="1" applyProtection="1">
      <alignment horizontal="center" vertical="center"/>
      <protection locked="0"/>
    </xf>
    <xf numFmtId="3" fontId="51" fillId="0" borderId="10" xfId="0" applyNumberFormat="1" applyFont="1" applyFill="1" applyBorder="1" applyAlignment="1" applyProtection="1">
      <alignment horizontal="center" vertical="center"/>
      <protection locked="0"/>
    </xf>
    <xf numFmtId="172" fontId="62" fillId="0" borderId="17" xfId="58" applyNumberFormat="1" applyFont="1" applyFill="1" applyBorder="1" applyAlignment="1" applyProtection="1">
      <alignment vertical="center"/>
      <protection locked="0"/>
    </xf>
    <xf numFmtId="3" fontId="62" fillId="0" borderId="10" xfId="0" applyNumberFormat="1" applyFont="1" applyFill="1" applyBorder="1" applyAlignment="1" applyProtection="1">
      <alignment horizontal="center" vertical="center"/>
      <protection locked="0"/>
    </xf>
    <xf numFmtId="172" fontId="52" fillId="0" borderId="67" xfId="0" applyNumberFormat="1" applyFont="1" applyFill="1" applyBorder="1" applyAlignment="1" applyProtection="1">
      <alignment vertical="center"/>
      <protection locked="0"/>
    </xf>
    <xf numFmtId="172" fontId="52" fillId="0" borderId="17" xfId="0" applyNumberFormat="1" applyFont="1" applyFill="1" applyBorder="1" applyAlignment="1" applyProtection="1">
      <alignment vertical="center"/>
      <protection locked="0"/>
    </xf>
    <xf numFmtId="172" fontId="52" fillId="0" borderId="10" xfId="0" applyNumberFormat="1" applyFont="1" applyFill="1" applyBorder="1" applyAlignment="1" applyProtection="1">
      <alignment vertical="center"/>
      <protection locked="0"/>
    </xf>
    <xf numFmtId="0" fontId="91" fillId="0" borderId="68" xfId="58" applyFont="1" applyBorder="1" applyAlignment="1">
      <alignment horizontal="left" vertical="top"/>
    </xf>
    <xf numFmtId="0" fontId="0" fillId="0" borderId="68" xfId="0" applyBorder="1"/>
    <xf numFmtId="0" fontId="52" fillId="0" borderId="0" xfId="58" applyFont="1" applyAlignment="1">
      <alignment horizontal="left" vertical="top"/>
    </xf>
    <xf numFmtId="0" fontId="52" fillId="0" borderId="0" xfId="58" applyFont="1" applyAlignment="1">
      <alignment vertical="top"/>
    </xf>
    <xf numFmtId="166" fontId="52" fillId="0" borderId="0" xfId="31" applyFont="1" applyAlignment="1">
      <alignment horizontal="left" vertical="top"/>
    </xf>
    <xf numFmtId="0" fontId="61" fillId="0" borderId="50" xfId="58" applyFont="1" applyBorder="1" applyAlignment="1" applyProtection="1">
      <alignment horizontal="right" vertical="center"/>
      <protection locked="0"/>
    </xf>
    <xf numFmtId="0" fontId="61" fillId="0" borderId="69" xfId="58" applyFont="1" applyBorder="1" applyAlignment="1" applyProtection="1">
      <alignment horizontal="right" vertical="center"/>
      <protection locked="0"/>
    </xf>
    <xf numFmtId="0" fontId="61" fillId="0" borderId="34" xfId="58" applyFont="1" applyBorder="1" applyAlignment="1" applyProtection="1">
      <alignment horizontal="right" vertical="center"/>
      <protection locked="0"/>
    </xf>
    <xf numFmtId="0" fontId="57" fillId="0" borderId="11" xfId="58" applyFont="1" applyBorder="1" applyAlignment="1" applyProtection="1">
      <alignment horizontal="right" vertical="center"/>
      <protection locked="0"/>
    </xf>
    <xf numFmtId="0" fontId="57" fillId="0" borderId="31" xfId="58" applyFont="1" applyBorder="1" applyAlignment="1" applyProtection="1">
      <alignment horizontal="right" vertical="center"/>
      <protection locked="0"/>
    </xf>
    <xf numFmtId="0" fontId="57" fillId="0" borderId="12" xfId="58" applyFont="1" applyBorder="1" applyAlignment="1" applyProtection="1">
      <alignment horizontal="right" vertical="center"/>
      <protection locked="0"/>
    </xf>
    <xf numFmtId="0" fontId="53" fillId="0" borderId="11" xfId="58" applyFont="1" applyBorder="1" applyAlignment="1" applyProtection="1">
      <alignment horizontal="right" vertical="center"/>
      <protection locked="0"/>
    </xf>
    <xf numFmtId="0" fontId="53" fillId="0" borderId="31" xfId="58" applyFont="1" applyBorder="1" applyAlignment="1" applyProtection="1">
      <alignment horizontal="right" vertical="center"/>
      <protection locked="0"/>
    </xf>
    <xf numFmtId="0" fontId="53" fillId="0" borderId="12" xfId="58" applyFont="1" applyBorder="1" applyAlignment="1" applyProtection="1">
      <alignment horizontal="right" vertical="center"/>
      <protection locked="0"/>
    </xf>
    <xf numFmtId="0" fontId="54" fillId="25" borderId="11" xfId="58" applyFont="1" applyFill="1" applyBorder="1" applyAlignment="1" applyProtection="1">
      <alignment horizontal="center" vertical="center" wrapText="1"/>
      <protection locked="0"/>
    </xf>
    <xf numFmtId="0" fontId="0" fillId="0" borderId="29" xfId="0" applyBorder="1" applyProtection="1">
      <protection locked="0"/>
    </xf>
    <xf numFmtId="0" fontId="54" fillId="25" borderId="47" xfId="58" applyFont="1" applyFill="1" applyBorder="1" applyAlignment="1" applyProtection="1">
      <alignment horizontal="center" vertical="center" wrapText="1"/>
      <protection locked="0"/>
    </xf>
    <xf numFmtId="0" fontId="0" fillId="0" borderId="16" xfId="0" applyBorder="1" applyProtection="1">
      <protection locked="0"/>
    </xf>
    <xf numFmtId="0" fontId="0" fillId="0" borderId="43" xfId="0" applyBorder="1" applyProtection="1">
      <protection locked="0"/>
    </xf>
    <xf numFmtId="0" fontId="54" fillId="25" borderId="70" xfId="58" applyFont="1" applyFill="1" applyBorder="1" applyAlignment="1" applyProtection="1">
      <alignment horizontal="center" vertical="center" wrapText="1"/>
      <protection locked="0"/>
    </xf>
    <xf numFmtId="0" fontId="0" fillId="0" borderId="71" xfId="0" applyBorder="1" applyProtection="1">
      <protection locked="0"/>
    </xf>
    <xf numFmtId="0" fontId="0" fillId="0" borderId="35" xfId="0" applyBorder="1" applyProtection="1">
      <protection locked="0"/>
    </xf>
    <xf numFmtId="0" fontId="61" fillId="25" borderId="72" xfId="58" applyFont="1" applyFill="1" applyBorder="1" applyAlignment="1" applyProtection="1">
      <alignment horizontal="center" vertical="center" wrapText="1"/>
      <protection locked="0"/>
    </xf>
    <xf numFmtId="0" fontId="61" fillId="25" borderId="66" xfId="58" applyFont="1" applyFill="1" applyBorder="1" applyAlignment="1" applyProtection="1">
      <alignment horizontal="center" vertical="center" wrapText="1"/>
      <protection locked="0"/>
    </xf>
    <xf numFmtId="0" fontId="61" fillId="25" borderId="48" xfId="58" applyFont="1" applyFill="1" applyBorder="1" applyAlignment="1" applyProtection="1">
      <alignment horizontal="center" vertical="center" wrapText="1"/>
      <protection locked="0"/>
    </xf>
    <xf numFmtId="170" fontId="61" fillId="25" borderId="67" xfId="67" applyNumberFormat="1" applyFont="1" applyFill="1" applyBorder="1" applyAlignment="1" applyProtection="1">
      <alignment horizontal="left" vertical="center" wrapText="1"/>
      <protection locked="0"/>
    </xf>
    <xf numFmtId="170" fontId="61" fillId="25" borderId="37" xfId="67" applyNumberFormat="1" applyFont="1" applyFill="1" applyBorder="1" applyAlignment="1" applyProtection="1">
      <alignment horizontal="left" vertical="center" wrapText="1"/>
      <protection locked="0"/>
    </xf>
    <xf numFmtId="170" fontId="61" fillId="25" borderId="49" xfId="67" applyNumberFormat="1" applyFont="1" applyFill="1" applyBorder="1" applyAlignment="1" applyProtection="1">
      <alignment horizontal="left" vertical="center" wrapText="1"/>
      <protection locked="0"/>
    </xf>
    <xf numFmtId="0" fontId="54" fillId="25" borderId="86" xfId="58" applyFont="1" applyFill="1" applyBorder="1" applyAlignment="1" applyProtection="1">
      <alignment horizontal="center" vertical="center" wrapText="1"/>
      <protection locked="0"/>
    </xf>
    <xf numFmtId="0" fontId="0" fillId="0" borderId="87" xfId="0" applyBorder="1" applyProtection="1">
      <protection locked="0"/>
    </xf>
    <xf numFmtId="0" fontId="54" fillId="25" borderId="84" xfId="58" applyFont="1" applyFill="1" applyBorder="1" applyAlignment="1" applyProtection="1">
      <alignment horizontal="center" vertical="center" wrapText="1"/>
      <protection locked="0"/>
    </xf>
    <xf numFmtId="0" fontId="0" fillId="0" borderId="85" xfId="0" applyBorder="1" applyProtection="1">
      <protection locked="0"/>
    </xf>
    <xf numFmtId="0" fontId="52" fillId="25" borderId="32" xfId="58" applyFont="1" applyFill="1" applyBorder="1" applyAlignment="1" applyProtection="1">
      <alignment horizontal="left" vertical="top"/>
      <protection locked="0"/>
    </xf>
    <xf numFmtId="0" fontId="52" fillId="25" borderId="73" xfId="58" applyFont="1" applyFill="1" applyBorder="1" applyAlignment="1" applyProtection="1">
      <alignment horizontal="left" vertical="top"/>
      <protection locked="0"/>
    </xf>
    <xf numFmtId="0" fontId="54" fillId="25" borderId="88" xfId="58" applyFont="1" applyFill="1" applyBorder="1" applyAlignment="1" applyProtection="1">
      <alignment horizontal="center" vertical="center" wrapText="1"/>
      <protection locked="0"/>
    </xf>
    <xf numFmtId="0" fontId="0" fillId="0" borderId="89" xfId="0" applyBorder="1" applyProtection="1">
      <protection locked="0"/>
    </xf>
    <xf numFmtId="0" fontId="54" fillId="25" borderId="90" xfId="58" applyFont="1" applyFill="1" applyBorder="1" applyAlignment="1" applyProtection="1">
      <alignment horizontal="center" vertical="center" wrapText="1"/>
      <protection locked="0"/>
    </xf>
    <xf numFmtId="0" fontId="0" fillId="0" borderId="91" xfId="0" applyBorder="1" applyProtection="1">
      <protection locked="0"/>
    </xf>
    <xf numFmtId="0" fontId="55" fillId="25" borderId="68" xfId="58" applyFont="1" applyFill="1" applyBorder="1" applyAlignment="1" applyProtection="1">
      <alignment horizontal="center" vertical="top" wrapText="1"/>
      <protection locked="0"/>
    </xf>
    <xf numFmtId="0" fontId="53" fillId="25" borderId="0" xfId="58" applyFont="1" applyFill="1" applyBorder="1" applyAlignment="1" applyProtection="1">
      <alignment horizontal="center" vertical="center" wrapText="1"/>
      <protection locked="0"/>
    </xf>
    <xf numFmtId="0" fontId="56" fillId="25" borderId="0" xfId="58" applyFont="1" applyFill="1" applyAlignment="1" applyProtection="1">
      <alignment horizontal="right" vertical="top"/>
      <protection locked="0"/>
    </xf>
    <xf numFmtId="0" fontId="52" fillId="25" borderId="0" xfId="58" applyFont="1" applyFill="1" applyAlignment="1" applyProtection="1">
      <alignment horizontal="center" vertical="top" wrapText="1"/>
      <protection locked="0"/>
    </xf>
    <xf numFmtId="0" fontId="58" fillId="25" borderId="32" xfId="58" applyFont="1" applyFill="1" applyBorder="1" applyAlignment="1" applyProtection="1">
      <alignment horizontal="center" vertical="top" wrapText="1"/>
      <protection locked="0"/>
    </xf>
    <xf numFmtId="0" fontId="0" fillId="0" borderId="32" xfId="0" applyBorder="1" applyProtection="1">
      <protection locked="0"/>
    </xf>
    <xf numFmtId="0" fontId="0" fillId="0" borderId="73" xfId="0" applyBorder="1" applyProtection="1">
      <protection locked="0"/>
    </xf>
    <xf numFmtId="0" fontId="0" fillId="0" borderId="68" xfId="0" applyBorder="1" applyProtection="1">
      <protection locked="0"/>
    </xf>
    <xf numFmtId="0" fontId="52" fillId="0" borderId="0" xfId="58" applyFont="1" applyAlignment="1" applyProtection="1">
      <alignment vertical="top"/>
      <protection locked="0"/>
    </xf>
    <xf numFmtId="49" fontId="70" fillId="0" borderId="11" xfId="55" applyNumberFormat="1" applyFont="1" applyFill="1" applyBorder="1" applyAlignment="1">
      <alignment horizontal="center" vertical="center"/>
    </xf>
    <xf numFmtId="49" fontId="70" fillId="0" borderId="31" xfId="55" applyNumberFormat="1" applyFont="1" applyFill="1" applyBorder="1" applyAlignment="1">
      <alignment horizontal="center" vertical="center"/>
    </xf>
    <xf numFmtId="49" fontId="70" fillId="0" borderId="12" xfId="55" applyNumberFormat="1" applyFont="1" applyFill="1" applyBorder="1" applyAlignment="1">
      <alignment horizontal="center" vertical="center"/>
    </xf>
    <xf numFmtId="0" fontId="28" fillId="0" borderId="0" xfId="0" applyFont="1" applyFill="1" applyAlignment="1">
      <alignment horizontal="center" vertical="center"/>
    </xf>
    <xf numFmtId="0" fontId="70" fillId="0" borderId="0" xfId="55" applyFont="1" applyAlignment="1">
      <alignment horizontal="center" vertical="center"/>
    </xf>
    <xf numFmtId="0" fontId="71" fillId="0" borderId="0" xfId="55" applyFont="1" applyAlignment="1">
      <alignment horizontal="center" vertical="center" wrapText="1"/>
    </xf>
    <xf numFmtId="0" fontId="71" fillId="0" borderId="0" xfId="55" applyFont="1" applyAlignment="1">
      <alignment horizontal="center" vertical="center"/>
    </xf>
    <xf numFmtId="0" fontId="74" fillId="0" borderId="0" xfId="55" applyFont="1" applyAlignment="1">
      <alignment horizontal="center" vertical="center"/>
    </xf>
    <xf numFmtId="0" fontId="72" fillId="0" borderId="0" xfId="55" applyFont="1" applyAlignment="1">
      <alignment horizontal="center" vertical="center"/>
    </xf>
    <xf numFmtId="0" fontId="78" fillId="25" borderId="0" xfId="55" applyFont="1" applyFill="1" applyAlignment="1">
      <alignment horizontal="center" vertical="center" wrapText="1"/>
    </xf>
    <xf numFmtId="0" fontId="69" fillId="0" borderId="0" xfId="55" applyFont="1" applyFill="1" applyBorder="1" applyAlignment="1">
      <alignment horizontal="center" vertical="center"/>
    </xf>
    <xf numFmtId="0" fontId="80" fillId="0" borderId="10" xfId="55" applyFont="1" applyBorder="1" applyAlignment="1">
      <alignment horizontal="center" vertical="center" wrapText="1"/>
    </xf>
    <xf numFmtId="0" fontId="80" fillId="0" borderId="13" xfId="55" applyFont="1" applyBorder="1" applyAlignment="1">
      <alignment horizontal="center" vertical="center" wrapText="1"/>
    </xf>
    <xf numFmtId="0" fontId="80" fillId="0" borderId="17" xfId="55" applyFont="1" applyBorder="1" applyAlignment="1">
      <alignment horizontal="center" vertical="center" wrapText="1"/>
    </xf>
    <xf numFmtId="0" fontId="74" fillId="0" borderId="10" xfId="55" applyFont="1" applyBorder="1" applyAlignment="1">
      <alignment horizontal="center" vertical="center" wrapText="1"/>
    </xf>
    <xf numFmtId="0" fontId="69" fillId="0" borderId="0" xfId="55" applyFont="1" applyAlignment="1">
      <alignment horizontal="center" vertical="center"/>
    </xf>
    <xf numFmtId="0" fontId="70" fillId="0" borderId="25" xfId="55" applyFont="1" applyBorder="1" applyAlignment="1">
      <alignment vertical="center"/>
    </xf>
    <xf numFmtId="0" fontId="28" fillId="0" borderId="27" xfId="42" applyFont="1" applyFill="1" applyBorder="1" applyAlignment="1">
      <alignment horizontal="center" vertical="center" wrapText="1"/>
    </xf>
    <xf numFmtId="0" fontId="28" fillId="0" borderId="45" xfId="42" applyFont="1" applyFill="1" applyBorder="1" applyAlignment="1">
      <alignment horizontal="center" vertical="center" wrapText="1"/>
    </xf>
    <xf numFmtId="0" fontId="28" fillId="0" borderId="29" xfId="42" applyFont="1" applyFill="1" applyBorder="1" applyAlignment="1">
      <alignment horizontal="center" vertical="center" wrapText="1"/>
    </xf>
    <xf numFmtId="0" fontId="28" fillId="0" borderId="26" xfId="42" applyFont="1" applyFill="1" applyBorder="1" applyAlignment="1">
      <alignment horizontal="center" vertical="center" wrapText="1"/>
    </xf>
    <xf numFmtId="0" fontId="28" fillId="0" borderId="13" xfId="42" applyFont="1" applyFill="1" applyBorder="1" applyAlignment="1">
      <alignment horizontal="center" vertical="center" wrapText="1"/>
    </xf>
    <xf numFmtId="0" fontId="28" fillId="0" borderId="17" xfId="42" applyFont="1" applyFill="1" applyBorder="1" applyAlignment="1">
      <alignment horizontal="center" vertical="center" wrapText="1"/>
    </xf>
    <xf numFmtId="0" fontId="28" fillId="0" borderId="11" xfId="42" applyFont="1" applyBorder="1" applyAlignment="1">
      <alignment horizontal="center" vertical="center" wrapText="1"/>
    </xf>
    <xf numFmtId="0" fontId="28" fillId="0" borderId="12" xfId="42" applyFont="1" applyBorder="1" applyAlignment="1">
      <alignment horizontal="center" vertical="center" wrapText="1"/>
    </xf>
    <xf numFmtId="0" fontId="28" fillId="0" borderId="31" xfId="42" applyFont="1" applyBorder="1" applyAlignment="1">
      <alignment horizontal="center" vertical="center" wrapText="1"/>
    </xf>
    <xf numFmtId="0" fontId="97" fillId="0" borderId="0" xfId="55" applyFont="1" applyAlignment="1">
      <alignment horizontal="center" vertical="center"/>
    </xf>
    <xf numFmtId="49" fontId="2" fillId="0" borderId="0" xfId="42" applyNumberFormat="1" applyFont="1" applyBorder="1" applyAlignment="1">
      <alignment horizontal="left" vertical="top"/>
    </xf>
    <xf numFmtId="0" fontId="2" fillId="0" borderId="25" xfId="42" applyFont="1" applyBorder="1" applyAlignment="1">
      <alignment horizontal="left" vertical="center"/>
    </xf>
    <xf numFmtId="0" fontId="28" fillId="0" borderId="13" xfId="42" applyFont="1" applyBorder="1" applyAlignment="1">
      <alignment horizontal="center" vertical="center"/>
    </xf>
    <xf numFmtId="0" fontId="28" fillId="0" borderId="37" xfId="42" applyFont="1" applyBorder="1" applyAlignment="1">
      <alignment horizontal="center" vertical="center"/>
    </xf>
    <xf numFmtId="0" fontId="28" fillId="0" borderId="17" xfId="42" applyFont="1" applyBorder="1" applyAlignment="1">
      <alignment horizontal="center" vertical="center"/>
    </xf>
    <xf numFmtId="0" fontId="28" fillId="0" borderId="37" xfId="42" applyFont="1" applyFill="1" applyBorder="1" applyAlignment="1">
      <alignment horizontal="center" vertical="center" wrapText="1"/>
    </xf>
    <xf numFmtId="0" fontId="28" fillId="0" borderId="27" xfId="42" applyFont="1" applyBorder="1" applyAlignment="1">
      <alignment horizontal="center" vertical="center" wrapText="1"/>
    </xf>
    <xf numFmtId="0" fontId="28" fillId="0" borderId="45" xfId="42" applyFont="1" applyBorder="1" applyAlignment="1">
      <alignment horizontal="center" vertical="center" wrapText="1"/>
    </xf>
    <xf numFmtId="0" fontId="28" fillId="0" borderId="29" xfId="42" applyFont="1" applyBorder="1" applyAlignment="1">
      <alignment horizontal="center" vertical="center" wrapText="1"/>
    </xf>
    <xf numFmtId="0" fontId="28" fillId="0" borderId="26" xfId="42" applyFont="1" applyBorder="1" applyAlignment="1">
      <alignment horizontal="center" vertical="center" wrapText="1"/>
    </xf>
    <xf numFmtId="0" fontId="28" fillId="0" borderId="13" xfId="42" applyFont="1" applyBorder="1" applyAlignment="1">
      <alignment horizontal="center" vertical="center" wrapText="1"/>
    </xf>
    <xf numFmtId="0" fontId="28" fillId="0" borderId="17" xfId="42" applyFont="1" applyBorder="1" applyAlignment="1">
      <alignment horizontal="center" vertical="center" wrapText="1"/>
    </xf>
    <xf numFmtId="0" fontId="28" fillId="0" borderId="37" xfId="42" applyFont="1" applyBorder="1" applyAlignment="1">
      <alignment horizontal="center" vertical="center" wrapText="1"/>
    </xf>
    <xf numFmtId="0" fontId="98" fillId="0" borderId="0" xfId="55" applyFont="1" applyAlignment="1">
      <alignment horizontal="center" vertical="center"/>
    </xf>
    <xf numFmtId="0" fontId="76" fillId="0" borderId="0" xfId="54" applyFont="1" applyAlignment="1">
      <alignment horizontal="center"/>
    </xf>
    <xf numFmtId="0" fontId="79" fillId="0" borderId="11" xfId="0" applyFont="1" applyBorder="1" applyAlignment="1">
      <alignment horizontal="center" vertical="center"/>
    </xf>
    <xf numFmtId="0" fontId="79" fillId="0" borderId="31" xfId="0" applyFont="1" applyBorder="1" applyAlignment="1">
      <alignment horizontal="center" vertical="center"/>
    </xf>
    <xf numFmtId="0" fontId="79" fillId="0" borderId="12" xfId="0" applyFont="1" applyBorder="1" applyAlignment="1">
      <alignment horizontal="center" vertical="center"/>
    </xf>
    <xf numFmtId="0" fontId="79" fillId="0" borderId="10" xfId="0" applyFont="1" applyBorder="1" applyAlignment="1">
      <alignment horizontal="center" vertical="center"/>
    </xf>
    <xf numFmtId="0" fontId="76" fillId="0" borderId="0" xfId="54" applyFont="1" applyFill="1" applyAlignment="1">
      <alignment horizontal="center"/>
    </xf>
    <xf numFmtId="0" fontId="78" fillId="0" borderId="0" xfId="54" applyFont="1" applyFill="1" applyAlignment="1">
      <alignment horizontal="center"/>
    </xf>
    <xf numFmtId="0" fontId="80" fillId="0" borderId="11" xfId="55" applyFont="1" applyBorder="1" applyAlignment="1">
      <alignment horizontal="center" vertical="center" wrapText="1"/>
    </xf>
    <xf numFmtId="0" fontId="80" fillId="0" borderId="31" xfId="55" applyFont="1" applyBorder="1" applyAlignment="1">
      <alignment horizontal="center" vertical="center" wrapText="1"/>
    </xf>
    <xf numFmtId="0" fontId="80" fillId="0" borderId="12" xfId="55" applyFont="1" applyBorder="1" applyAlignment="1">
      <alignment horizontal="center" vertical="center" wrapText="1"/>
    </xf>
    <xf numFmtId="0" fontId="74" fillId="0" borderId="0" xfId="55" applyFont="1" applyAlignment="1">
      <alignment horizontal="center" vertical="center" wrapText="1"/>
    </xf>
    <xf numFmtId="0" fontId="40" fillId="0" borderId="16" xfId="56" applyFont="1" applyFill="1" applyBorder="1" applyAlignment="1">
      <alignment horizontal="center" vertical="center"/>
    </xf>
    <xf numFmtId="0" fontId="42" fillId="0" borderId="25" xfId="56" applyFont="1" applyBorder="1" applyAlignment="1">
      <alignment horizontal="center"/>
    </xf>
    <xf numFmtId="0" fontId="40" fillId="0" borderId="30" xfId="56" applyFont="1" applyBorder="1" applyAlignment="1">
      <alignment vertical="center"/>
    </xf>
    <xf numFmtId="0" fontId="40" fillId="0" borderId="10" xfId="56" applyFont="1" applyBorder="1" applyAlignment="1">
      <alignment vertical="center"/>
    </xf>
    <xf numFmtId="0" fontId="40" fillId="0" borderId="10" xfId="56" applyFont="1" applyFill="1" applyBorder="1" applyAlignment="1">
      <alignment horizontal="center" vertical="center"/>
    </xf>
    <xf numFmtId="0" fontId="40" fillId="0" borderId="17" xfId="56" applyFont="1" applyFill="1" applyBorder="1" applyAlignment="1">
      <alignment horizontal="center" vertical="center"/>
    </xf>
    <xf numFmtId="0" fontId="40" fillId="0" borderId="11" xfId="56" applyFont="1" applyBorder="1" applyAlignment="1">
      <alignment horizontal="center" vertical="center"/>
    </xf>
    <xf numFmtId="0" fontId="65" fillId="0" borderId="31" xfId="56" applyBorder="1" applyAlignment="1">
      <alignment horizontal="center" vertical="center"/>
    </xf>
    <xf numFmtId="0" fontId="65" fillId="0" borderId="12" xfId="56" applyBorder="1" applyAlignment="1">
      <alignment horizontal="center" vertical="center"/>
    </xf>
    <xf numFmtId="0" fontId="40" fillId="0" borderId="11" xfId="56" applyFont="1" applyFill="1" applyBorder="1" applyAlignment="1">
      <alignment horizontal="center" vertical="center"/>
    </xf>
    <xf numFmtId="0" fontId="65" fillId="0" borderId="12" xfId="56" applyBorder="1"/>
    <xf numFmtId="0" fontId="40" fillId="0" borderId="0" xfId="56" applyFont="1" applyFill="1" applyAlignment="1"/>
    <xf numFmtId="0" fontId="42" fillId="0" borderId="74" xfId="56" applyFont="1" applyBorder="1" applyAlignment="1">
      <alignment horizontal="center" vertical="center"/>
    </xf>
    <xf numFmtId="0" fontId="40" fillId="0" borderId="47" xfId="56" applyFont="1" applyBorder="1" applyAlignment="1">
      <alignment vertical="center"/>
    </xf>
    <xf numFmtId="0" fontId="40" fillId="0" borderId="16" xfId="56" applyFont="1" applyBorder="1" applyAlignment="1">
      <alignment vertical="center"/>
    </xf>
    <xf numFmtId="0" fontId="40" fillId="0" borderId="15" xfId="56" applyFont="1" applyBorder="1" applyAlignment="1">
      <alignment vertical="center"/>
    </xf>
    <xf numFmtId="0" fontId="40" fillId="0" borderId="14" xfId="56" applyFont="1" applyBorder="1" applyAlignment="1">
      <alignment vertical="center"/>
    </xf>
    <xf numFmtId="0" fontId="40" fillId="0" borderId="14" xfId="56" applyFont="1" applyFill="1" applyBorder="1" applyAlignment="1">
      <alignment horizontal="center" vertical="center"/>
    </xf>
    <xf numFmtId="0" fontId="40" fillId="0" borderId="75" xfId="56" applyFont="1" applyBorder="1" applyAlignment="1">
      <alignment vertical="center"/>
    </xf>
    <xf numFmtId="0" fontId="40" fillId="0" borderId="71" xfId="56" applyFont="1" applyBorder="1" applyAlignment="1">
      <alignment vertical="center"/>
    </xf>
    <xf numFmtId="0" fontId="40" fillId="0" borderId="70" xfId="56" applyFont="1" applyBorder="1" applyAlignment="1">
      <alignment vertical="center"/>
    </xf>
    <xf numFmtId="0" fontId="40" fillId="0" borderId="10" xfId="56" applyFont="1" applyBorder="1" applyAlignment="1">
      <alignment horizontal="center" vertical="center"/>
    </xf>
    <xf numFmtId="0" fontId="99" fillId="0" borderId="10" xfId="56" applyFont="1" applyBorder="1" applyAlignment="1">
      <alignment horizontal="center" vertical="center"/>
    </xf>
    <xf numFmtId="0" fontId="40" fillId="0" borderId="12" xfId="56" applyFont="1" applyFill="1" applyBorder="1" applyAlignment="1">
      <alignment horizontal="center" vertical="center"/>
    </xf>
    <xf numFmtId="0" fontId="40" fillId="0" borderId="76" xfId="56" applyFont="1" applyBorder="1" applyAlignment="1">
      <alignment vertical="center"/>
    </xf>
    <xf numFmtId="0" fontId="40" fillId="0" borderId="74" xfId="56" applyFont="1" applyBorder="1" applyAlignment="1">
      <alignment vertical="center"/>
    </xf>
    <xf numFmtId="0" fontId="40" fillId="0" borderId="60" xfId="56" applyFont="1" applyBorder="1" applyAlignment="1">
      <alignment vertical="center"/>
    </xf>
    <xf numFmtId="0" fontId="40" fillId="0" borderId="11" xfId="56" applyFont="1" applyBorder="1" applyAlignment="1">
      <alignment horizontal="center" vertical="center" wrapText="1"/>
    </xf>
    <xf numFmtId="0" fontId="65" fillId="0" borderId="31" xfId="56" applyBorder="1" applyAlignment="1">
      <alignment horizontal="center" vertical="center" wrapText="1"/>
    </xf>
    <xf numFmtId="0" fontId="65" fillId="0" borderId="12" xfId="56" applyBorder="1" applyAlignment="1">
      <alignment horizontal="center" vertical="center" wrapText="1"/>
    </xf>
    <xf numFmtId="0" fontId="40" fillId="0" borderId="16" xfId="56" applyFont="1" applyBorder="1" applyAlignment="1">
      <alignment horizontal="center" vertical="center"/>
    </xf>
    <xf numFmtId="0" fontId="40" fillId="0" borderId="66" xfId="56" applyFont="1" applyBorder="1" applyAlignment="1">
      <alignment vertical="center"/>
    </xf>
    <xf numFmtId="0" fontId="40" fillId="0" borderId="37" xfId="56" applyFont="1" applyBorder="1" applyAlignment="1">
      <alignment vertical="center"/>
    </xf>
    <xf numFmtId="0" fontId="40" fillId="0" borderId="37" xfId="56" applyFont="1" applyFill="1" applyBorder="1" applyAlignment="1">
      <alignment horizontal="center" vertical="center"/>
    </xf>
    <xf numFmtId="0" fontId="40" fillId="0" borderId="77" xfId="56" applyFont="1" applyBorder="1" applyAlignment="1">
      <alignment horizontal="left" vertical="center"/>
    </xf>
    <xf numFmtId="0" fontId="40" fillId="0" borderId="69" xfId="56" applyFont="1" applyBorder="1" applyAlignment="1">
      <alignment horizontal="left" vertical="center"/>
    </xf>
    <xf numFmtId="0" fontId="40" fillId="0" borderId="34" xfId="56" applyFont="1" applyBorder="1" applyAlignment="1">
      <alignment horizontal="left" vertical="center"/>
    </xf>
    <xf numFmtId="0" fontId="42" fillId="0" borderId="47" xfId="56" applyFont="1" applyBorder="1" applyAlignment="1">
      <alignment horizontal="left" vertical="center"/>
    </xf>
    <xf numFmtId="0" fontId="42" fillId="0" borderId="16" xfId="56" applyFont="1" applyBorder="1" applyAlignment="1">
      <alignment horizontal="left" vertical="center"/>
    </xf>
    <xf numFmtId="0" fontId="40" fillId="0" borderId="28" xfId="56" applyFont="1" applyBorder="1" applyAlignment="1">
      <alignment vertical="center"/>
    </xf>
    <xf numFmtId="0" fontId="40" fillId="0" borderId="17" xfId="56" applyFont="1" applyBorder="1" applyAlignment="1">
      <alignment vertical="center"/>
    </xf>
    <xf numFmtId="0" fontId="42" fillId="0" borderId="28" xfId="56" applyFont="1" applyBorder="1" applyAlignment="1">
      <alignment vertical="center"/>
    </xf>
    <xf numFmtId="0" fontId="42" fillId="0" borderId="17" xfId="56" applyFont="1" applyBorder="1" applyAlignment="1">
      <alignment vertical="center"/>
    </xf>
    <xf numFmtId="0" fontId="42" fillId="0" borderId="17" xfId="56" applyFont="1" applyFill="1" applyBorder="1" applyAlignment="1">
      <alignment horizontal="center" vertical="center"/>
    </xf>
    <xf numFmtId="0" fontId="42" fillId="0" borderId="78" xfId="56" applyFont="1" applyBorder="1" applyAlignment="1">
      <alignment vertical="center" wrapText="1"/>
    </xf>
    <xf numFmtId="0" fontId="42" fillId="0" borderId="31" xfId="56" applyFont="1" applyBorder="1" applyAlignment="1">
      <alignment vertical="center" wrapText="1"/>
    </xf>
    <xf numFmtId="0" fontId="42" fillId="0" borderId="12" xfId="56" applyFont="1" applyBorder="1" applyAlignment="1">
      <alignment vertical="center" wrapText="1"/>
    </xf>
    <xf numFmtId="0" fontId="42" fillId="0" borderId="10" xfId="56" applyFont="1" applyFill="1" applyBorder="1" applyAlignment="1">
      <alignment horizontal="center" vertical="center"/>
    </xf>
    <xf numFmtId="0" fontId="42" fillId="0" borderId="10" xfId="56" applyFont="1" applyFill="1" applyBorder="1" applyAlignment="1">
      <alignment horizontal="center"/>
    </xf>
    <xf numFmtId="0" fontId="42" fillId="0" borderId="30" xfId="56" applyFont="1" applyBorder="1" applyAlignment="1">
      <alignment vertical="center"/>
    </xf>
    <xf numFmtId="0" fontId="42" fillId="0" borderId="10" xfId="56" applyFont="1" applyBorder="1" applyAlignment="1">
      <alignment vertical="center"/>
    </xf>
    <xf numFmtId="0" fontId="42" fillId="0" borderId="79" xfId="56" applyFont="1" applyBorder="1" applyAlignment="1">
      <alignment vertical="center"/>
    </xf>
    <xf numFmtId="0" fontId="42" fillId="0" borderId="80" xfId="56" applyFont="1" applyBorder="1" applyAlignment="1">
      <alignment vertical="center"/>
    </xf>
    <xf numFmtId="0" fontId="42" fillId="0" borderId="53" xfId="56" applyFont="1" applyBorder="1" applyAlignment="1">
      <alignment vertical="center"/>
    </xf>
    <xf numFmtId="0" fontId="42" fillId="0" borderId="14" xfId="56" applyFont="1" applyFill="1" applyBorder="1" applyAlignment="1">
      <alignment horizontal="center" vertical="center"/>
    </xf>
    <xf numFmtId="0" fontId="40" fillId="0" borderId="10" xfId="56" applyFont="1" applyFill="1" applyBorder="1" applyAlignment="1">
      <alignment horizontal="center"/>
    </xf>
    <xf numFmtId="0" fontId="42" fillId="0" borderId="51" xfId="56" applyFont="1" applyFill="1" applyBorder="1" applyAlignment="1">
      <alignment horizontal="center" vertical="center"/>
    </xf>
    <xf numFmtId="0" fontId="42" fillId="0" borderId="53" xfId="56" applyFont="1" applyFill="1" applyBorder="1" applyAlignment="1">
      <alignment horizontal="center" vertical="center"/>
    </xf>
    <xf numFmtId="0" fontId="42" fillId="0" borderId="51" xfId="56" applyFont="1" applyFill="1" applyBorder="1" applyAlignment="1">
      <alignment horizontal="center"/>
    </xf>
    <xf numFmtId="0" fontId="42" fillId="0" borderId="53" xfId="56" applyFont="1" applyFill="1" applyBorder="1" applyAlignment="1">
      <alignment horizontal="center"/>
    </xf>
    <xf numFmtId="0" fontId="42" fillId="0" borderId="78" xfId="56" applyFont="1" applyBorder="1" applyAlignment="1">
      <alignment horizontal="left" vertical="top"/>
    </xf>
    <xf numFmtId="0" fontId="42" fillId="0" borderId="31" xfId="56" applyFont="1" applyBorder="1" applyAlignment="1">
      <alignment horizontal="left" vertical="top"/>
    </xf>
    <xf numFmtId="0" fontId="42" fillId="0" borderId="12" xfId="56" applyFont="1" applyBorder="1" applyAlignment="1">
      <alignment horizontal="left" vertical="top"/>
    </xf>
    <xf numFmtId="0" fontId="42" fillId="0" borderId="11" xfId="56" applyFont="1" applyFill="1" applyBorder="1" applyAlignment="1">
      <alignment horizontal="center" vertical="center"/>
    </xf>
    <xf numFmtId="0" fontId="42" fillId="0" borderId="12" xfId="56" applyFont="1" applyFill="1" applyBorder="1" applyAlignment="1">
      <alignment horizontal="center" vertical="center"/>
    </xf>
    <xf numFmtId="0" fontId="42" fillId="0" borderId="11" xfId="56" applyFont="1" applyFill="1" applyBorder="1" applyAlignment="1">
      <alignment horizontal="center"/>
    </xf>
    <xf numFmtId="0" fontId="42" fillId="0" borderId="12" xfId="56" applyFont="1" applyFill="1" applyBorder="1" applyAlignment="1">
      <alignment horizontal="center"/>
    </xf>
    <xf numFmtId="0" fontId="28" fillId="0" borderId="0" xfId="44" applyFont="1" applyFill="1" applyAlignment="1">
      <alignment horizontal="center" vertical="top" wrapText="1"/>
    </xf>
    <xf numFmtId="0" fontId="28" fillId="0" borderId="10" xfId="44" applyFont="1" applyFill="1" applyBorder="1" applyAlignment="1">
      <alignment horizontal="center" vertical="center" wrapText="1"/>
    </xf>
    <xf numFmtId="0" fontId="28" fillId="0" borderId="10" xfId="44" applyNumberFormat="1" applyFont="1" applyFill="1" applyBorder="1" applyAlignment="1">
      <alignment horizontal="center" vertical="center" wrapText="1"/>
    </xf>
    <xf numFmtId="0" fontId="28" fillId="0" borderId="10" xfId="0" applyFont="1" applyFill="1" applyBorder="1" applyAlignment="1">
      <alignment horizontal="center" vertical="center" wrapText="1"/>
    </xf>
    <xf numFmtId="0" fontId="28" fillId="0" borderId="13" xfId="44" applyNumberFormat="1" applyFont="1" applyFill="1" applyBorder="1" applyAlignment="1">
      <alignment horizontal="center" vertical="center" wrapText="1"/>
    </xf>
    <xf numFmtId="0" fontId="28" fillId="0" borderId="37" xfId="44" applyNumberFormat="1" applyFont="1" applyFill="1" applyBorder="1" applyAlignment="1">
      <alignment horizontal="center" vertical="center" wrapText="1"/>
    </xf>
    <xf numFmtId="0" fontId="28" fillId="0" borderId="17" xfId="44" applyNumberFormat="1" applyFont="1" applyFill="1" applyBorder="1" applyAlignment="1">
      <alignment horizontal="center" vertical="center" wrapText="1"/>
    </xf>
    <xf numFmtId="0" fontId="28" fillId="0" borderId="10" xfId="44" applyFont="1" applyFill="1" applyBorder="1" applyAlignment="1">
      <alignment horizontal="center" vertical="center"/>
    </xf>
    <xf numFmtId="0" fontId="28" fillId="0" borderId="17" xfId="44" applyFont="1" applyFill="1" applyBorder="1" applyAlignment="1">
      <alignment horizontal="center" vertical="center" wrapText="1"/>
    </xf>
    <xf numFmtId="0" fontId="28" fillId="0" borderId="29" xfId="44" applyFont="1" applyFill="1" applyBorder="1" applyAlignment="1">
      <alignment horizontal="center" vertical="center" wrapText="1"/>
    </xf>
    <xf numFmtId="0" fontId="28" fillId="0" borderId="26" xfId="44" applyFont="1" applyFill="1" applyBorder="1" applyAlignment="1">
      <alignment horizontal="center" vertical="center" wrapText="1"/>
    </xf>
    <xf numFmtId="0" fontId="28" fillId="25" borderId="11" xfId="59" applyFont="1" applyFill="1" applyBorder="1" applyAlignment="1">
      <alignment horizontal="center" vertical="center"/>
    </xf>
    <xf numFmtId="0" fontId="28" fillId="25" borderId="31" xfId="59" applyFont="1" applyFill="1" applyBorder="1" applyAlignment="1">
      <alignment horizontal="center" vertical="center"/>
    </xf>
    <xf numFmtId="0" fontId="28" fillId="25" borderId="10" xfId="44" applyFont="1" applyFill="1" applyBorder="1" applyAlignment="1">
      <alignment horizontal="center" vertical="center" wrapText="1"/>
    </xf>
    <xf numFmtId="0" fontId="28" fillId="25" borderId="13" xfId="44" applyFont="1" applyFill="1" applyBorder="1" applyAlignment="1">
      <alignment horizontal="center" vertical="center" wrapText="1"/>
    </xf>
    <xf numFmtId="0" fontId="28" fillId="25" borderId="37" xfId="44" applyFont="1" applyFill="1" applyBorder="1" applyAlignment="1">
      <alignment horizontal="center" vertical="center" wrapText="1"/>
    </xf>
    <xf numFmtId="0" fontId="28" fillId="25" borderId="17" xfId="44" applyFont="1" applyFill="1" applyBorder="1" applyAlignment="1">
      <alignment horizontal="center" vertical="center" wrapText="1"/>
    </xf>
    <xf numFmtId="0" fontId="70" fillId="0" borderId="0" xfId="55" applyFont="1" applyFill="1" applyAlignment="1">
      <alignment horizontal="center" vertical="center"/>
    </xf>
    <xf numFmtId="0" fontId="97" fillId="0" borderId="0" xfId="55" applyFont="1" applyFill="1" applyAlignment="1">
      <alignment horizontal="center" vertical="center"/>
    </xf>
    <xf numFmtId="0" fontId="74" fillId="0" borderId="0" xfId="55" applyFont="1" applyFill="1" applyAlignment="1">
      <alignment horizontal="center" vertical="center"/>
    </xf>
    <xf numFmtId="0" fontId="71" fillId="0" borderId="0" xfId="55" applyFont="1" applyFill="1" applyAlignment="1">
      <alignment horizontal="center" vertical="center"/>
    </xf>
    <xf numFmtId="0" fontId="2" fillId="0" borderId="0" xfId="44" applyFont="1" applyFill="1" applyAlignment="1">
      <alignment horizontal="center"/>
    </xf>
    <xf numFmtId="0" fontId="28" fillId="25" borderId="10" xfId="44" applyFont="1" applyFill="1" applyBorder="1" applyAlignment="1">
      <alignment horizontal="center" vertical="center"/>
    </xf>
    <xf numFmtId="0" fontId="28" fillId="0" borderId="0" xfId="44" applyFont="1" applyFill="1" applyAlignment="1">
      <alignment horizontal="center"/>
    </xf>
    <xf numFmtId="0" fontId="28" fillId="25" borderId="27" xfId="59" applyFont="1" applyFill="1" applyBorder="1" applyAlignment="1">
      <alignment horizontal="center" vertical="center" wrapText="1"/>
    </xf>
    <xf numFmtId="0" fontId="28" fillId="25" borderId="81" xfId="59" applyFont="1" applyFill="1" applyBorder="1" applyAlignment="1">
      <alignment horizontal="center" vertical="center" wrapText="1"/>
    </xf>
    <xf numFmtId="0" fontId="28" fillId="25" borderId="29" xfId="59" applyFont="1" applyFill="1" applyBorder="1" applyAlignment="1">
      <alignment horizontal="center" vertical="center" wrapText="1"/>
    </xf>
    <xf numFmtId="0" fontId="28" fillId="25" borderId="25" xfId="59" applyFont="1" applyFill="1" applyBorder="1" applyAlignment="1">
      <alignment horizontal="center" vertical="center" wrapText="1"/>
    </xf>
    <xf numFmtId="0" fontId="28" fillId="25" borderId="12" xfId="59" applyFont="1" applyFill="1" applyBorder="1" applyAlignment="1">
      <alignment horizontal="center" vertical="center"/>
    </xf>
    <xf numFmtId="0" fontId="2" fillId="0" borderId="0" xfId="44" applyFont="1" applyFill="1" applyBorder="1" applyAlignment="1">
      <alignment horizontal="left"/>
    </xf>
    <xf numFmtId="0" fontId="2" fillId="0" borderId="0" xfId="44" applyFont="1" applyFill="1" applyAlignment="1">
      <alignment horizontal="left" vertical="center" wrapText="1"/>
    </xf>
    <xf numFmtId="0" fontId="2" fillId="0" borderId="0" xfId="44" applyFont="1" applyFill="1" applyBorder="1" applyAlignment="1">
      <alignment horizontal="left" wrapText="1"/>
    </xf>
    <xf numFmtId="0" fontId="2" fillId="0" borderId="0" xfId="44" applyFont="1" applyFill="1" applyAlignment="1">
      <alignment horizontal="left" wrapText="1"/>
    </xf>
    <xf numFmtId="0" fontId="80" fillId="0" borderId="13" xfId="54" applyFont="1" applyFill="1" applyBorder="1" applyAlignment="1">
      <alignment horizontal="center" vertical="center" wrapText="1"/>
    </xf>
    <xf numFmtId="0" fontId="80" fillId="0" borderId="37" xfId="54" applyFont="1" applyFill="1" applyBorder="1" applyAlignment="1">
      <alignment horizontal="center" vertical="center" wrapText="1"/>
    </xf>
    <xf numFmtId="0" fontId="80" fillId="0" borderId="17" xfId="54" applyFont="1" applyFill="1" applyBorder="1" applyAlignment="1">
      <alignment horizontal="center" vertical="center" wrapText="1"/>
    </xf>
    <xf numFmtId="0" fontId="80" fillId="0" borderId="10" xfId="54" applyFont="1" applyFill="1" applyBorder="1" applyAlignment="1">
      <alignment horizontal="center" vertical="center" wrapText="1"/>
    </xf>
    <xf numFmtId="0" fontId="78" fillId="0" borderId="25" xfId="54" applyFont="1" applyFill="1" applyBorder="1" applyAlignment="1">
      <alignment horizontal="center"/>
    </xf>
    <xf numFmtId="0" fontId="80" fillId="0" borderId="27" xfId="54" applyFont="1" applyFill="1" applyBorder="1" applyAlignment="1">
      <alignment horizontal="center" vertical="center" wrapText="1"/>
    </xf>
    <xf numFmtId="0" fontId="80" fillId="0" borderId="39" xfId="54" applyFont="1" applyFill="1" applyBorder="1" applyAlignment="1">
      <alignment horizontal="center" vertical="center" wrapText="1"/>
    </xf>
    <xf numFmtId="0" fontId="80" fillId="0" borderId="29" xfId="54" applyFont="1" applyFill="1" applyBorder="1" applyAlignment="1">
      <alignment horizontal="center" vertical="center" wrapText="1"/>
    </xf>
    <xf numFmtId="0" fontId="80" fillId="0" borderId="10" xfId="54" applyFont="1" applyFill="1" applyBorder="1" applyAlignment="1">
      <alignment horizontal="center" vertical="center" textRotation="90" wrapText="1"/>
    </xf>
    <xf numFmtId="0" fontId="28" fillId="0" borderId="13" xfId="54" applyFont="1" applyFill="1" applyBorder="1" applyAlignment="1" applyProtection="1">
      <alignment horizontal="center" vertical="center" wrapText="1"/>
    </xf>
    <xf numFmtId="0" fontId="28" fillId="0" borderId="17" xfId="54" applyFont="1" applyFill="1" applyBorder="1" applyAlignment="1" applyProtection="1">
      <alignment horizontal="center" vertical="center" wrapText="1"/>
    </xf>
    <xf numFmtId="0" fontId="83" fillId="0" borderId="10" xfId="54" applyFont="1" applyFill="1" applyBorder="1" applyAlignment="1">
      <alignment horizontal="center" vertical="center" wrapText="1"/>
    </xf>
    <xf numFmtId="0" fontId="78" fillId="0" borderId="10" xfId="54" applyFont="1" applyFill="1" applyBorder="1" applyAlignment="1">
      <alignment horizontal="center" vertical="center" wrapText="1"/>
    </xf>
    <xf numFmtId="0" fontId="80" fillId="0" borderId="13" xfId="54" applyFont="1" applyFill="1" applyBorder="1" applyAlignment="1">
      <alignment horizontal="center" vertical="center" textRotation="90" wrapText="1"/>
    </xf>
    <xf numFmtId="0" fontId="80" fillId="0" borderId="17" xfId="54" applyFont="1" applyFill="1" applyBorder="1" applyAlignment="1">
      <alignment horizontal="center" vertical="center" textRotation="90" wrapText="1"/>
    </xf>
    <xf numFmtId="0" fontId="80" fillId="0" borderId="13" xfId="54" applyFont="1" applyFill="1" applyBorder="1" applyAlignment="1">
      <alignment horizontal="center" vertical="center"/>
    </xf>
    <xf numFmtId="0" fontId="80" fillId="0" borderId="17" xfId="54" applyFont="1" applyFill="1" applyBorder="1" applyAlignment="1">
      <alignment horizontal="center" vertical="center"/>
    </xf>
    <xf numFmtId="0" fontId="80" fillId="0" borderId="11" xfId="54" applyFont="1" applyFill="1" applyBorder="1" applyAlignment="1">
      <alignment horizontal="center" vertical="center" wrapText="1"/>
    </xf>
    <xf numFmtId="0" fontId="80" fillId="0" borderId="31" xfId="54" applyFont="1" applyFill="1" applyBorder="1" applyAlignment="1">
      <alignment horizontal="center" vertical="center" wrapText="1"/>
    </xf>
    <xf numFmtId="0" fontId="80" fillId="0" borderId="12" xfId="54" applyFont="1" applyFill="1" applyBorder="1" applyAlignment="1">
      <alignment horizontal="center" vertical="center" wrapText="1"/>
    </xf>
    <xf numFmtId="0" fontId="89" fillId="0" borderId="13" xfId="50" applyFont="1" applyFill="1" applyBorder="1" applyAlignment="1">
      <alignment horizontal="center" vertical="center" textRotation="90" wrapText="1"/>
    </xf>
    <xf numFmtId="0" fontId="89" fillId="0" borderId="17" xfId="50" applyFont="1" applyFill="1" applyBorder="1" applyAlignment="1">
      <alignment horizontal="center" vertical="center" textRotation="90" wrapText="1"/>
    </xf>
    <xf numFmtId="0" fontId="28" fillId="0" borderId="10" xfId="54" applyFont="1" applyFill="1" applyBorder="1" applyAlignment="1" applyProtection="1">
      <alignment horizontal="center" vertical="center" textRotation="90" wrapText="1"/>
    </xf>
    <xf numFmtId="0" fontId="27" fillId="0" borderId="0" xfId="44" applyFont="1" applyFill="1" applyAlignment="1">
      <alignment horizontal="center" wrapText="1"/>
    </xf>
    <xf numFmtId="0" fontId="27" fillId="0" borderId="0" xfId="44" applyFont="1" applyFill="1" applyAlignment="1">
      <alignment horizontal="center"/>
    </xf>
    <xf numFmtId="0" fontId="26" fillId="0" borderId="19" xfId="44" applyFont="1" applyFill="1" applyBorder="1" applyAlignment="1">
      <alignment horizontal="left" vertical="top" wrapText="1"/>
    </xf>
    <xf numFmtId="0" fontId="26" fillId="0" borderId="22" xfId="44" applyFont="1" applyFill="1" applyBorder="1" applyAlignment="1">
      <alignment horizontal="left" vertical="top" wrapText="1"/>
    </xf>
    <xf numFmtId="0" fontId="26" fillId="0" borderId="20" xfId="44" applyFont="1" applyFill="1" applyBorder="1" applyAlignment="1">
      <alignment horizontal="left" vertical="top" wrapText="1"/>
    </xf>
    <xf numFmtId="0" fontId="26" fillId="0" borderId="0" xfId="44" applyFont="1" applyFill="1" applyAlignment="1">
      <alignment horizontal="left" wrapText="1"/>
    </xf>
    <xf numFmtId="0" fontId="97" fillId="0" borderId="0" xfId="55" applyFont="1" applyAlignment="1">
      <alignment horizontal="center" vertical="center" wrapText="1"/>
    </xf>
    <xf numFmtId="0" fontId="33" fillId="0" borderId="0" xfId="44" applyFont="1" applyFill="1" applyAlignment="1">
      <alignment horizontal="center"/>
    </xf>
    <xf numFmtId="0" fontId="79" fillId="0" borderId="11" xfId="0" applyFont="1" applyFill="1" applyBorder="1" applyAlignment="1">
      <alignment horizontal="left" vertical="center" wrapText="1"/>
    </xf>
    <xf numFmtId="0" fontId="79" fillId="0" borderId="12" xfId="0" applyFont="1" applyFill="1" applyBorder="1" applyAlignment="1">
      <alignment horizontal="left" vertical="center" wrapText="1"/>
    </xf>
    <xf numFmtId="0" fontId="79" fillId="0" borderId="10" xfId="0" applyFont="1" applyFill="1" applyBorder="1" applyAlignment="1">
      <alignment horizontal="left" vertical="center" wrapText="1"/>
    </xf>
    <xf numFmtId="0" fontId="79" fillId="0" borderId="27" xfId="0" applyFont="1" applyBorder="1" applyAlignment="1">
      <alignment horizontal="center" vertical="center" wrapText="1"/>
    </xf>
    <xf numFmtId="0" fontId="79" fillId="0" borderId="81" xfId="0" applyFont="1" applyBorder="1" applyAlignment="1">
      <alignment horizontal="center" vertical="center" wrapText="1"/>
    </xf>
    <xf numFmtId="0" fontId="79" fillId="0" borderId="45" xfId="0" applyFont="1" applyBorder="1" applyAlignment="1">
      <alignment horizontal="center" vertical="center" wrapText="1"/>
    </xf>
    <xf numFmtId="0" fontId="79" fillId="0" borderId="39" xfId="0" applyFont="1" applyBorder="1" applyAlignment="1">
      <alignment horizontal="center" vertical="center" wrapText="1"/>
    </xf>
    <xf numFmtId="0" fontId="79" fillId="0" borderId="0" xfId="0" applyFont="1" applyBorder="1" applyAlignment="1">
      <alignment horizontal="center" vertical="center" wrapText="1"/>
    </xf>
    <xf numFmtId="0" fontId="79" fillId="0" borderId="38" xfId="0" applyFont="1" applyBorder="1" applyAlignment="1">
      <alignment horizontal="center" vertical="center" wrapText="1"/>
    </xf>
    <xf numFmtId="0" fontId="79" fillId="0" borderId="0" xfId="0" applyFont="1" applyAlignment="1">
      <alignment horizontal="center" vertical="top" wrapText="1"/>
    </xf>
    <xf numFmtId="0" fontId="79" fillId="0" borderId="0" xfId="0" applyFont="1" applyAlignment="1">
      <alignment horizontal="center" vertical="top"/>
    </xf>
    <xf numFmtId="0" fontId="79" fillId="0" borderId="25" xfId="0" applyFont="1" applyBorder="1" applyAlignment="1">
      <alignment horizontal="center" vertical="top"/>
    </xf>
    <xf numFmtId="0" fontId="79" fillId="0" borderId="13" xfId="0" applyFont="1" applyBorder="1" applyAlignment="1">
      <alignment horizontal="center" vertical="center" wrapText="1"/>
    </xf>
    <xf numFmtId="0" fontId="79" fillId="0" borderId="37" xfId="0" applyFont="1" applyBorder="1" applyAlignment="1">
      <alignment horizontal="center" vertical="center" wrapText="1"/>
    </xf>
    <xf numFmtId="0" fontId="79" fillId="0" borderId="10" xfId="0" applyFont="1" applyBorder="1" applyAlignment="1">
      <alignment horizontal="center" vertical="center" wrapText="1"/>
    </xf>
    <xf numFmtId="0" fontId="79" fillId="0" borderId="10" xfId="0" applyFont="1" applyFill="1" applyBorder="1" applyAlignment="1">
      <alignment horizontal="center" vertical="center" wrapText="1"/>
    </xf>
    <xf numFmtId="0" fontId="79" fillId="0" borderId="13" xfId="0" applyFont="1" applyFill="1" applyBorder="1" applyAlignment="1">
      <alignment horizontal="left" vertical="center" wrapText="1"/>
    </xf>
    <xf numFmtId="0" fontId="79" fillId="0" borderId="10" xfId="0" applyFont="1" applyBorder="1" applyAlignment="1">
      <alignment horizontal="center"/>
    </xf>
    <xf numFmtId="0" fontId="85" fillId="0" borderId="0" xfId="0" applyFont="1" applyAlignment="1">
      <alignment wrapText="1"/>
    </xf>
    <xf numFmtId="0" fontId="84" fillId="0" borderId="0" xfId="0" applyFont="1" applyAlignment="1">
      <alignment wrapText="1"/>
    </xf>
    <xf numFmtId="0" fontId="84" fillId="0" borderId="0" xfId="0" applyFont="1" applyAlignment="1"/>
    <xf numFmtId="0" fontId="82" fillId="0" borderId="18" xfId="0" applyFont="1" applyBorder="1" applyAlignment="1">
      <alignment horizontal="center" vertical="center" wrapText="1"/>
    </xf>
    <xf numFmtId="0" fontId="78" fillId="0" borderId="82" xfId="0" applyFont="1" applyBorder="1" applyAlignment="1">
      <alignment horizontal="center" vertical="center"/>
    </xf>
    <xf numFmtId="0" fontId="78" fillId="0" borderId="83" xfId="0" applyFont="1" applyBorder="1" applyAlignment="1">
      <alignment horizontal="center" vertical="center"/>
    </xf>
    <xf numFmtId="0" fontId="78" fillId="0" borderId="24" xfId="0" applyFont="1" applyBorder="1" applyAlignment="1">
      <alignment horizontal="center" vertical="center"/>
    </xf>
    <xf numFmtId="0" fontId="82" fillId="29" borderId="82" xfId="0" applyFont="1" applyFill="1" applyBorder="1" applyAlignment="1">
      <alignment horizontal="center" vertical="center" wrapText="1"/>
    </xf>
    <xf numFmtId="0" fontId="82" fillId="29" borderId="83" xfId="0" applyFont="1" applyFill="1" applyBorder="1" applyAlignment="1">
      <alignment horizontal="center" vertical="center" wrapText="1"/>
    </xf>
    <xf numFmtId="0" fontId="82" fillId="29" borderId="24" xfId="0" applyFont="1" applyFill="1" applyBorder="1" applyAlignment="1">
      <alignment horizontal="center" vertical="center" wrapText="1"/>
    </xf>
    <xf numFmtId="0" fontId="79" fillId="0" borderId="0" xfId="0" applyFont="1" applyAlignment="1">
      <alignment horizontal="center" vertical="center" wrapText="1"/>
    </xf>
    <xf numFmtId="0" fontId="79" fillId="0" borderId="0" xfId="0" applyFont="1" applyAlignment="1">
      <alignment horizontal="center" vertical="center"/>
    </xf>
    <xf numFmtId="0" fontId="0" fillId="0" borderId="0" xfId="0" applyAlignment="1">
      <alignment horizontal="center"/>
    </xf>
    <xf numFmtId="0" fontId="82" fillId="0" borderId="18" xfId="0" applyFont="1" applyBorder="1" applyAlignment="1">
      <alignment horizontal="center" vertical="center"/>
    </xf>
    <xf numFmtId="0" fontId="0" fillId="0" borderId="18" xfId="0" applyBorder="1" applyAlignment="1">
      <alignment horizontal="center" vertical="center"/>
    </xf>
    <xf numFmtId="2" fontId="82" fillId="0" borderId="18" xfId="0" applyNumberFormat="1" applyFont="1" applyBorder="1" applyAlignment="1">
      <alignment horizontal="center" vertical="center" wrapText="1"/>
    </xf>
    <xf numFmtId="0" fontId="0" fillId="0" borderId="18" xfId="0" applyBorder="1" applyAlignment="1">
      <alignment horizontal="center" vertical="center" wrapText="1"/>
    </xf>
  </cellXfs>
  <cellStyles count="73">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xfId="19"/>
    <cellStyle name="Normal 2"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Денежный 2" xfId="30"/>
    <cellStyle name="Денежный 2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41"/>
    <cellStyle name="Обычный 2 2" xfId="42"/>
    <cellStyle name="Обычный 2 3" xfId="43"/>
    <cellStyle name="Обычный 3" xfId="44"/>
    <cellStyle name="Обычный 3 2" xfId="45"/>
    <cellStyle name="Обычный 3 2 2 2" xfId="46"/>
    <cellStyle name="Обычный 3 21" xfId="47"/>
    <cellStyle name="Обычный 4" xfId="48"/>
    <cellStyle name="Обычный 4 2" xfId="49"/>
    <cellStyle name="Обычный 5" xfId="50"/>
    <cellStyle name="Обычный 6" xfId="51"/>
    <cellStyle name="Обычный 6 2" xfId="52"/>
    <cellStyle name="Обычный 6 2 2" xfId="53"/>
    <cellStyle name="Обычный 6 2 3" xfId="54"/>
    <cellStyle name="Обычный 7" xfId="55"/>
    <cellStyle name="Обычный 7 2" xfId="56"/>
    <cellStyle name="Обычный 8" xfId="57"/>
    <cellStyle name="Обычный 9" xfId="58"/>
    <cellStyle name="Обычный_Форматы по компаниям_last" xfId="59"/>
    <cellStyle name="Плохой 2" xfId="60"/>
    <cellStyle name="Пояснение 2" xfId="61"/>
    <cellStyle name="Примечание 2" xfId="62"/>
    <cellStyle name="Процентный 2" xfId="63"/>
    <cellStyle name="Процентный 3" xfId="64"/>
    <cellStyle name="Связанная ячейка 2" xfId="65"/>
    <cellStyle name="Стиль 1" xfId="66"/>
    <cellStyle name="Стиль 1 2" xfId="67"/>
    <cellStyle name="Текст предупреждения 2" xfId="68"/>
    <cellStyle name="Финансовый 2" xfId="69"/>
    <cellStyle name="Финансовый 2 2 2 2 2" xfId="70"/>
    <cellStyle name="Финансовый 3" xfId="71"/>
    <cellStyle name="Хороший 2" xfId="7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272E-2"/>
          <c:y val="1.890883639545057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0D9-478A-B3A6-E502E22EFE1C}"/>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0D9-478A-B3A6-E502E22EFE1C}"/>
            </c:ext>
          </c:extLst>
        </c:ser>
        <c:dLbls>
          <c:showLegendKey val="0"/>
          <c:showVal val="0"/>
          <c:showCatName val="0"/>
          <c:showSerName val="0"/>
          <c:showPercent val="0"/>
          <c:showBubbleSize val="0"/>
        </c:dLbls>
        <c:smooth val="0"/>
        <c:axId val="200649728"/>
        <c:axId val="200655616"/>
      </c:lineChart>
      <c:catAx>
        <c:axId val="200649728"/>
        <c:scaling>
          <c:orientation val="minMax"/>
        </c:scaling>
        <c:delete val="0"/>
        <c:axPos val="b"/>
        <c:numFmt formatCode="General" sourceLinked="1"/>
        <c:majorTickMark val="out"/>
        <c:minorTickMark val="none"/>
        <c:tickLblPos val="nextTo"/>
        <c:crossAx val="200655616"/>
        <c:crosses val="autoZero"/>
        <c:auto val="1"/>
        <c:lblAlgn val="ctr"/>
        <c:lblOffset val="100"/>
        <c:noMultiLvlLbl val="0"/>
      </c:catAx>
      <c:valAx>
        <c:axId val="20065561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00649728"/>
        <c:crosses val="autoZero"/>
        <c:crossBetween val="between"/>
      </c:valAx>
    </c:plotArea>
    <c:legend>
      <c:legendPos val="r"/>
      <c:layout>
        <c:manualLayout>
          <c:xMode val="edge"/>
          <c:yMode val="edge"/>
          <c:wMode val="edge"/>
          <c:hMode val="edge"/>
          <c:x val="0.11011904761904762"/>
          <c:y val="0.92097791776027993"/>
          <c:w val="0.68240204349456324"/>
          <c:h val="0.99788430446194221"/>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95250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Harbor\Users\sbytdv22\AppData\Local\Temp\7zO2061.tmp\&#1055;&#1072;&#1089;&#1087;&#1086;&#1088;&#1090;%20&#1057;&#1086;&#1079;&#1076;&#1072;&#1085;&#1080;&#1077;,&#1084;&#1086;&#1076;&#1077;&#1088;&#1085;&#1080;&#1079;&#1072;&#1094;&#1080;&#1103;%20&#1089;&#1080;&#1089;&#1090;&#1077;&#1084;%20&#1091;&#1095;&#1077;&#1090;&#1072;%20(&#1085;&#1072;%20&#1090;&#1077;&#1082;&#1091;&#1097;&#1080;&#1081;%20&#1080;%20&#1089;&#1083;&#1077;&#1076;&#1091;&#1102;&#1097;&#1080;&#1081;%20&#1079;&#1072;%20&#1085;&#1080;&#1084;%20&#1075;&#1086;&#1076;&#1099;)(4008948_1-1_12371_&#1084;_01_07_2016).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arbor\Users\sbytdv22\AppData\Local\Temp\7zO5DFA.tmp\&#1055;&#1072;&#1089;&#1087;&#1086;&#1088;&#1090;%20&#1057;&#1086;&#1079;&#1076;&#1072;&#1085;&#1080;&#1077;,&#1084;&#1086;&#1076;&#1077;&#1088;&#1085;&#1080;&#1079;&#1072;&#1094;&#1080;&#1103;%20&#1089;&#1080;&#1089;&#1090;&#1077;&#1084;%20&#1091;&#1095;&#1077;&#1090;&#1072;%20(&#1085;&#1072;%20&#1090;&#1077;&#1082;&#1091;&#1097;&#1080;&#1081;%20&#1080;%20&#1089;&#1083;&#1077;&#1076;&#1091;&#1102;&#1097;&#1080;&#1081;%20&#1079;&#1072;%20&#1085;&#1080;&#1084;%20&#1075;&#1086;&#1076;&#1099;)(4008948_1-1_12371_&#1084;_01_07_2016).XLSX!&#1056;&#1072;&#1073;&#1086;&#1095;&#1080;&#1081;%20&#1083;&#1080;&#1089;&#1090;!"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arbor\Users\sbytdv22\Desktop\&#1044;&#1069;&#1057;%20(27.11.2018&#1075;.)\&#1055;&#1088;&#1080;&#1083;&#1086;&#1078;&#1077;&#1085;&#1080;&#1103;%201-10_&#1044;&#1069;&#1057;_2019-202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arbor\Documents%20and%20Settings\NikolaychukIK\Local%20Settings\Temporary%20Internet%20Files\Content.Outlook\JQCH7WJP\DCF.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Harbor\&#1041;&#1086;&#1081;&#1082;&#1086;\&#1050;&#1086;&#1088;&#1088;.%20&#1048;&#1055;%202018&#1075;.%20&#1080;%20&#1048;&#1055;&#1056;%202019-2023%20&#1075;.&#1075;\+++%20&#1048;&#1055;&#1056;%202018-2023%20&#1075;.&#1075;\&#1040;&#1056;&#1061;&#1048;&#1042;_17.01.2018\&#1044;&#1069;&#1057;_2018-2023\&#1055;&#1072;&#1089;&#1087;&#1086;&#1088;&#1090;&#1072;%20&#1087;&#1088;&#1086;&#1077;&#1082;&#1090;&#1086;&#1074;\&#1053;_504-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Создание,модернизация с"/>
      <sheetName val="Лист1"/>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Создание,модернизация с"/>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s>
    <sheetDataSet>
      <sheetData sheetId="0">
        <row r="14">
          <cell r="B14" t="str">
            <v xml:space="preserve">  Наименование инвестиционного проекта (группы инвестиционных проектов)</v>
          </cell>
          <cell r="C14" t="str">
            <v>Идентификатор инвестицион-ного проекта</v>
          </cell>
          <cell r="D14" t="str">
            <v>Текущая стадия реализации инвестиционного проекта</v>
          </cell>
          <cell r="E14" t="str">
            <v>Год начала  реализации инвестиционного проекта</v>
          </cell>
          <cell r="F14" t="str">
            <v>Год окончания реализации инвестицион-ного проекта</v>
          </cell>
          <cell r="G14">
            <v>0</v>
          </cell>
          <cell r="H14" t="str">
            <v>Полная сметная стоимость инвестиционного проекта в соответствии с утвержденной проектной документацией</v>
          </cell>
          <cell r="I14">
            <v>0</v>
          </cell>
          <cell r="J14">
            <v>0</v>
          </cell>
          <cell r="K14">
            <v>0</v>
          </cell>
          <cell r="L14">
            <v>0</v>
          </cell>
          <cell r="M14">
            <v>0</v>
          </cell>
          <cell r="N14" t="str">
            <v xml:space="preserve">Фактический объем финансирования на 01.01.2019 года 
3), млн рублей 
(с НДС) </v>
          </cell>
          <cell r="O14" t="str">
            <v xml:space="preserve">Оценка полной стоимости инвестиционного проекта в прогнозных ценах соответствующих лет, млн рублей (с НДС) </v>
          </cell>
          <cell r="P14">
            <v>0</v>
          </cell>
          <cell r="Q14" t="str">
            <v xml:space="preserve">Остаток финансирования капитальных вложений в прогнозных ценах соответствующих лет,  млн рублей 
(с НДС) </v>
          </cell>
          <cell r="R14">
            <v>0</v>
          </cell>
          <cell r="S14">
            <v>0</v>
          </cell>
          <cell r="T14" t="str">
            <v>Финансирование капитальных вложений 
2019 года в прогнозных ценах, млн рублей (с НДС)</v>
          </cell>
          <cell r="U14">
            <v>0</v>
          </cell>
          <cell r="V14">
            <v>0</v>
          </cell>
          <cell r="W14">
            <v>0</v>
          </cell>
          <cell r="X14">
            <v>0</v>
          </cell>
          <cell r="Y14">
            <v>0</v>
          </cell>
          <cell r="Z14">
            <v>0</v>
          </cell>
          <cell r="AA14">
            <v>0</v>
          </cell>
          <cell r="AB14">
            <v>0</v>
          </cell>
          <cell r="AC14">
            <v>0</v>
          </cell>
          <cell r="AD14" t="str">
            <v>Финансирование капитальных вложений в прогнозных ценах соответствующих лет, млн рублей (с НДС)</v>
          </cell>
          <cell r="AE14">
            <v>0</v>
          </cell>
          <cell r="AF14">
            <v>0</v>
          </cell>
          <cell r="AG14">
            <v>0</v>
          </cell>
          <cell r="AH14">
            <v>0</v>
          </cell>
          <cell r="AI14">
            <v>0</v>
          </cell>
          <cell r="AJ14">
            <v>0</v>
          </cell>
          <cell r="AK14">
            <v>0</v>
          </cell>
          <cell r="AL14">
            <v>0</v>
          </cell>
          <cell r="AM14">
            <v>0</v>
          </cell>
          <cell r="AN14">
            <v>0</v>
          </cell>
          <cell r="AO14">
            <v>0</v>
          </cell>
          <cell r="AP14">
            <v>0</v>
          </cell>
          <cell r="AQ14">
            <v>0</v>
          </cell>
          <cell r="AR14">
            <v>0</v>
          </cell>
          <cell r="AS14">
            <v>0</v>
          </cell>
          <cell r="AT14">
            <v>0</v>
          </cell>
          <cell r="AU14">
            <v>0</v>
          </cell>
          <cell r="AV14">
            <v>0</v>
          </cell>
          <cell r="AW14">
            <v>0</v>
          </cell>
          <cell r="AX14">
            <v>0</v>
          </cell>
          <cell r="AY14">
            <v>0</v>
          </cell>
          <cell r="AZ14">
            <v>0</v>
          </cell>
          <cell r="BA14">
            <v>0</v>
          </cell>
          <cell r="BB14">
            <v>0</v>
          </cell>
          <cell r="BC14">
            <v>0</v>
          </cell>
          <cell r="BD14">
            <v>0</v>
          </cell>
          <cell r="BE14">
            <v>0</v>
          </cell>
          <cell r="BF14">
            <v>0</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BZ14">
            <v>0</v>
          </cell>
          <cell r="CA14">
            <v>0</v>
          </cell>
          <cell r="CB14">
            <v>0</v>
          </cell>
          <cell r="CC14">
            <v>0</v>
          </cell>
          <cell r="CD14">
            <v>0</v>
          </cell>
          <cell r="CE14">
            <v>0</v>
          </cell>
          <cell r="CF14">
            <v>0</v>
          </cell>
          <cell r="CG14">
            <v>0</v>
          </cell>
          <cell r="CH14">
            <v>0</v>
          </cell>
          <cell r="CI14">
            <v>0</v>
          </cell>
          <cell r="CJ14">
            <v>0</v>
          </cell>
          <cell r="CK14">
            <v>0</v>
          </cell>
          <cell r="CL14" t="str">
            <v>Краткое обоснование  корректировки утвержденного плана</v>
          </cell>
        </row>
        <row r="15">
          <cell r="B15">
            <v>0</v>
          </cell>
          <cell r="C15">
            <v>0</v>
          </cell>
          <cell r="D15">
            <v>0</v>
          </cell>
          <cell r="E15">
            <v>0</v>
          </cell>
          <cell r="F15">
            <v>0</v>
          </cell>
          <cell r="G15">
            <v>0</v>
          </cell>
          <cell r="H15" t="str">
            <v>План</v>
          </cell>
          <cell r="I15">
            <v>0</v>
          </cell>
          <cell r="J15">
            <v>0</v>
          </cell>
          <cell r="K15" t="str">
            <v>Предложение по корректировке утвержденного плана</v>
          </cell>
          <cell r="L15">
            <v>0</v>
          </cell>
          <cell r="M15">
            <v>0</v>
          </cell>
          <cell r="N15">
            <v>0</v>
          </cell>
          <cell r="O15">
            <v>0</v>
          </cell>
          <cell r="P15">
            <v>0</v>
          </cell>
          <cell r="Q15">
            <v>0</v>
          </cell>
          <cell r="R15">
            <v>0</v>
          </cell>
          <cell r="S15">
            <v>0</v>
          </cell>
          <cell r="T15" t="str">
            <v>Утвержденный план 2019 года</v>
          </cell>
          <cell r="U15">
            <v>0</v>
          </cell>
          <cell r="V15">
            <v>0</v>
          </cell>
          <cell r="W15">
            <v>0</v>
          </cell>
          <cell r="X15">
            <v>0</v>
          </cell>
          <cell r="Y15" t="str">
            <v>Предложение по корректировке утвержденного плана 2019 года</v>
          </cell>
          <cell r="Z15">
            <v>0</v>
          </cell>
          <cell r="AA15">
            <v>0</v>
          </cell>
          <cell r="AB15">
            <v>0</v>
          </cell>
          <cell r="AC15">
            <v>0</v>
          </cell>
          <cell r="AD15" t="str">
            <v>Утвержденный план 2020 года</v>
          </cell>
          <cell r="AE15">
            <v>0</v>
          </cell>
          <cell r="AF15">
            <v>0</v>
          </cell>
          <cell r="AG15">
            <v>0</v>
          </cell>
          <cell r="AH15">
            <v>0</v>
          </cell>
          <cell r="AI15" t="str">
            <v>Предложение по корректировке утвержденного плана 2020 года</v>
          </cell>
          <cell r="AJ15">
            <v>0</v>
          </cell>
          <cell r="AK15">
            <v>0</v>
          </cell>
          <cell r="AL15">
            <v>0</v>
          </cell>
          <cell r="AM15">
            <v>0</v>
          </cell>
          <cell r="AN15" t="str">
            <v>Утвержденный план 2021 года</v>
          </cell>
          <cell r="AO15">
            <v>0</v>
          </cell>
          <cell r="AP15">
            <v>0</v>
          </cell>
          <cell r="AQ15">
            <v>0</v>
          </cell>
          <cell r="AR15">
            <v>0</v>
          </cell>
          <cell r="AS15" t="str">
            <v>Предложение по корректировке утвержденного плана 2021 года</v>
          </cell>
          <cell r="AT15">
            <v>0</v>
          </cell>
          <cell r="AU15">
            <v>0</v>
          </cell>
          <cell r="AV15">
            <v>0</v>
          </cell>
          <cell r="AW15">
            <v>0</v>
          </cell>
          <cell r="AX15" t="str">
            <v>Утвержденный план 2022 года</v>
          </cell>
          <cell r="AY15">
            <v>0</v>
          </cell>
          <cell r="AZ15">
            <v>0</v>
          </cell>
          <cell r="BA15">
            <v>0</v>
          </cell>
          <cell r="BB15">
            <v>0</v>
          </cell>
          <cell r="BC15" t="str">
            <v>Предложение по корректировке утвержденного плана 2022 года</v>
          </cell>
          <cell r="BD15">
            <v>0</v>
          </cell>
          <cell r="BE15">
            <v>0</v>
          </cell>
          <cell r="BF15">
            <v>0</v>
          </cell>
          <cell r="BG15">
            <v>0</v>
          </cell>
          <cell r="BH15" t="str">
            <v>Утвержденный план 2023 года</v>
          </cell>
          <cell r="BI15">
            <v>0</v>
          </cell>
          <cell r="BJ15">
            <v>0</v>
          </cell>
          <cell r="BK15">
            <v>0</v>
          </cell>
          <cell r="BL15">
            <v>0</v>
          </cell>
          <cell r="BM15" t="str">
            <v>Предложение по корректировке утвержденного плана 2023 года</v>
          </cell>
          <cell r="BN15">
            <v>0</v>
          </cell>
          <cell r="BO15">
            <v>0</v>
          </cell>
          <cell r="BP15">
            <v>0</v>
          </cell>
          <cell r="BQ15">
            <v>0</v>
          </cell>
          <cell r="BR15" t="str">
            <v>План 2024 года</v>
          </cell>
          <cell r="BS15">
            <v>0</v>
          </cell>
          <cell r="BT15">
            <v>0</v>
          </cell>
          <cell r="BU15">
            <v>0</v>
          </cell>
          <cell r="BV15">
            <v>0</v>
          </cell>
          <cell r="BW15" t="str">
            <v>Предложение по корректировке утвержденного плана 2024 года</v>
          </cell>
          <cell r="BX15">
            <v>0</v>
          </cell>
          <cell r="BY15">
            <v>0</v>
          </cell>
          <cell r="BZ15">
            <v>0</v>
          </cell>
          <cell r="CA15">
            <v>0</v>
          </cell>
          <cell r="CB15" t="str">
            <v>Итого за период реализации инвестиционной программы
(план)</v>
          </cell>
          <cell r="CC15">
            <v>0</v>
          </cell>
          <cell r="CD15">
            <v>0</v>
          </cell>
          <cell r="CE15">
            <v>0</v>
          </cell>
          <cell r="CF15">
            <v>0</v>
          </cell>
          <cell r="CG15" t="str">
            <v>Итого за период реализации инвестиционной программы
(с учетом предложений по корректировке утвержденного плана)</v>
          </cell>
          <cell r="CH15">
            <v>0</v>
          </cell>
          <cell r="CI15">
            <v>0</v>
          </cell>
          <cell r="CJ15">
            <v>0</v>
          </cell>
          <cell r="CK15">
            <v>0</v>
          </cell>
          <cell r="CL15">
            <v>0</v>
          </cell>
        </row>
        <row r="16">
          <cell r="B16">
            <v>0</v>
          </cell>
          <cell r="C16">
            <v>0</v>
          </cell>
          <cell r="D16">
            <v>0</v>
          </cell>
          <cell r="E16">
            <v>0</v>
          </cell>
          <cell r="F16" t="str">
            <v xml:space="preserve">Утвержденный план </v>
          </cell>
          <cell r="G16" t="str">
            <v>Предложение по корректировке утвержденного плана</v>
          </cell>
          <cell r="H16" t="str">
            <v>в базисном уровне цен, млн рублей 
(с НДС)</v>
          </cell>
          <cell r="I16" t="str">
            <v>в ценах, сложившихся ко времени составления сметной документации, млн рублей (с НДС)</v>
          </cell>
          <cell r="J16" t="str">
            <v>месяц и год составления сметной документации</v>
          </cell>
          <cell r="K16" t="str">
            <v>в базисном уровне цен, млн рублей 
(с НДС)</v>
          </cell>
          <cell r="L16" t="str">
            <v>в ценах, сложившихся ко времени составления сметной документации, млн рублей (с НДС)</v>
          </cell>
          <cell r="M16" t="str">
            <v>месяц и год составления сметной документации</v>
          </cell>
          <cell r="N16">
            <v>0</v>
          </cell>
          <cell r="O16" t="str">
            <v>Утвержденный план</v>
          </cell>
          <cell r="P16" t="str">
            <v>Предложение по корректировке утвержденного плана</v>
          </cell>
          <cell r="Q16" t="str">
            <v>Утвержденный план 
на 01.01.2019.года</v>
          </cell>
          <cell r="R16" t="str">
            <v>Утвержденный план 
на 01.01.2019 года</v>
          </cell>
          <cell r="S16" t="str">
            <v>Предложение по корректировке утвержденного плана на 01.01.2019 года</v>
          </cell>
          <cell r="T16" t="str">
            <v>Общий объем финансирования, в том числе за счет:</v>
          </cell>
          <cell r="U16" t="str">
            <v>федерального бюджета</v>
          </cell>
          <cell r="V16" t="str">
            <v>бюджетов субъектов Российской Федерации  и муниципальных образований</v>
          </cell>
          <cell r="W16" t="str">
            <v>средств, полученных от оказания услуг, реализации товаров по регулируемым государством ценам (тарифам)</v>
          </cell>
          <cell r="X16" t="str">
            <v>иных источников финансирования</v>
          </cell>
          <cell r="Y16" t="str">
            <v>Общий объем финансирования, в том числе за счет:</v>
          </cell>
          <cell r="Z16" t="str">
            <v>федерального бюджета</v>
          </cell>
          <cell r="AA16" t="str">
            <v>бюджетов субъектов Российской Федерации  и муниципальных образований</v>
          </cell>
          <cell r="AB16" t="str">
            <v>средств, полученных от оказания услуг, реализации товаров по регулируемым государством ценам (тарифам)</v>
          </cell>
          <cell r="AC16" t="str">
            <v>иных источников финансирования</v>
          </cell>
          <cell r="AD16" t="str">
            <v>Общий объем финансирования, в том числе за счет:</v>
          </cell>
          <cell r="AE16" t="str">
            <v>федерального бюджета</v>
          </cell>
          <cell r="AF16" t="str">
            <v>бюджетов субъектов Российской Федерации  и муниципальных образований</v>
          </cell>
          <cell r="AG16" t="str">
            <v>средств, полученных от оказания услуг, реализации товаров по регулируемым государством ценам (тарифам)</v>
          </cell>
          <cell r="AH16" t="str">
            <v>иных источников финансирования</v>
          </cell>
          <cell r="AI16" t="str">
            <v>Общий объем финансирования, в том числе за счет:</v>
          </cell>
          <cell r="AJ16" t="str">
            <v>федерального бюджета</v>
          </cell>
          <cell r="AK16" t="str">
            <v>бюджетов субъектов Российской Федерации  и муниципальных образований</v>
          </cell>
          <cell r="AL16" t="str">
            <v>средств, полученных от оказания услуг, реализации товаров по регулируемым государством ценам (тарифам)</v>
          </cell>
          <cell r="AM16" t="str">
            <v>иных источников финансирования</v>
          </cell>
          <cell r="AN16" t="str">
            <v>Общий объем финансирования, в том числе за счет:</v>
          </cell>
          <cell r="AO16" t="str">
            <v>федерального бюджета</v>
          </cell>
          <cell r="AP16" t="str">
            <v>бюджетов субъектов Российской Федерации  и муниципальных образований</v>
          </cell>
          <cell r="AQ16" t="str">
            <v>средств, полученных от оказания услуг, реализации товаров по регулируемым государством ценам (тарифам)</v>
          </cell>
          <cell r="AR16" t="str">
            <v>иных источников финансирования</v>
          </cell>
          <cell r="AS16" t="str">
            <v>Общий объем финансирования, в том числе за счет:</v>
          </cell>
          <cell r="AT16" t="str">
            <v>федерального бюджета</v>
          </cell>
          <cell r="AU16" t="str">
            <v>бюджетов субъектов Российской Федерации  и муниципальных образований</v>
          </cell>
          <cell r="AV16" t="str">
            <v>средств, полученных от оказания услуг, реализации товаров по регулируемым государством ценам (тарифам)</v>
          </cell>
          <cell r="AW16" t="str">
            <v>иных источников финансирования</v>
          </cell>
          <cell r="AX16" t="str">
            <v>Общий объем финансирования, в том числе за счет:</v>
          </cell>
          <cell r="AY16" t="str">
            <v>федерального бюджета</v>
          </cell>
          <cell r="AZ16" t="str">
            <v>бюджетов субъектов Российской Федерации  и муниципальных образований</v>
          </cell>
          <cell r="BA16" t="str">
            <v>средств, полученных от оказания услуг, реализации товаров по регулируемым государством ценам (тарифам)</v>
          </cell>
          <cell r="BB16" t="str">
            <v>иных источников финансирования</v>
          </cell>
          <cell r="BC16" t="str">
            <v>Общий объем финансирования, в том числе за счет:</v>
          </cell>
          <cell r="BD16" t="str">
            <v>федерального бюджета</v>
          </cell>
          <cell r="BE16" t="str">
            <v>бюджетов субъектов Российской Федерации  и муниципальных образований</v>
          </cell>
          <cell r="BF16" t="str">
            <v>средств, полученных от оказания услуг, реализации товаров по регулируемым государством ценам (тарифам)</v>
          </cell>
          <cell r="BG16" t="str">
            <v>иных источников финансирования</v>
          </cell>
          <cell r="BH16" t="str">
            <v>Общий объем финансирования, в том числе за счет:</v>
          </cell>
          <cell r="BI16" t="str">
            <v>федерального бюджета</v>
          </cell>
          <cell r="BJ16" t="str">
            <v>бюджетов субъектов Российской Федерации  и муниципальных образований</v>
          </cell>
          <cell r="BK16" t="str">
            <v>средств, полученных от оказания услуг, реализации товаров по регулируемым государством ценам (тарифам)</v>
          </cell>
          <cell r="BL16" t="str">
            <v>иных источников финансирования</v>
          </cell>
          <cell r="BM16" t="str">
            <v>Общий объем финансирования, в том числе за счет:</v>
          </cell>
          <cell r="BN16" t="str">
            <v>федерального бюджета</v>
          </cell>
          <cell r="BO16" t="str">
            <v>бюджетов субъектов Российской Федерации  и муниципальных образований</v>
          </cell>
          <cell r="BP16" t="str">
            <v>средств, полученных от оказания услуг, реализации товаров по регулируемым государством ценам (тарифам)</v>
          </cell>
          <cell r="BQ16" t="str">
            <v>иных источников финансирования</v>
          </cell>
          <cell r="BR16" t="str">
            <v>Общий объем финансирования, в том числе за счет:</v>
          </cell>
          <cell r="BS16" t="str">
            <v>федерального бюджета</v>
          </cell>
          <cell r="BT16" t="str">
            <v>бюджетов субъектов Российской Федерации  и муниципальных образований</v>
          </cell>
          <cell r="BU16" t="str">
            <v>средств, полученных от оказания услуг, реализации товаров по регулируемым государством ценам (тарифам)</v>
          </cell>
          <cell r="BV16" t="str">
            <v>иных источников финансирования</v>
          </cell>
          <cell r="BW16" t="str">
            <v>Общий объем финансирования, в том числе за счет:</v>
          </cell>
          <cell r="BX16" t="str">
            <v>федерального бюджета</v>
          </cell>
          <cell r="BY16" t="str">
            <v>бюджетов субъектов Российской Федерации  и муниципальных образований</v>
          </cell>
          <cell r="BZ16" t="str">
            <v>средств, полученных от оказания услуг, реализации товаров по регулируемым государством ценам (тарифам)</v>
          </cell>
          <cell r="CA16" t="str">
            <v>иных источников финансирования</v>
          </cell>
          <cell r="CB16" t="str">
            <v>Общий объем финансирования, в том числе за счет:</v>
          </cell>
          <cell r="CC16" t="str">
            <v>федерального бюджета</v>
          </cell>
          <cell r="CD16" t="str">
            <v>бюджетов субъектов Российской Федерации  и муниципальных образований</v>
          </cell>
          <cell r="CE16" t="str">
            <v>средств, полученных от оказания услуг, реализации товаров по регулируемым государством ценам (тарифам)</v>
          </cell>
          <cell r="CF16" t="str">
            <v>иных источников финансирования</v>
          </cell>
          <cell r="CG16" t="str">
            <v>Общий объем финансирования, в том числе за счет:</v>
          </cell>
          <cell r="CH16" t="str">
            <v>федерального бюджета</v>
          </cell>
          <cell r="CI16" t="str">
            <v>бюджетов субъектов Российской Федерации  и муниципальных образований</v>
          </cell>
          <cell r="CJ16" t="str">
            <v>средств, полученных от оказания услуг, реализации товаров по регулируемым государством ценам (тарифам)</v>
          </cell>
          <cell r="CK16" t="str">
            <v>иных источников финансирования</v>
          </cell>
          <cell r="CL16">
            <v>0</v>
          </cell>
        </row>
        <row r="17">
          <cell r="B17">
            <v>2</v>
          </cell>
          <cell r="C17">
            <v>3</v>
          </cell>
          <cell r="D17">
            <v>4</v>
          </cell>
          <cell r="E17">
            <v>5</v>
          </cell>
          <cell r="F17">
            <v>6</v>
          </cell>
          <cell r="G17">
            <v>7</v>
          </cell>
          <cell r="H17">
            <v>8</v>
          </cell>
          <cell r="I17">
            <v>9</v>
          </cell>
          <cell r="J17">
            <v>10</v>
          </cell>
          <cell r="K17">
            <v>11</v>
          </cell>
          <cell r="L17">
            <v>12</v>
          </cell>
          <cell r="M17">
            <v>13</v>
          </cell>
          <cell r="N17">
            <v>14</v>
          </cell>
          <cell r="O17">
            <v>15</v>
          </cell>
          <cell r="P17">
            <v>16</v>
          </cell>
          <cell r="Q17">
            <v>17</v>
          </cell>
          <cell r="R17">
            <v>18</v>
          </cell>
          <cell r="S17">
            <v>19</v>
          </cell>
          <cell r="T17">
            <v>20</v>
          </cell>
          <cell r="U17">
            <v>21</v>
          </cell>
          <cell r="V17">
            <v>22</v>
          </cell>
          <cell r="W17">
            <v>23</v>
          </cell>
          <cell r="X17">
            <v>24</v>
          </cell>
          <cell r="Y17">
            <v>25</v>
          </cell>
          <cell r="Z17">
            <v>26</v>
          </cell>
          <cell r="AA17">
            <v>27</v>
          </cell>
          <cell r="AB17">
            <v>28</v>
          </cell>
          <cell r="AC17">
            <v>29</v>
          </cell>
          <cell r="AD17" t="str">
            <v>30.1</v>
          </cell>
          <cell r="AE17" t="str">
            <v>30.2</v>
          </cell>
          <cell r="AF17" t="str">
            <v>30.3</v>
          </cell>
          <cell r="AG17" t="str">
            <v>30.4</v>
          </cell>
          <cell r="AH17" t="str">
            <v>30.5</v>
          </cell>
          <cell r="AI17" t="str">
            <v>30.6</v>
          </cell>
          <cell r="AJ17" t="str">
            <v>30.7</v>
          </cell>
          <cell r="AK17" t="str">
            <v>30.8</v>
          </cell>
          <cell r="AL17" t="str">
            <v>30.9</v>
          </cell>
          <cell r="AM17" t="str">
            <v>30.10</v>
          </cell>
          <cell r="AN17" t="str">
            <v>30.11</v>
          </cell>
          <cell r="AO17" t="str">
            <v>30.12</v>
          </cell>
          <cell r="AP17" t="str">
            <v>30.13</v>
          </cell>
          <cell r="AQ17" t="str">
            <v>30.14</v>
          </cell>
          <cell r="AR17" t="str">
            <v>30.15</v>
          </cell>
          <cell r="AS17" t="str">
            <v>30.16</v>
          </cell>
          <cell r="AT17" t="str">
            <v>30.17</v>
          </cell>
          <cell r="AU17" t="str">
            <v>30.18</v>
          </cell>
          <cell r="AV17" t="str">
            <v>30.19</v>
          </cell>
          <cell r="AW17" t="str">
            <v>30.20</v>
          </cell>
          <cell r="AX17" t="str">
            <v>30.21</v>
          </cell>
          <cell r="AY17" t="str">
            <v>30.22</v>
          </cell>
          <cell r="AZ17" t="str">
            <v>30.23</v>
          </cell>
          <cell r="BA17" t="str">
            <v>30.24</v>
          </cell>
          <cell r="BB17" t="str">
            <v>30.25</v>
          </cell>
          <cell r="BC17" t="str">
            <v>30.26</v>
          </cell>
          <cell r="BD17" t="str">
            <v>30.27</v>
          </cell>
          <cell r="BE17" t="str">
            <v>30.28</v>
          </cell>
          <cell r="BF17" t="str">
            <v>30.29</v>
          </cell>
          <cell r="BG17" t="str">
            <v>30.30</v>
          </cell>
          <cell r="BH17" t="str">
            <v>30.31</v>
          </cell>
          <cell r="BI17" t="str">
            <v>30.32</v>
          </cell>
          <cell r="BJ17" t="str">
            <v>30.33</v>
          </cell>
          <cell r="BK17" t="str">
            <v>30.34</v>
          </cell>
          <cell r="BL17" t="str">
            <v>30.35</v>
          </cell>
          <cell r="BM17" t="str">
            <v>30.36</v>
          </cell>
          <cell r="BN17" t="str">
            <v>30.37</v>
          </cell>
          <cell r="BO17" t="str">
            <v>30.38</v>
          </cell>
          <cell r="BP17" t="str">
            <v>30.39</v>
          </cell>
          <cell r="BQ17" t="str">
            <v>30.40</v>
          </cell>
          <cell r="BR17" t="str">
            <v>30.41</v>
          </cell>
          <cell r="BS17" t="str">
            <v>30.42</v>
          </cell>
          <cell r="BT17" t="str">
            <v>30.43</v>
          </cell>
          <cell r="BU17" t="str">
            <v>30.44</v>
          </cell>
          <cell r="BV17" t="str">
            <v>30.45</v>
          </cell>
          <cell r="BW17" t="str">
            <v>30.46</v>
          </cell>
          <cell r="BX17" t="str">
            <v>30.47</v>
          </cell>
          <cell r="BY17" t="str">
            <v>30.48</v>
          </cell>
          <cell r="BZ17" t="str">
            <v>30.49</v>
          </cell>
          <cell r="CA17" t="str">
            <v>30.50</v>
          </cell>
          <cell r="CB17">
            <v>31</v>
          </cell>
          <cell r="CC17">
            <v>32</v>
          </cell>
          <cell r="CD17">
            <v>33</v>
          </cell>
          <cell r="CE17">
            <v>34</v>
          </cell>
          <cell r="CF17">
            <v>35</v>
          </cell>
          <cell r="CG17">
            <v>36</v>
          </cell>
          <cell r="CH17">
            <v>37</v>
          </cell>
          <cell r="CI17">
            <v>38</v>
          </cell>
          <cell r="CJ17">
            <v>39</v>
          </cell>
          <cell r="CK17">
            <v>40</v>
          </cell>
          <cell r="CL17">
            <v>41</v>
          </cell>
        </row>
        <row r="18">
          <cell r="B18" t="str">
            <v>ВСЕГО инвестиционная программа ПАО "ДЭК" по территории Приморского края, в том числе:</v>
          </cell>
          <cell r="C18" t="str">
            <v>Г</v>
          </cell>
          <cell r="D18" t="str">
            <v>нд</v>
          </cell>
          <cell r="E18" t="str">
            <v>нд</v>
          </cell>
          <cell r="F18" t="str">
            <v>нд</v>
          </cell>
          <cell r="G18" t="str">
            <v>нд</v>
          </cell>
          <cell r="H18" t="str">
            <v>нд</v>
          </cell>
          <cell r="I18" t="str">
            <v>нд</v>
          </cell>
          <cell r="J18" t="str">
            <v>нд</v>
          </cell>
          <cell r="K18" t="str">
            <v>нд</v>
          </cell>
          <cell r="L18" t="str">
            <v>нд</v>
          </cell>
          <cell r="M18" t="str">
            <v>нд</v>
          </cell>
          <cell r="N18">
            <v>0</v>
          </cell>
          <cell r="O18">
            <v>191.55898901999998</v>
          </cell>
          <cell r="P18">
            <v>166.34097774</v>
          </cell>
          <cell r="Q18">
            <v>175.51027453</v>
          </cell>
          <cell r="R18">
            <v>175.51027453</v>
          </cell>
          <cell r="S18">
            <v>166.34097774</v>
          </cell>
          <cell r="T18">
            <v>28.903781469999998</v>
          </cell>
          <cell r="U18">
            <v>0</v>
          </cell>
          <cell r="V18">
            <v>0</v>
          </cell>
          <cell r="W18">
            <v>28.903781469999998</v>
          </cell>
          <cell r="X18">
            <v>0</v>
          </cell>
          <cell r="Y18">
            <v>26.139621609999999</v>
          </cell>
          <cell r="Z18">
            <v>0</v>
          </cell>
          <cell r="AA18">
            <v>0</v>
          </cell>
          <cell r="AB18">
            <v>26.139621609999999</v>
          </cell>
          <cell r="AC18">
            <v>0</v>
          </cell>
          <cell r="AD18">
            <v>49.985496830000002</v>
          </cell>
          <cell r="AE18">
            <v>0</v>
          </cell>
          <cell r="AF18">
            <v>0</v>
          </cell>
          <cell r="AG18">
            <v>49.985496830000002</v>
          </cell>
          <cell r="AH18">
            <v>0</v>
          </cell>
          <cell r="AI18">
            <v>26.298971700000003</v>
          </cell>
          <cell r="AJ18">
            <v>0</v>
          </cell>
          <cell r="AK18">
            <v>0</v>
          </cell>
          <cell r="AL18">
            <v>26.298971700000003</v>
          </cell>
          <cell r="AM18">
            <v>0</v>
          </cell>
          <cell r="AN18">
            <v>30.88120687</v>
          </cell>
          <cell r="AO18">
            <v>0</v>
          </cell>
          <cell r="AP18">
            <v>0</v>
          </cell>
          <cell r="AQ18">
            <v>30.88120687</v>
          </cell>
          <cell r="AR18">
            <v>0</v>
          </cell>
          <cell r="AS18">
            <v>31.973342169999999</v>
          </cell>
          <cell r="AT18">
            <v>0</v>
          </cell>
          <cell r="AU18">
            <v>0</v>
          </cell>
          <cell r="AV18">
            <v>31.973342169999999</v>
          </cell>
          <cell r="AW18">
            <v>0</v>
          </cell>
          <cell r="AX18">
            <v>29.848318089999999</v>
          </cell>
          <cell r="AY18">
            <v>0</v>
          </cell>
          <cell r="AZ18">
            <v>0</v>
          </cell>
          <cell r="BA18">
            <v>29.848318089999999</v>
          </cell>
          <cell r="BB18">
            <v>0</v>
          </cell>
          <cell r="BC18">
            <v>30.924504429999999</v>
          </cell>
          <cell r="BD18">
            <v>0</v>
          </cell>
          <cell r="BE18">
            <v>0</v>
          </cell>
          <cell r="BF18">
            <v>30.924504429999999</v>
          </cell>
          <cell r="BG18">
            <v>0</v>
          </cell>
          <cell r="BH18">
            <v>29.90710747</v>
          </cell>
          <cell r="BI18">
            <v>0</v>
          </cell>
          <cell r="BJ18">
            <v>0</v>
          </cell>
          <cell r="BK18">
            <v>29.90710747</v>
          </cell>
          <cell r="BL18">
            <v>0</v>
          </cell>
          <cell r="BM18">
            <v>31.313503499999996</v>
          </cell>
          <cell r="BN18">
            <v>0</v>
          </cell>
          <cell r="BO18">
            <v>0</v>
          </cell>
          <cell r="BP18">
            <v>31.313503499999996</v>
          </cell>
          <cell r="BQ18">
            <v>0</v>
          </cell>
          <cell r="BR18">
            <v>19.691034340000002</v>
          </cell>
          <cell r="BS18">
            <v>0</v>
          </cell>
          <cell r="BT18">
            <v>0</v>
          </cell>
          <cell r="BU18">
            <v>19.691034340000002</v>
          </cell>
          <cell r="BV18">
            <v>0</v>
          </cell>
          <cell r="BW18" t="str">
            <v>нд</v>
          </cell>
          <cell r="BX18" t="str">
            <v>нд</v>
          </cell>
          <cell r="BY18" t="str">
            <v>нд</v>
          </cell>
          <cell r="BZ18" t="str">
            <v>нд</v>
          </cell>
          <cell r="CA18" t="str">
            <v>нд</v>
          </cell>
          <cell r="CB18">
            <v>160.3131636</v>
          </cell>
          <cell r="CC18">
            <v>0</v>
          </cell>
          <cell r="CD18">
            <v>0</v>
          </cell>
          <cell r="CE18">
            <v>160.3131636</v>
          </cell>
          <cell r="CF18">
            <v>0</v>
          </cell>
          <cell r="CG18">
            <v>140.20135614</v>
          </cell>
          <cell r="CH18">
            <v>0</v>
          </cell>
          <cell r="CI18">
            <v>0</v>
          </cell>
          <cell r="CJ18">
            <v>140.20135614</v>
          </cell>
          <cell r="CK18">
            <v>0</v>
          </cell>
          <cell r="CL18" t="str">
            <v>нд</v>
          </cell>
        </row>
        <row r="19">
          <cell r="B19" t="str">
            <v>Реконструкция, всего</v>
          </cell>
          <cell r="C19" t="str">
            <v>Г</v>
          </cell>
          <cell r="D19" t="str">
            <v>нд</v>
          </cell>
          <cell r="E19" t="str">
            <v>нд</v>
          </cell>
          <cell r="F19" t="str">
            <v>нд</v>
          </cell>
          <cell r="G19" t="str">
            <v>нд</v>
          </cell>
          <cell r="H19" t="str">
            <v>нд</v>
          </cell>
          <cell r="I19" t="str">
            <v>нд</v>
          </cell>
          <cell r="J19" t="str">
            <v>нд</v>
          </cell>
          <cell r="K19" t="str">
            <v>нд</v>
          </cell>
          <cell r="L19" t="str">
            <v>нд</v>
          </cell>
          <cell r="M19" t="str">
            <v>нд</v>
          </cell>
          <cell r="N19">
            <v>0</v>
          </cell>
          <cell r="O19">
            <v>20.698103620000001</v>
          </cell>
          <cell r="P19">
            <v>21.356492809999999</v>
          </cell>
          <cell r="Q19">
            <v>20.698103620000001</v>
          </cell>
          <cell r="R19">
            <v>20.698103620000001</v>
          </cell>
          <cell r="S19">
            <v>21.356492809999999</v>
          </cell>
          <cell r="T19">
            <v>2.5502521499999999</v>
          </cell>
          <cell r="U19">
            <v>0</v>
          </cell>
          <cell r="V19">
            <v>0</v>
          </cell>
          <cell r="W19">
            <v>2.5502521499999999</v>
          </cell>
          <cell r="X19">
            <v>0</v>
          </cell>
          <cell r="Y19">
            <v>2.6158628099999999</v>
          </cell>
          <cell r="Z19">
            <v>0</v>
          </cell>
          <cell r="AA19">
            <v>0</v>
          </cell>
          <cell r="AB19">
            <v>2.6158628099999999</v>
          </cell>
          <cell r="AC19">
            <v>0</v>
          </cell>
          <cell r="AD19">
            <v>1.84345815</v>
          </cell>
          <cell r="AE19">
            <v>0</v>
          </cell>
          <cell r="AF19">
            <v>0</v>
          </cell>
          <cell r="AG19">
            <v>1.84345815</v>
          </cell>
          <cell r="AH19">
            <v>0</v>
          </cell>
          <cell r="AI19">
            <v>1.9352296099999999</v>
          </cell>
          <cell r="AJ19">
            <v>0</v>
          </cell>
          <cell r="AK19">
            <v>0</v>
          </cell>
          <cell r="AL19">
            <v>1.9352296099999999</v>
          </cell>
          <cell r="AM19">
            <v>0</v>
          </cell>
          <cell r="AN19">
            <v>6.8615231699999999</v>
          </cell>
          <cell r="AO19">
            <v>0</v>
          </cell>
          <cell r="AP19">
            <v>0</v>
          </cell>
          <cell r="AQ19">
            <v>6.8615231699999999</v>
          </cell>
          <cell r="AR19">
            <v>0</v>
          </cell>
          <cell r="AS19">
            <v>7.0447984000000003</v>
          </cell>
          <cell r="AT19">
            <v>0</v>
          </cell>
          <cell r="AU19">
            <v>0</v>
          </cell>
          <cell r="AV19">
            <v>7.0447984000000003</v>
          </cell>
          <cell r="AW19">
            <v>0</v>
          </cell>
          <cell r="AX19">
            <v>9.4428701499999992</v>
          </cell>
          <cell r="AY19">
            <v>0</v>
          </cell>
          <cell r="AZ19">
            <v>0</v>
          </cell>
          <cell r="BA19">
            <v>9.4428701499999992</v>
          </cell>
          <cell r="BB19">
            <v>0</v>
          </cell>
          <cell r="BC19">
            <v>9.7606019899999996</v>
          </cell>
          <cell r="BD19">
            <v>0</v>
          </cell>
          <cell r="BE19">
            <v>0</v>
          </cell>
          <cell r="BF19">
            <v>9.7606019899999996</v>
          </cell>
          <cell r="BG19">
            <v>0</v>
          </cell>
          <cell r="BH19">
            <v>0</v>
          </cell>
          <cell r="BI19">
            <v>0</v>
          </cell>
          <cell r="BJ19">
            <v>0</v>
          </cell>
          <cell r="BK19">
            <v>0</v>
          </cell>
          <cell r="BL19">
            <v>0</v>
          </cell>
          <cell r="BM19">
            <v>0</v>
          </cell>
          <cell r="BN19">
            <v>0</v>
          </cell>
          <cell r="BO19">
            <v>0</v>
          </cell>
          <cell r="BP19">
            <v>0</v>
          </cell>
          <cell r="BQ19">
            <v>0</v>
          </cell>
          <cell r="BR19">
            <v>0</v>
          </cell>
          <cell r="BS19">
            <v>0</v>
          </cell>
          <cell r="BT19">
            <v>0</v>
          </cell>
          <cell r="BU19">
            <v>0</v>
          </cell>
          <cell r="BV19">
            <v>0</v>
          </cell>
          <cell r="BW19" t="str">
            <v>нд</v>
          </cell>
          <cell r="BX19" t="str">
            <v>нд</v>
          </cell>
          <cell r="BY19" t="str">
            <v>нд</v>
          </cell>
          <cell r="BZ19" t="str">
            <v>нд</v>
          </cell>
          <cell r="CA19" t="str">
            <v>нд</v>
          </cell>
          <cell r="CB19">
            <v>18.147851469999999</v>
          </cell>
          <cell r="CC19">
            <v>0</v>
          </cell>
          <cell r="CD19">
            <v>0</v>
          </cell>
          <cell r="CE19">
            <v>18.147851469999999</v>
          </cell>
          <cell r="CF19">
            <v>0</v>
          </cell>
          <cell r="CG19">
            <v>18.740629999999999</v>
          </cell>
          <cell r="CH19">
            <v>0</v>
          </cell>
          <cell r="CI19">
            <v>0</v>
          </cell>
          <cell r="CJ19">
            <v>18.740629999999999</v>
          </cell>
          <cell r="CK19">
            <v>0</v>
          </cell>
          <cell r="CL19" t="str">
            <v>нд</v>
          </cell>
        </row>
        <row r="20">
          <cell r="B20" t="str">
            <v>Модернизация, техническое перевооружение, модификация, всего</v>
          </cell>
          <cell r="C20" t="str">
            <v>Г</v>
          </cell>
          <cell r="D20" t="str">
            <v>нд</v>
          </cell>
          <cell r="E20" t="str">
            <v>нд</v>
          </cell>
          <cell r="F20" t="str">
            <v>нд</v>
          </cell>
          <cell r="G20" t="str">
            <v>нд</v>
          </cell>
          <cell r="H20" t="str">
            <v>нд</v>
          </cell>
          <cell r="I20" t="str">
            <v>нд</v>
          </cell>
          <cell r="J20" t="str">
            <v>нд</v>
          </cell>
          <cell r="K20" t="str">
            <v>нд</v>
          </cell>
          <cell r="L20" t="str">
            <v>нд</v>
          </cell>
          <cell r="M20" t="str">
            <v>нд</v>
          </cell>
          <cell r="N20">
            <v>0</v>
          </cell>
          <cell r="O20">
            <v>5.7461382199999997</v>
          </cell>
          <cell r="P20">
            <v>7.1415450800000002</v>
          </cell>
          <cell r="Q20">
            <v>5.7461382199999997</v>
          </cell>
          <cell r="R20">
            <v>5.7461382199999997</v>
          </cell>
          <cell r="S20">
            <v>7.1415450800000002</v>
          </cell>
          <cell r="T20">
            <v>0</v>
          </cell>
          <cell r="U20">
            <v>0</v>
          </cell>
          <cell r="V20">
            <v>0</v>
          </cell>
          <cell r="W20">
            <v>0</v>
          </cell>
          <cell r="X20">
            <v>0</v>
          </cell>
          <cell r="Y20">
            <v>1.1037191800000001</v>
          </cell>
          <cell r="Z20">
            <v>0</v>
          </cell>
          <cell r="AA20">
            <v>0</v>
          </cell>
          <cell r="AB20">
            <v>1.1037191800000001</v>
          </cell>
          <cell r="AC20">
            <v>0</v>
          </cell>
          <cell r="AD20">
            <v>2.6381597299999999</v>
          </cell>
          <cell r="AE20">
            <v>0</v>
          </cell>
          <cell r="AF20">
            <v>0</v>
          </cell>
          <cell r="AG20">
            <v>2.6381597299999999</v>
          </cell>
          <cell r="AH20">
            <v>0</v>
          </cell>
          <cell r="AI20">
            <v>2.7562293499999999</v>
          </cell>
          <cell r="AJ20">
            <v>0</v>
          </cell>
          <cell r="AK20">
            <v>0</v>
          </cell>
          <cell r="AL20">
            <v>2.7562293499999999</v>
          </cell>
          <cell r="AM20">
            <v>0</v>
          </cell>
          <cell r="AN20">
            <v>0</v>
          </cell>
          <cell r="AO20">
            <v>0</v>
          </cell>
          <cell r="AP20">
            <v>0</v>
          </cell>
          <cell r="AQ20">
            <v>0</v>
          </cell>
          <cell r="AR20">
            <v>0</v>
          </cell>
          <cell r="AS20">
            <v>0</v>
          </cell>
          <cell r="AT20">
            <v>0</v>
          </cell>
          <cell r="AU20">
            <v>0</v>
          </cell>
          <cell r="AV20">
            <v>0</v>
          </cell>
          <cell r="AW20">
            <v>0</v>
          </cell>
          <cell r="AX20">
            <v>3.1079784899999998</v>
          </cell>
          <cell r="AY20">
            <v>0</v>
          </cell>
          <cell r="AZ20">
            <v>0</v>
          </cell>
          <cell r="BA20">
            <v>3.1079784899999998</v>
          </cell>
          <cell r="BB20">
            <v>0</v>
          </cell>
          <cell r="BC20">
            <v>3.2815965500000002</v>
          </cell>
          <cell r="BD20">
            <v>0</v>
          </cell>
          <cell r="BE20">
            <v>0</v>
          </cell>
          <cell r="BF20">
            <v>3.2815965500000002</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t="str">
            <v>нд</v>
          </cell>
          <cell r="BX20" t="str">
            <v>нд</v>
          </cell>
          <cell r="BY20" t="str">
            <v>нд</v>
          </cell>
          <cell r="BZ20" t="str">
            <v>нд</v>
          </cell>
          <cell r="CA20" t="str">
            <v>нд</v>
          </cell>
          <cell r="CB20">
            <v>5.7461382199999997</v>
          </cell>
          <cell r="CC20">
            <v>0</v>
          </cell>
          <cell r="CD20">
            <v>0</v>
          </cell>
          <cell r="CE20">
            <v>5.7461382199999997</v>
          </cell>
          <cell r="CF20">
            <v>0</v>
          </cell>
          <cell r="CG20">
            <v>6.0378258999999996</v>
          </cell>
          <cell r="CH20">
            <v>0</v>
          </cell>
          <cell r="CI20">
            <v>0</v>
          </cell>
          <cell r="CJ20">
            <v>6.0378258999999996</v>
          </cell>
          <cell r="CK20">
            <v>0</v>
          </cell>
          <cell r="CL20" t="str">
            <v>нд</v>
          </cell>
        </row>
        <row r="21">
          <cell r="B21" t="str">
            <v>Новое строительство, создание, покупка, всего</v>
          </cell>
          <cell r="C21" t="str">
            <v>Г</v>
          </cell>
          <cell r="D21" t="str">
            <v>нд</v>
          </cell>
          <cell r="E21" t="str">
            <v>нд</v>
          </cell>
          <cell r="F21" t="str">
            <v>нд</v>
          </cell>
          <cell r="G21" t="str">
            <v>нд</v>
          </cell>
          <cell r="H21" t="str">
            <v>нд</v>
          </cell>
          <cell r="I21" t="str">
            <v>нд</v>
          </cell>
          <cell r="J21" t="str">
            <v>нд</v>
          </cell>
          <cell r="K21" t="str">
            <v>нд</v>
          </cell>
          <cell r="L21" t="str">
            <v>нд</v>
          </cell>
          <cell r="M21" t="str">
            <v>нд</v>
          </cell>
          <cell r="N21">
            <v>0</v>
          </cell>
          <cell r="O21">
            <v>165.11474717999999</v>
          </cell>
          <cell r="P21">
            <v>137.84293984999999</v>
          </cell>
          <cell r="Q21">
            <v>149.06603269000001</v>
          </cell>
          <cell r="R21">
            <v>149.06603269000001</v>
          </cell>
          <cell r="S21">
            <v>137.84293984999999</v>
          </cell>
          <cell r="T21">
            <v>26.35352932</v>
          </cell>
          <cell r="U21">
            <v>0</v>
          </cell>
          <cell r="V21">
            <v>0</v>
          </cell>
          <cell r="W21">
            <v>26.35352932</v>
          </cell>
          <cell r="X21">
            <v>0</v>
          </cell>
          <cell r="Y21">
            <v>22.420039619999997</v>
          </cell>
          <cell r="Z21">
            <v>0</v>
          </cell>
          <cell r="AA21">
            <v>0</v>
          </cell>
          <cell r="AB21">
            <v>22.420039619999997</v>
          </cell>
          <cell r="AC21">
            <v>0</v>
          </cell>
          <cell r="AD21">
            <v>45.503878950000001</v>
          </cell>
          <cell r="AE21">
            <v>0</v>
          </cell>
          <cell r="AF21">
            <v>0</v>
          </cell>
          <cell r="AG21">
            <v>45.503878950000001</v>
          </cell>
          <cell r="AH21">
            <v>0</v>
          </cell>
          <cell r="AI21">
            <v>21.607512740000001</v>
          </cell>
          <cell r="AJ21">
            <v>0</v>
          </cell>
          <cell r="AK21">
            <v>0</v>
          </cell>
          <cell r="AL21">
            <v>21.607512740000001</v>
          </cell>
          <cell r="AM21">
            <v>0</v>
          </cell>
          <cell r="AN21">
            <v>24.019683699999998</v>
          </cell>
          <cell r="AO21">
            <v>0</v>
          </cell>
          <cell r="AP21">
            <v>0</v>
          </cell>
          <cell r="AQ21">
            <v>24.019683699999998</v>
          </cell>
          <cell r="AR21">
            <v>0</v>
          </cell>
          <cell r="AS21">
            <v>24.928543769999997</v>
          </cell>
          <cell r="AT21">
            <v>0</v>
          </cell>
          <cell r="AU21">
            <v>0</v>
          </cell>
          <cell r="AV21">
            <v>24.928543769999997</v>
          </cell>
          <cell r="AW21">
            <v>0</v>
          </cell>
          <cell r="AX21">
            <v>17.297469450000001</v>
          </cell>
          <cell r="AY21">
            <v>0</v>
          </cell>
          <cell r="AZ21">
            <v>0</v>
          </cell>
          <cell r="BA21">
            <v>17.297469450000001</v>
          </cell>
          <cell r="BB21">
            <v>0</v>
          </cell>
          <cell r="BC21">
            <v>17.882305890000001</v>
          </cell>
          <cell r="BD21">
            <v>0</v>
          </cell>
          <cell r="BE21">
            <v>0</v>
          </cell>
          <cell r="BF21">
            <v>17.882305890000001</v>
          </cell>
          <cell r="BG21">
            <v>0</v>
          </cell>
          <cell r="BH21">
            <v>29.90710747</v>
          </cell>
          <cell r="BI21">
            <v>0</v>
          </cell>
          <cell r="BJ21">
            <v>0</v>
          </cell>
          <cell r="BK21">
            <v>29.90710747</v>
          </cell>
          <cell r="BL21">
            <v>0</v>
          </cell>
          <cell r="BM21">
            <v>31.313503499999996</v>
          </cell>
          <cell r="BN21">
            <v>0</v>
          </cell>
          <cell r="BO21">
            <v>0</v>
          </cell>
          <cell r="BP21">
            <v>31.313503499999996</v>
          </cell>
          <cell r="BQ21">
            <v>0</v>
          </cell>
          <cell r="BR21">
            <v>19.691034340000002</v>
          </cell>
          <cell r="BS21">
            <v>0</v>
          </cell>
          <cell r="BT21">
            <v>0</v>
          </cell>
          <cell r="BU21">
            <v>19.691034340000002</v>
          </cell>
          <cell r="BV21">
            <v>0</v>
          </cell>
          <cell r="BW21" t="str">
            <v>нд</v>
          </cell>
          <cell r="BX21" t="str">
            <v>нд</v>
          </cell>
          <cell r="BY21" t="str">
            <v>нд</v>
          </cell>
          <cell r="BZ21" t="str">
            <v>нд</v>
          </cell>
          <cell r="CA21" t="str">
            <v>нд</v>
          </cell>
          <cell r="CB21">
            <v>136.41917390999998</v>
          </cell>
          <cell r="CC21">
            <v>0</v>
          </cell>
          <cell r="CD21">
            <v>0</v>
          </cell>
          <cell r="CE21">
            <v>136.41917390999998</v>
          </cell>
          <cell r="CF21">
            <v>0</v>
          </cell>
          <cell r="CG21">
            <v>115.42290023999999</v>
          </cell>
          <cell r="CH21">
            <v>0</v>
          </cell>
          <cell r="CI21">
            <v>0</v>
          </cell>
          <cell r="CJ21">
            <v>115.42290023999999</v>
          </cell>
          <cell r="CK21">
            <v>0</v>
          </cell>
          <cell r="CL21" t="str">
            <v>нд</v>
          </cell>
        </row>
        <row r="22">
          <cell r="B22" t="str">
            <v>Покупка земельных участков для целей реализации инвестиционных проектов, всего</v>
          </cell>
          <cell r="C22" t="str">
            <v>Г</v>
          </cell>
          <cell r="D22" t="str">
            <v>нд</v>
          </cell>
          <cell r="E22" t="str">
            <v>нд</v>
          </cell>
          <cell r="F22" t="str">
            <v>нд</v>
          </cell>
          <cell r="G22" t="str">
            <v>нд</v>
          </cell>
          <cell r="H22" t="str">
            <v>нд</v>
          </cell>
          <cell r="I22" t="str">
            <v>нд</v>
          </cell>
          <cell r="J22" t="str">
            <v>нд</v>
          </cell>
          <cell r="K22" t="str">
            <v>нд</v>
          </cell>
          <cell r="L22" t="str">
            <v>нд</v>
          </cell>
          <cell r="M22" t="str">
            <v>нд</v>
          </cell>
          <cell r="N22">
            <v>0</v>
          </cell>
          <cell r="O22">
            <v>0</v>
          </cell>
          <cell r="P22">
            <v>0</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t="str">
            <v>нд</v>
          </cell>
          <cell r="BX22" t="str">
            <v>нд</v>
          </cell>
          <cell r="BY22" t="str">
            <v>нд</v>
          </cell>
          <cell r="BZ22" t="str">
            <v>нд</v>
          </cell>
          <cell r="CA22" t="str">
            <v>нд</v>
          </cell>
          <cell r="CB22">
            <v>0</v>
          </cell>
          <cell r="CC22">
            <v>0</v>
          </cell>
          <cell r="CD22">
            <v>0</v>
          </cell>
          <cell r="CE22">
            <v>0</v>
          </cell>
          <cell r="CF22">
            <v>0</v>
          </cell>
          <cell r="CG22">
            <v>0</v>
          </cell>
          <cell r="CH22">
            <v>0</v>
          </cell>
          <cell r="CI22">
            <v>0</v>
          </cell>
          <cell r="CJ22">
            <v>0</v>
          </cell>
          <cell r="CK22">
            <v>0</v>
          </cell>
          <cell r="CL22" t="str">
            <v>нд</v>
          </cell>
        </row>
        <row r="23">
          <cell r="B23" t="str">
            <v>Прочие инвестиционные проекты, всего</v>
          </cell>
          <cell r="C23" t="str">
            <v>Г</v>
          </cell>
          <cell r="D23" t="str">
            <v>нд</v>
          </cell>
          <cell r="E23" t="str">
            <v>нд</v>
          </cell>
          <cell r="F23" t="str">
            <v>нд</v>
          </cell>
          <cell r="G23" t="str">
            <v>нд</v>
          </cell>
          <cell r="H23" t="str">
            <v>нд</v>
          </cell>
          <cell r="I23" t="str">
            <v>нд</v>
          </cell>
          <cell r="J23" t="str">
            <v>нд</v>
          </cell>
          <cell r="K23" t="str">
            <v>нд</v>
          </cell>
          <cell r="L23" t="str">
            <v>нд</v>
          </cell>
          <cell r="M23" t="str">
            <v>нд</v>
          </cell>
          <cell r="N23">
            <v>0</v>
          </cell>
          <cell r="O23">
            <v>0</v>
          </cell>
          <cell r="P23">
            <v>0</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t="str">
            <v>нд</v>
          </cell>
          <cell r="BX23" t="str">
            <v>нд</v>
          </cell>
          <cell r="BY23" t="str">
            <v>нд</v>
          </cell>
          <cell r="BZ23" t="str">
            <v>нд</v>
          </cell>
          <cell r="CA23" t="str">
            <v>нд</v>
          </cell>
          <cell r="CB23">
            <v>0</v>
          </cell>
          <cell r="CC23">
            <v>0</v>
          </cell>
          <cell r="CD23">
            <v>0</v>
          </cell>
          <cell r="CE23">
            <v>0</v>
          </cell>
          <cell r="CF23">
            <v>0</v>
          </cell>
          <cell r="CG23">
            <v>0</v>
          </cell>
          <cell r="CH23">
            <v>0</v>
          </cell>
          <cell r="CI23">
            <v>0</v>
          </cell>
          <cell r="CJ23">
            <v>0</v>
          </cell>
          <cell r="CK23">
            <v>0</v>
          </cell>
          <cell r="CL23" t="str">
            <v>нд</v>
          </cell>
        </row>
        <row r="24">
          <cell r="B24" t="str">
            <v>Приморский край (филиал  "Дальэнергосбыт")</v>
          </cell>
          <cell r="C24" t="str">
            <v>Г</v>
          </cell>
          <cell r="D24" t="str">
            <v>нд</v>
          </cell>
          <cell r="E24" t="str">
            <v>нд</v>
          </cell>
          <cell r="F24" t="str">
            <v>нд</v>
          </cell>
          <cell r="G24" t="str">
            <v>нд</v>
          </cell>
          <cell r="H24" t="str">
            <v>нд</v>
          </cell>
          <cell r="I24" t="str">
            <v>нд</v>
          </cell>
          <cell r="J24" t="str">
            <v>нд</v>
          </cell>
          <cell r="K24" t="str">
            <v>нд</v>
          </cell>
          <cell r="L24" t="str">
            <v>нд</v>
          </cell>
          <cell r="M24" t="str">
            <v>нд</v>
          </cell>
          <cell r="N24">
            <v>0</v>
          </cell>
          <cell r="O24">
            <v>153.30545370000002</v>
          </cell>
          <cell r="P24">
            <v>125.63304327</v>
          </cell>
          <cell r="Q24">
            <v>139.66294712000001</v>
          </cell>
          <cell r="R24">
            <v>139.66294712000001</v>
          </cell>
          <cell r="S24">
            <v>125.63304327</v>
          </cell>
          <cell r="T24">
            <v>19.280080409999997</v>
          </cell>
          <cell r="U24">
            <v>0</v>
          </cell>
          <cell r="V24">
            <v>0</v>
          </cell>
          <cell r="W24">
            <v>19.280080409999997</v>
          </cell>
          <cell r="X24">
            <v>0</v>
          </cell>
          <cell r="Y24">
            <v>24.041491979999996</v>
          </cell>
          <cell r="Z24">
            <v>0</v>
          </cell>
          <cell r="AA24">
            <v>0</v>
          </cell>
          <cell r="AB24">
            <v>24.041491979999996</v>
          </cell>
          <cell r="AC24">
            <v>0</v>
          </cell>
          <cell r="AD24">
            <v>38.953270260000004</v>
          </cell>
          <cell r="AE24">
            <v>0</v>
          </cell>
          <cell r="AF24">
            <v>0</v>
          </cell>
          <cell r="AG24">
            <v>38.953270260000004</v>
          </cell>
          <cell r="AH24">
            <v>0</v>
          </cell>
          <cell r="AI24">
            <v>6.8273566099999998</v>
          </cell>
          <cell r="AJ24">
            <v>0</v>
          </cell>
          <cell r="AK24">
            <v>0</v>
          </cell>
          <cell r="AL24">
            <v>6.8273566099999998</v>
          </cell>
          <cell r="AM24">
            <v>0</v>
          </cell>
          <cell r="AN24">
            <v>24.282613409999996</v>
          </cell>
          <cell r="AO24">
            <v>0</v>
          </cell>
          <cell r="AP24">
            <v>0</v>
          </cell>
          <cell r="AQ24">
            <v>24.282613409999996</v>
          </cell>
          <cell r="AR24">
            <v>0</v>
          </cell>
          <cell r="AS24">
            <v>25.0528975</v>
          </cell>
          <cell r="AT24">
            <v>0</v>
          </cell>
          <cell r="AU24">
            <v>0</v>
          </cell>
          <cell r="AV24">
            <v>25.0528975</v>
          </cell>
          <cell r="AW24">
            <v>0</v>
          </cell>
          <cell r="AX24">
            <v>24.039784300000001</v>
          </cell>
          <cell r="AY24">
            <v>0</v>
          </cell>
          <cell r="AZ24">
            <v>0</v>
          </cell>
          <cell r="BA24">
            <v>24.039784300000001</v>
          </cell>
          <cell r="BB24">
            <v>0</v>
          </cell>
          <cell r="BC24">
            <v>24.791494020000002</v>
          </cell>
          <cell r="BD24">
            <v>0</v>
          </cell>
          <cell r="BE24">
            <v>0</v>
          </cell>
          <cell r="BF24">
            <v>24.791494020000002</v>
          </cell>
          <cell r="BG24">
            <v>0</v>
          </cell>
          <cell r="BH24">
            <v>27.122834950000001</v>
          </cell>
          <cell r="BI24">
            <v>0</v>
          </cell>
          <cell r="BJ24">
            <v>0</v>
          </cell>
          <cell r="BK24">
            <v>27.122834950000001</v>
          </cell>
          <cell r="BL24">
            <v>0</v>
          </cell>
          <cell r="BM24">
            <v>28.336627429999997</v>
          </cell>
          <cell r="BN24">
            <v>0</v>
          </cell>
          <cell r="BO24">
            <v>0</v>
          </cell>
          <cell r="BP24">
            <v>28.336627429999997</v>
          </cell>
          <cell r="BQ24">
            <v>0</v>
          </cell>
          <cell r="BR24">
            <v>16.583175730000001</v>
          </cell>
          <cell r="BS24">
            <v>0</v>
          </cell>
          <cell r="BT24">
            <v>0</v>
          </cell>
          <cell r="BU24">
            <v>16.583175730000001</v>
          </cell>
          <cell r="BV24">
            <v>0</v>
          </cell>
          <cell r="BW24" t="str">
            <v>нд</v>
          </cell>
          <cell r="BX24" t="str">
            <v>нд</v>
          </cell>
          <cell r="BY24" t="str">
            <v>нд</v>
          </cell>
          <cell r="BZ24" t="str">
            <v>нд</v>
          </cell>
          <cell r="CA24" t="str">
            <v>нд</v>
          </cell>
          <cell r="CB24">
            <v>130.98167864999999</v>
          </cell>
          <cell r="CC24">
            <v>0</v>
          </cell>
          <cell r="CD24">
            <v>0</v>
          </cell>
          <cell r="CE24">
            <v>130.98167864999999</v>
          </cell>
          <cell r="CF24">
            <v>0</v>
          </cell>
          <cell r="CG24">
            <v>101.59155128999998</v>
          </cell>
          <cell r="CH24">
            <v>0</v>
          </cell>
          <cell r="CI24">
            <v>0</v>
          </cell>
          <cell r="CJ24">
            <v>101.59155128999998</v>
          </cell>
          <cell r="CK24">
            <v>0</v>
          </cell>
          <cell r="CL24" t="str">
            <v>нд</v>
          </cell>
        </row>
        <row r="25">
          <cell r="B25" t="str">
            <v>Реконструкция, всего, в том числе:</v>
          </cell>
          <cell r="C25" t="str">
            <v>Г</v>
          </cell>
          <cell r="D25" t="str">
            <v>нд</v>
          </cell>
          <cell r="E25" t="str">
            <v>нд</v>
          </cell>
          <cell r="F25" t="str">
            <v>нд</v>
          </cell>
          <cell r="G25" t="str">
            <v>нд</v>
          </cell>
          <cell r="H25" t="str">
            <v>нд</v>
          </cell>
          <cell r="I25" t="str">
            <v>нд</v>
          </cell>
          <cell r="J25" t="str">
            <v>нд</v>
          </cell>
          <cell r="K25" t="str">
            <v>нд</v>
          </cell>
          <cell r="L25" t="str">
            <v>нд</v>
          </cell>
          <cell r="M25" t="str">
            <v>нд</v>
          </cell>
          <cell r="N25">
            <v>0</v>
          </cell>
          <cell r="O25">
            <v>18.854645470000001</v>
          </cell>
          <cell r="P25">
            <v>19.421263199999999</v>
          </cell>
          <cell r="Q25">
            <v>18.854645470000001</v>
          </cell>
          <cell r="R25">
            <v>18.854645470000001</v>
          </cell>
          <cell r="S25">
            <v>19.421263199999999</v>
          </cell>
          <cell r="T25">
            <v>2.5502521499999999</v>
          </cell>
          <cell r="U25">
            <v>0</v>
          </cell>
          <cell r="V25">
            <v>0</v>
          </cell>
          <cell r="W25">
            <v>2.5502521499999999</v>
          </cell>
          <cell r="X25">
            <v>0</v>
          </cell>
          <cell r="Y25">
            <v>2.6158628099999999</v>
          </cell>
          <cell r="Z25">
            <v>0</v>
          </cell>
          <cell r="AA25">
            <v>0</v>
          </cell>
          <cell r="AB25">
            <v>2.6158628099999999</v>
          </cell>
          <cell r="AC25">
            <v>0</v>
          </cell>
          <cell r="AD25">
            <v>0</v>
          </cell>
          <cell r="AE25">
            <v>0</v>
          </cell>
          <cell r="AF25">
            <v>0</v>
          </cell>
          <cell r="AG25">
            <v>0</v>
          </cell>
          <cell r="AH25">
            <v>0</v>
          </cell>
          <cell r="AI25">
            <v>0</v>
          </cell>
          <cell r="AJ25">
            <v>0</v>
          </cell>
          <cell r="AK25">
            <v>0</v>
          </cell>
          <cell r="AL25">
            <v>0</v>
          </cell>
          <cell r="AM25">
            <v>0</v>
          </cell>
          <cell r="AN25">
            <v>6.8615231699999999</v>
          </cell>
          <cell r="AO25">
            <v>0</v>
          </cell>
          <cell r="AP25">
            <v>0</v>
          </cell>
          <cell r="AQ25">
            <v>6.8615231699999999</v>
          </cell>
          <cell r="AR25">
            <v>0</v>
          </cell>
          <cell r="AS25">
            <v>7.0447984000000003</v>
          </cell>
          <cell r="AT25">
            <v>0</v>
          </cell>
          <cell r="AU25">
            <v>0</v>
          </cell>
          <cell r="AV25">
            <v>7.0447984000000003</v>
          </cell>
          <cell r="AW25">
            <v>0</v>
          </cell>
          <cell r="AX25">
            <v>9.4428701499999992</v>
          </cell>
          <cell r="AY25">
            <v>0</v>
          </cell>
          <cell r="AZ25">
            <v>0</v>
          </cell>
          <cell r="BA25">
            <v>9.4428701499999992</v>
          </cell>
          <cell r="BB25">
            <v>0</v>
          </cell>
          <cell r="BC25">
            <v>9.7606019899999996</v>
          </cell>
          <cell r="BD25">
            <v>0</v>
          </cell>
          <cell r="BE25">
            <v>0</v>
          </cell>
          <cell r="BF25">
            <v>9.7606019899999996</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t="str">
            <v>нд</v>
          </cell>
          <cell r="BX25" t="str">
            <v>нд</v>
          </cell>
          <cell r="BY25" t="str">
            <v>нд</v>
          </cell>
          <cell r="BZ25" t="str">
            <v>нд</v>
          </cell>
          <cell r="CA25" t="str">
            <v>нд</v>
          </cell>
          <cell r="CB25">
            <v>16.304393319999999</v>
          </cell>
          <cell r="CC25">
            <v>0</v>
          </cell>
          <cell r="CD25">
            <v>0</v>
          </cell>
          <cell r="CE25">
            <v>16.304393319999999</v>
          </cell>
          <cell r="CF25">
            <v>0</v>
          </cell>
          <cell r="CG25">
            <v>16.805400389999999</v>
          </cell>
          <cell r="CH25">
            <v>0</v>
          </cell>
          <cell r="CI25">
            <v>0</v>
          </cell>
          <cell r="CJ25">
            <v>16.805400389999999</v>
          </cell>
          <cell r="CK25">
            <v>0</v>
          </cell>
          <cell r="CL25" t="str">
            <v>нд</v>
          </cell>
        </row>
        <row r="26">
          <cell r="B26" t="str">
            <v>Реконструкция зданий (сооружений) всего, в том числе:</v>
          </cell>
          <cell r="C26" t="str">
            <v>Г</v>
          </cell>
          <cell r="D26" t="str">
            <v>нд</v>
          </cell>
          <cell r="E26" t="str">
            <v>нд</v>
          </cell>
          <cell r="F26" t="str">
            <v>нд</v>
          </cell>
          <cell r="G26" t="str">
            <v>нд</v>
          </cell>
          <cell r="H26" t="str">
            <v>нд</v>
          </cell>
          <cell r="I26" t="str">
            <v>нд</v>
          </cell>
          <cell r="J26" t="str">
            <v>нд</v>
          </cell>
          <cell r="K26" t="str">
            <v>нд</v>
          </cell>
          <cell r="L26" t="str">
            <v>нд</v>
          </cell>
          <cell r="M26" t="str">
            <v>нд</v>
          </cell>
          <cell r="N26">
            <v>0</v>
          </cell>
          <cell r="O26">
            <v>18.854645470000001</v>
          </cell>
          <cell r="P26">
            <v>19.421263199999999</v>
          </cell>
          <cell r="Q26">
            <v>18.854645470000001</v>
          </cell>
          <cell r="R26">
            <v>18.854645470000001</v>
          </cell>
          <cell r="S26">
            <v>19.421263199999999</v>
          </cell>
          <cell r="T26">
            <v>2.5502521499999999</v>
          </cell>
          <cell r="U26">
            <v>0</v>
          </cell>
          <cell r="V26">
            <v>0</v>
          </cell>
          <cell r="W26">
            <v>2.5502521499999999</v>
          </cell>
          <cell r="X26">
            <v>0</v>
          </cell>
          <cell r="Y26">
            <v>2.6158628099999999</v>
          </cell>
          <cell r="Z26">
            <v>0</v>
          </cell>
          <cell r="AA26">
            <v>0</v>
          </cell>
          <cell r="AB26">
            <v>2.6158628099999999</v>
          </cell>
          <cell r="AC26">
            <v>0</v>
          </cell>
          <cell r="AD26">
            <v>0</v>
          </cell>
          <cell r="AE26">
            <v>0</v>
          </cell>
          <cell r="AF26">
            <v>0</v>
          </cell>
          <cell r="AG26">
            <v>0</v>
          </cell>
          <cell r="AH26">
            <v>0</v>
          </cell>
          <cell r="AI26">
            <v>0</v>
          </cell>
          <cell r="AJ26">
            <v>0</v>
          </cell>
          <cell r="AK26">
            <v>0</v>
          </cell>
          <cell r="AL26">
            <v>0</v>
          </cell>
          <cell r="AM26">
            <v>0</v>
          </cell>
          <cell r="AN26">
            <v>6.8615231699999999</v>
          </cell>
          <cell r="AO26">
            <v>0</v>
          </cell>
          <cell r="AP26">
            <v>0</v>
          </cell>
          <cell r="AQ26">
            <v>6.8615231699999999</v>
          </cell>
          <cell r="AR26">
            <v>0</v>
          </cell>
          <cell r="AS26">
            <v>7.0447984000000003</v>
          </cell>
          <cell r="AT26">
            <v>0</v>
          </cell>
          <cell r="AU26">
            <v>0</v>
          </cell>
          <cell r="AV26">
            <v>7.0447984000000003</v>
          </cell>
          <cell r="AW26">
            <v>0</v>
          </cell>
          <cell r="AX26">
            <v>9.4428701499999992</v>
          </cell>
          <cell r="AY26">
            <v>0</v>
          </cell>
          <cell r="AZ26">
            <v>0</v>
          </cell>
          <cell r="BA26">
            <v>9.4428701499999992</v>
          </cell>
          <cell r="BB26">
            <v>0</v>
          </cell>
          <cell r="BC26">
            <v>9.7606019899999996</v>
          </cell>
          <cell r="BD26">
            <v>0</v>
          </cell>
          <cell r="BE26">
            <v>0</v>
          </cell>
          <cell r="BF26">
            <v>9.7606019899999996</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t="str">
            <v>нд</v>
          </cell>
          <cell r="BX26" t="str">
            <v>нд</v>
          </cell>
          <cell r="BY26" t="str">
            <v>нд</v>
          </cell>
          <cell r="BZ26" t="str">
            <v>нд</v>
          </cell>
          <cell r="CA26" t="str">
            <v>нд</v>
          </cell>
          <cell r="CB26">
            <v>16.304393319999999</v>
          </cell>
          <cell r="CC26">
            <v>0</v>
          </cell>
          <cell r="CD26">
            <v>0</v>
          </cell>
          <cell r="CE26">
            <v>16.304393319999999</v>
          </cell>
          <cell r="CF26">
            <v>0</v>
          </cell>
          <cell r="CG26">
            <v>16.805400389999999</v>
          </cell>
          <cell r="CH26">
            <v>0</v>
          </cell>
          <cell r="CI26">
            <v>0</v>
          </cell>
          <cell r="CJ26">
            <v>16.805400389999999</v>
          </cell>
          <cell r="CK26">
            <v>0</v>
          </cell>
          <cell r="CL26" t="str">
            <v>нд</v>
          </cell>
        </row>
        <row r="27">
          <cell r="B27" t="str">
            <v>Реконструкция систем инженерно-технического обеспечения зданий (сооружений) всего, в том числе:</v>
          </cell>
          <cell r="C27" t="str">
            <v>Г</v>
          </cell>
          <cell r="D27" t="str">
            <v>нд</v>
          </cell>
          <cell r="E27" t="str">
            <v>нд</v>
          </cell>
          <cell r="F27" t="str">
            <v>нд</v>
          </cell>
          <cell r="G27" t="str">
            <v>нд</v>
          </cell>
          <cell r="H27" t="str">
            <v>нд</v>
          </cell>
          <cell r="I27" t="str">
            <v>нд</v>
          </cell>
          <cell r="J27" t="str">
            <v>нд</v>
          </cell>
          <cell r="K27" t="str">
            <v>нд</v>
          </cell>
          <cell r="L27" t="str">
            <v>нд</v>
          </cell>
          <cell r="M27" t="str">
            <v>нд</v>
          </cell>
          <cell r="N27">
            <v>0</v>
          </cell>
          <cell r="O27">
            <v>18.854645470000001</v>
          </cell>
          <cell r="P27">
            <v>19.421263199999999</v>
          </cell>
          <cell r="Q27">
            <v>18.854645470000001</v>
          </cell>
          <cell r="R27">
            <v>18.854645470000001</v>
          </cell>
          <cell r="S27">
            <v>19.421263199999999</v>
          </cell>
          <cell r="T27">
            <v>2.5502521499999999</v>
          </cell>
          <cell r="U27">
            <v>0</v>
          </cell>
          <cell r="V27">
            <v>0</v>
          </cell>
          <cell r="W27">
            <v>2.5502521499999999</v>
          </cell>
          <cell r="X27">
            <v>0</v>
          </cell>
          <cell r="Y27">
            <v>2.6158628099999999</v>
          </cell>
          <cell r="Z27">
            <v>0</v>
          </cell>
          <cell r="AA27">
            <v>0</v>
          </cell>
          <cell r="AB27">
            <v>2.6158628099999999</v>
          </cell>
          <cell r="AC27">
            <v>0</v>
          </cell>
          <cell r="AD27">
            <v>0</v>
          </cell>
          <cell r="AE27">
            <v>0</v>
          </cell>
          <cell r="AF27">
            <v>0</v>
          </cell>
          <cell r="AG27">
            <v>0</v>
          </cell>
          <cell r="AH27">
            <v>0</v>
          </cell>
          <cell r="AI27">
            <v>0</v>
          </cell>
          <cell r="AJ27">
            <v>0</v>
          </cell>
          <cell r="AK27">
            <v>0</v>
          </cell>
          <cell r="AL27">
            <v>0</v>
          </cell>
          <cell r="AM27">
            <v>0</v>
          </cell>
          <cell r="AN27">
            <v>6.8615231699999999</v>
          </cell>
          <cell r="AO27">
            <v>0</v>
          </cell>
          <cell r="AP27">
            <v>0</v>
          </cell>
          <cell r="AQ27">
            <v>6.8615231699999999</v>
          </cell>
          <cell r="AR27">
            <v>0</v>
          </cell>
          <cell r="AS27">
            <v>7.0447984000000003</v>
          </cell>
          <cell r="AT27">
            <v>0</v>
          </cell>
          <cell r="AU27">
            <v>0</v>
          </cell>
          <cell r="AV27">
            <v>7.0447984000000003</v>
          </cell>
          <cell r="AW27">
            <v>0</v>
          </cell>
          <cell r="AX27">
            <v>9.4428701499999992</v>
          </cell>
          <cell r="AY27">
            <v>0</v>
          </cell>
          <cell r="AZ27">
            <v>0</v>
          </cell>
          <cell r="BA27">
            <v>9.4428701499999992</v>
          </cell>
          <cell r="BB27">
            <v>0</v>
          </cell>
          <cell r="BC27">
            <v>9.7606019899999996</v>
          </cell>
          <cell r="BD27">
            <v>0</v>
          </cell>
          <cell r="BE27">
            <v>0</v>
          </cell>
          <cell r="BF27">
            <v>9.7606019899999996</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t="str">
            <v>нд</v>
          </cell>
          <cell r="BX27" t="str">
            <v>нд</v>
          </cell>
          <cell r="BY27" t="str">
            <v>нд</v>
          </cell>
          <cell r="BZ27" t="str">
            <v>нд</v>
          </cell>
          <cell r="CA27" t="str">
            <v>нд</v>
          </cell>
          <cell r="CB27">
            <v>16.304393319999999</v>
          </cell>
          <cell r="CC27">
            <v>0</v>
          </cell>
          <cell r="CD27">
            <v>0</v>
          </cell>
          <cell r="CE27">
            <v>16.304393319999999</v>
          </cell>
          <cell r="CF27">
            <v>0</v>
          </cell>
          <cell r="CG27">
            <v>16.805400389999999</v>
          </cell>
          <cell r="CH27">
            <v>0</v>
          </cell>
          <cell r="CI27">
            <v>0</v>
          </cell>
          <cell r="CJ27">
            <v>16.805400389999999</v>
          </cell>
          <cell r="CK27">
            <v>0</v>
          </cell>
          <cell r="CL27" t="str">
            <v>нд</v>
          </cell>
        </row>
        <row r="28">
          <cell r="B28" t="str">
            <v>Разработка проекта реконструкции системы электроснабжения административного здания по адресу: Приморский край, г.Владивосток, ул. Октябрьская, 8 - 1 ед.</v>
          </cell>
          <cell r="C28" t="str">
            <v>H_504-13</v>
          </cell>
          <cell r="D28" t="str">
            <v>Н</v>
          </cell>
          <cell r="E28">
            <v>2022</v>
          </cell>
          <cell r="F28">
            <v>2022</v>
          </cell>
          <cell r="G28">
            <v>2022</v>
          </cell>
          <cell r="H28" t="str">
            <v>нд</v>
          </cell>
          <cell r="I28" t="str">
            <v>нд</v>
          </cell>
          <cell r="J28" t="str">
            <v>нд</v>
          </cell>
          <cell r="K28" t="str">
            <v>нд</v>
          </cell>
          <cell r="L28" t="str">
            <v>нд</v>
          </cell>
          <cell r="M28" t="str">
            <v>нд</v>
          </cell>
          <cell r="N28">
            <v>0</v>
          </cell>
          <cell r="O28">
            <v>0.55105525999999994</v>
          </cell>
          <cell r="P28">
            <v>0.56959705999999999</v>
          </cell>
          <cell r="Q28">
            <v>0.55105525999999994</v>
          </cell>
          <cell r="R28">
            <v>0.55105525999999994</v>
          </cell>
          <cell r="S28">
            <v>0.56959705999999999</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0.55105526000000005</v>
          </cell>
          <cell r="AY28">
            <v>0</v>
          </cell>
          <cell r="AZ28">
            <v>0</v>
          </cell>
          <cell r="BA28">
            <v>0.55105526000000005</v>
          </cell>
          <cell r="BB28">
            <v>0</v>
          </cell>
          <cell r="BC28">
            <v>0.56959705999999999</v>
          </cell>
          <cell r="BD28">
            <v>0</v>
          </cell>
          <cell r="BE28">
            <v>0</v>
          </cell>
          <cell r="BF28">
            <v>0.56959705999999999</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t="str">
            <v>нд</v>
          </cell>
          <cell r="BX28" t="str">
            <v>нд</v>
          </cell>
          <cell r="BY28" t="str">
            <v>нд</v>
          </cell>
          <cell r="BZ28" t="str">
            <v>нд</v>
          </cell>
          <cell r="CA28" t="str">
            <v>нд</v>
          </cell>
          <cell r="CB28">
            <v>0.55105526000000005</v>
          </cell>
          <cell r="CC28">
            <v>0</v>
          </cell>
          <cell r="CD28">
            <v>0</v>
          </cell>
          <cell r="CE28">
            <v>0.55105526000000005</v>
          </cell>
          <cell r="CF28">
            <v>0</v>
          </cell>
          <cell r="CG28">
            <v>0.56959705999999999</v>
          </cell>
          <cell r="CH28">
            <v>0</v>
          </cell>
          <cell r="CI28">
            <v>0</v>
          </cell>
          <cell r="CJ28">
            <v>0.56959705999999999</v>
          </cell>
          <cell r="CK28">
            <v>0</v>
          </cell>
          <cell r="CL28" t="str">
            <v>Увеличение ставки НДС до 20% и пересчет по индексам-дефляторам Минэкономразвития до 2024г.</v>
          </cell>
        </row>
        <row r="29">
          <cell r="B29" t="str">
            <v>Реконструкция системы электроснабжения административного здания по адресу: Приморский край, г.Владивосток, ул. Октябрьская, 8 - 1 ед.</v>
          </cell>
          <cell r="C29" t="str">
            <v>H_504-14</v>
          </cell>
          <cell r="D29" t="str">
            <v>П</v>
          </cell>
          <cell r="E29">
            <v>2022</v>
          </cell>
          <cell r="F29">
            <v>2022</v>
          </cell>
          <cell r="G29">
            <v>2022</v>
          </cell>
          <cell r="H29" t="str">
            <v>нд</v>
          </cell>
          <cell r="I29" t="str">
            <v>нд</v>
          </cell>
          <cell r="J29" t="str">
            <v>нд</v>
          </cell>
          <cell r="K29" t="str">
            <v>нд</v>
          </cell>
          <cell r="L29" t="str">
            <v>нд</v>
          </cell>
          <cell r="M29" t="str">
            <v>нд</v>
          </cell>
          <cell r="N29">
            <v>0</v>
          </cell>
          <cell r="O29">
            <v>8.8918148899999991</v>
          </cell>
          <cell r="P29">
            <v>9.1910049300000001</v>
          </cell>
          <cell r="Q29">
            <v>8.8918148899999991</v>
          </cell>
          <cell r="R29">
            <v>8.8918148899999991</v>
          </cell>
          <cell r="S29">
            <v>9.1910049300000001</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8.8918148899999991</v>
          </cell>
          <cell r="AY29">
            <v>0</v>
          </cell>
          <cell r="AZ29">
            <v>0</v>
          </cell>
          <cell r="BA29">
            <v>8.8918148899999991</v>
          </cell>
          <cell r="BB29">
            <v>0</v>
          </cell>
          <cell r="BC29">
            <v>9.1910049300000001</v>
          </cell>
          <cell r="BD29">
            <v>0</v>
          </cell>
          <cell r="BE29">
            <v>0</v>
          </cell>
          <cell r="BF29">
            <v>9.1910049300000001</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t="str">
            <v>нд</v>
          </cell>
          <cell r="BX29" t="str">
            <v>нд</v>
          </cell>
          <cell r="BY29" t="str">
            <v>нд</v>
          </cell>
          <cell r="BZ29" t="str">
            <v>нд</v>
          </cell>
          <cell r="CA29" t="str">
            <v>нд</v>
          </cell>
          <cell r="CB29">
            <v>8.8918148899999991</v>
          </cell>
          <cell r="CC29">
            <v>0</v>
          </cell>
          <cell r="CD29">
            <v>0</v>
          </cell>
          <cell r="CE29">
            <v>8.8918148899999991</v>
          </cell>
          <cell r="CF29">
            <v>0</v>
          </cell>
          <cell r="CG29">
            <v>9.1910049300000001</v>
          </cell>
          <cell r="CH29">
            <v>0</v>
          </cell>
          <cell r="CI29">
            <v>0</v>
          </cell>
          <cell r="CJ29">
            <v>9.1910049300000001</v>
          </cell>
          <cell r="CK29">
            <v>0</v>
          </cell>
          <cell r="CL29" t="str">
            <v>Увеличение ставки НДС до 20% и пересчет по индексам-дефляторам Минэкономразвития до 2024г.</v>
          </cell>
        </row>
        <row r="30">
          <cell r="B30" t="str">
            <v>Разработка проекта реконструкции системы автоматической пожарной сигнализации в административном здании по адресу: г. Владивосток, ул. Октябрьская, 8  - 1 ед.</v>
          </cell>
          <cell r="C30" t="str">
            <v>H_504-11</v>
          </cell>
          <cell r="D30" t="str">
            <v>П</v>
          </cell>
          <cell r="E30">
            <v>2021</v>
          </cell>
          <cell r="F30">
            <v>2021</v>
          </cell>
          <cell r="G30">
            <v>2021</v>
          </cell>
          <cell r="H30" t="str">
            <v>нд</v>
          </cell>
          <cell r="I30" t="str">
            <v>нд</v>
          </cell>
          <cell r="J30" t="str">
            <v>нд</v>
          </cell>
          <cell r="K30" t="str">
            <v>нд</v>
          </cell>
          <cell r="L30" t="str">
            <v>нд</v>
          </cell>
          <cell r="M30" t="str">
            <v>нд</v>
          </cell>
          <cell r="N30">
            <v>0</v>
          </cell>
          <cell r="O30">
            <v>0.58596064999999997</v>
          </cell>
          <cell r="P30">
            <v>0.60161200000000004</v>
          </cell>
          <cell r="Q30">
            <v>0.58596064999999997</v>
          </cell>
          <cell r="R30">
            <v>0.58596064999999997</v>
          </cell>
          <cell r="S30">
            <v>0.60161200000000004</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0.58596064999999997</v>
          </cell>
          <cell r="AO30">
            <v>0</v>
          </cell>
          <cell r="AP30">
            <v>0</v>
          </cell>
          <cell r="AQ30">
            <v>0.58596064999999997</v>
          </cell>
          <cell r="AR30">
            <v>0</v>
          </cell>
          <cell r="AS30">
            <v>0.60161200000000004</v>
          </cell>
          <cell r="AT30">
            <v>0</v>
          </cell>
          <cell r="AU30">
            <v>0</v>
          </cell>
          <cell r="AV30">
            <v>0.60161200000000004</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t="str">
            <v>нд</v>
          </cell>
          <cell r="BX30" t="str">
            <v>нд</v>
          </cell>
          <cell r="BY30" t="str">
            <v>нд</v>
          </cell>
          <cell r="BZ30" t="str">
            <v>нд</v>
          </cell>
          <cell r="CA30" t="str">
            <v>нд</v>
          </cell>
          <cell r="CB30">
            <v>0.58596064999999997</v>
          </cell>
          <cell r="CC30">
            <v>0</v>
          </cell>
          <cell r="CD30">
            <v>0</v>
          </cell>
          <cell r="CE30">
            <v>0.58596064999999997</v>
          </cell>
          <cell r="CF30">
            <v>0</v>
          </cell>
          <cell r="CG30">
            <v>0.60161200000000004</v>
          </cell>
          <cell r="CH30">
            <v>0</v>
          </cell>
          <cell r="CI30">
            <v>0</v>
          </cell>
          <cell r="CJ30">
            <v>0.60161200000000004</v>
          </cell>
          <cell r="CK30">
            <v>0</v>
          </cell>
          <cell r="CL30" t="str">
            <v>Увеличение ставки НДС до 20% и пересчет по индексам-дефляторам Минэкономразвития до 2024г.</v>
          </cell>
        </row>
        <row r="31">
          <cell r="B31" t="str">
            <v>Реконструкция системы автоматической пожарной сигнализации в административном здании  по адресу: г. Владивосток, ул. Октябрьская, 8 (Приморский край) - 1 ед.</v>
          </cell>
          <cell r="C31" t="str">
            <v>H_504-12</v>
          </cell>
          <cell r="D31" t="str">
            <v>П</v>
          </cell>
          <cell r="E31">
            <v>2021</v>
          </cell>
          <cell r="F31">
            <v>2021</v>
          </cell>
          <cell r="G31">
            <v>2021</v>
          </cell>
          <cell r="H31" t="str">
            <v>нд</v>
          </cell>
          <cell r="I31" t="str">
            <v>нд</v>
          </cell>
          <cell r="J31" t="str">
            <v>нд</v>
          </cell>
          <cell r="K31" t="str">
            <v>нд</v>
          </cell>
          <cell r="L31" t="str">
            <v>нд</v>
          </cell>
          <cell r="M31" t="str">
            <v>нд</v>
          </cell>
          <cell r="N31">
            <v>0</v>
          </cell>
          <cell r="O31">
            <v>6.2755625200000003</v>
          </cell>
          <cell r="P31">
            <v>6.4431864000000001</v>
          </cell>
          <cell r="Q31">
            <v>6.2755625200000003</v>
          </cell>
          <cell r="R31">
            <v>6.2755625200000003</v>
          </cell>
          <cell r="S31">
            <v>6.4431864000000001</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6.2755625200000003</v>
          </cell>
          <cell r="AO31">
            <v>0</v>
          </cell>
          <cell r="AP31">
            <v>0</v>
          </cell>
          <cell r="AQ31">
            <v>6.2755625200000003</v>
          </cell>
          <cell r="AR31">
            <v>0</v>
          </cell>
          <cell r="AS31">
            <v>6.4431864000000001</v>
          </cell>
          <cell r="AT31">
            <v>0</v>
          </cell>
          <cell r="AU31">
            <v>0</v>
          </cell>
          <cell r="AV31">
            <v>6.4431864000000001</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t="str">
            <v>нд</v>
          </cell>
          <cell r="BX31" t="str">
            <v>нд</v>
          </cell>
          <cell r="BY31" t="str">
            <v>нд</v>
          </cell>
          <cell r="BZ31" t="str">
            <v>нд</v>
          </cell>
          <cell r="CA31" t="str">
            <v>нд</v>
          </cell>
          <cell r="CB31">
            <v>6.2755625200000003</v>
          </cell>
          <cell r="CC31">
            <v>0</v>
          </cell>
          <cell r="CD31">
            <v>0</v>
          </cell>
          <cell r="CE31">
            <v>6.2755625200000003</v>
          </cell>
          <cell r="CF31">
            <v>0</v>
          </cell>
          <cell r="CG31">
            <v>6.4431864000000001</v>
          </cell>
          <cell r="CH31">
            <v>0</v>
          </cell>
          <cell r="CI31">
            <v>0</v>
          </cell>
          <cell r="CJ31">
            <v>6.4431864000000001</v>
          </cell>
          <cell r="CK31">
            <v>0</v>
          </cell>
          <cell r="CL31" t="str">
            <v>Увеличение ставки НДС до 20% и пересчет по индексам-дефляторам Минэкономразвития до 2024г.</v>
          </cell>
        </row>
        <row r="32">
          <cell r="B32" t="str">
            <v>Выполнение проектных работ для устройства ливневой канализации на прилегающей территории здания Лесозаводского отделения по адресу г. Лесозаводск, ул. Будника, 77 - 1 ед.</v>
          </cell>
          <cell r="C32" t="str">
            <v>I_504-163</v>
          </cell>
          <cell r="D32" t="str">
            <v>П</v>
          </cell>
          <cell r="E32">
            <v>2019</v>
          </cell>
          <cell r="F32">
            <v>2019</v>
          </cell>
          <cell r="G32">
            <v>2019</v>
          </cell>
          <cell r="H32" t="str">
            <v>нд</v>
          </cell>
          <cell r="I32" t="str">
            <v>нд</v>
          </cell>
          <cell r="J32" t="str">
            <v>нд</v>
          </cell>
          <cell r="K32" t="str">
            <v>нд</v>
          </cell>
          <cell r="L32" t="str">
            <v>нд</v>
          </cell>
          <cell r="M32" t="str">
            <v>нд</v>
          </cell>
          <cell r="N32">
            <v>0</v>
          </cell>
          <cell r="O32">
            <v>0.33670739999999999</v>
          </cell>
          <cell r="P32">
            <v>0.34536991</v>
          </cell>
          <cell r="Q32">
            <v>0.33670739999999999</v>
          </cell>
          <cell r="R32">
            <v>0.33670739999999999</v>
          </cell>
          <cell r="S32">
            <v>0.34536991</v>
          </cell>
          <cell r="T32">
            <v>0.33670739999999999</v>
          </cell>
          <cell r="U32">
            <v>0</v>
          </cell>
          <cell r="V32">
            <v>0</v>
          </cell>
          <cell r="W32">
            <v>0.33670739999999999</v>
          </cell>
          <cell r="X32">
            <v>0</v>
          </cell>
          <cell r="Y32">
            <v>0.34536991</v>
          </cell>
          <cell r="Z32">
            <v>0</v>
          </cell>
          <cell r="AA32">
            <v>0</v>
          </cell>
          <cell r="AB32">
            <v>0.34536991</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0</v>
          </cell>
          <cell r="BC32">
            <v>0</v>
          </cell>
          <cell r="BD32">
            <v>0</v>
          </cell>
          <cell r="BE32">
            <v>0</v>
          </cell>
          <cell r="BF32">
            <v>0</v>
          </cell>
          <cell r="BG32">
            <v>0</v>
          </cell>
          <cell r="BH32">
            <v>0</v>
          </cell>
          <cell r="BI32">
            <v>0</v>
          </cell>
          <cell r="BJ32">
            <v>0</v>
          </cell>
          <cell r="BK32">
            <v>0</v>
          </cell>
          <cell r="BL32">
            <v>0</v>
          </cell>
          <cell r="BM32">
            <v>0</v>
          </cell>
          <cell r="BN32">
            <v>0</v>
          </cell>
          <cell r="BO32">
            <v>0</v>
          </cell>
          <cell r="BP32">
            <v>0</v>
          </cell>
          <cell r="BQ32">
            <v>0</v>
          </cell>
          <cell r="BR32">
            <v>0</v>
          </cell>
          <cell r="BS32">
            <v>0</v>
          </cell>
          <cell r="BT32">
            <v>0</v>
          </cell>
          <cell r="BU32">
            <v>0</v>
          </cell>
          <cell r="BV32">
            <v>0</v>
          </cell>
          <cell r="BW32" t="str">
            <v>нд</v>
          </cell>
          <cell r="BX32" t="str">
            <v>нд</v>
          </cell>
          <cell r="BY32" t="str">
            <v>нд</v>
          </cell>
          <cell r="BZ32" t="str">
            <v>нд</v>
          </cell>
          <cell r="CA32" t="str">
            <v>нд</v>
          </cell>
          <cell r="CB32">
            <v>0</v>
          </cell>
          <cell r="CC32">
            <v>0</v>
          </cell>
          <cell r="CD32">
            <v>0</v>
          </cell>
          <cell r="CE32">
            <v>0</v>
          </cell>
          <cell r="CF32">
            <v>0</v>
          </cell>
          <cell r="CG32">
            <v>0</v>
          </cell>
          <cell r="CH32">
            <v>0</v>
          </cell>
          <cell r="CI32">
            <v>0</v>
          </cell>
          <cell r="CJ32">
            <v>0</v>
          </cell>
          <cell r="CK32">
            <v>0</v>
          </cell>
          <cell r="CL32" t="str">
            <v>нд</v>
          </cell>
        </row>
        <row r="33">
          <cell r="B33" t="str">
            <v>Устройство ливневой канализации на прилегающей территории здания Лесозаводского отделения филиала по адресу г. Лесозаводск, ул. Будника, 77 - 1 ед.</v>
          </cell>
          <cell r="C33" t="str">
            <v>I_504-164</v>
          </cell>
          <cell r="D33" t="str">
            <v>П</v>
          </cell>
          <cell r="E33">
            <v>2019</v>
          </cell>
          <cell r="F33">
            <v>2019</v>
          </cell>
          <cell r="G33">
            <v>2019</v>
          </cell>
          <cell r="H33" t="str">
            <v>нд</v>
          </cell>
          <cell r="I33" t="str">
            <v>нд</v>
          </cell>
          <cell r="J33" t="str">
            <v>нд</v>
          </cell>
          <cell r="K33" t="str">
            <v>нд</v>
          </cell>
          <cell r="L33" t="str">
            <v>нд</v>
          </cell>
          <cell r="M33" t="str">
            <v>нд</v>
          </cell>
          <cell r="N33">
            <v>0</v>
          </cell>
          <cell r="O33">
            <v>2.2135447500000001</v>
          </cell>
          <cell r="P33">
            <v>2.2704928999999998</v>
          </cell>
          <cell r="Q33">
            <v>2.2135447500000001</v>
          </cell>
          <cell r="R33">
            <v>2.2135447500000001</v>
          </cell>
          <cell r="S33">
            <v>2.2704928999999998</v>
          </cell>
          <cell r="T33">
            <v>2.2135447500000001</v>
          </cell>
          <cell r="U33">
            <v>0</v>
          </cell>
          <cell r="V33">
            <v>0</v>
          </cell>
          <cell r="W33">
            <v>2.2135447500000001</v>
          </cell>
          <cell r="X33">
            <v>0</v>
          </cell>
          <cell r="Y33">
            <v>2.2704928999999998</v>
          </cell>
          <cell r="Z33">
            <v>0</v>
          </cell>
          <cell r="AA33">
            <v>0</v>
          </cell>
          <cell r="AB33">
            <v>2.2704928999999998</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0</v>
          </cell>
          <cell r="BC33">
            <v>0</v>
          </cell>
          <cell r="BD33">
            <v>0</v>
          </cell>
          <cell r="BE33">
            <v>0</v>
          </cell>
          <cell r="BF33">
            <v>0</v>
          </cell>
          <cell r="BG33">
            <v>0</v>
          </cell>
          <cell r="BH33">
            <v>0</v>
          </cell>
          <cell r="BI33">
            <v>0</v>
          </cell>
          <cell r="BJ33">
            <v>0</v>
          </cell>
          <cell r="BK33">
            <v>0</v>
          </cell>
          <cell r="BL33">
            <v>0</v>
          </cell>
          <cell r="BM33">
            <v>0</v>
          </cell>
          <cell r="BN33">
            <v>0</v>
          </cell>
          <cell r="BO33">
            <v>0</v>
          </cell>
          <cell r="BP33">
            <v>0</v>
          </cell>
          <cell r="BQ33">
            <v>0</v>
          </cell>
          <cell r="BR33">
            <v>0</v>
          </cell>
          <cell r="BS33">
            <v>0</v>
          </cell>
          <cell r="BT33">
            <v>0</v>
          </cell>
          <cell r="BU33">
            <v>0</v>
          </cell>
          <cell r="BV33">
            <v>0</v>
          </cell>
          <cell r="BW33" t="str">
            <v>нд</v>
          </cell>
          <cell r="BX33" t="str">
            <v>нд</v>
          </cell>
          <cell r="BY33" t="str">
            <v>нд</v>
          </cell>
          <cell r="BZ33" t="str">
            <v>нд</v>
          </cell>
          <cell r="CA33" t="str">
            <v>нд</v>
          </cell>
          <cell r="CB33">
            <v>0</v>
          </cell>
          <cell r="CC33">
            <v>0</v>
          </cell>
          <cell r="CD33">
            <v>0</v>
          </cell>
          <cell r="CE33">
            <v>0</v>
          </cell>
          <cell r="CF33">
            <v>0</v>
          </cell>
          <cell r="CG33">
            <v>0</v>
          </cell>
          <cell r="CH33">
            <v>0</v>
          </cell>
          <cell r="CI33">
            <v>0</v>
          </cell>
          <cell r="CJ33">
            <v>0</v>
          </cell>
          <cell r="CK33">
            <v>0</v>
          </cell>
          <cell r="CL33" t="str">
            <v>нд</v>
          </cell>
        </row>
        <row r="34">
          <cell r="B34" t="str">
            <v>Реконструкция прочих объектов основных средств всего, в том числе:</v>
          </cell>
          <cell r="C34" t="str">
            <v>Г</v>
          </cell>
          <cell r="D34" t="str">
            <v>нд</v>
          </cell>
          <cell r="E34" t="str">
            <v>нд</v>
          </cell>
          <cell r="F34" t="str">
            <v>нд</v>
          </cell>
          <cell r="G34" t="str">
            <v>нд</v>
          </cell>
          <cell r="H34" t="str">
            <v>нд</v>
          </cell>
          <cell r="I34" t="str">
            <v>нд</v>
          </cell>
          <cell r="J34" t="str">
            <v>нд</v>
          </cell>
          <cell r="K34" t="str">
            <v>нд</v>
          </cell>
          <cell r="L34" t="str">
            <v>нд</v>
          </cell>
          <cell r="M34" t="str">
            <v>нд</v>
          </cell>
          <cell r="N34">
            <v>0</v>
          </cell>
          <cell r="O34">
            <v>0</v>
          </cell>
          <cell r="P34">
            <v>0</v>
          </cell>
          <cell r="Q34">
            <v>0</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t="str">
            <v>нд</v>
          </cell>
          <cell r="BX34" t="str">
            <v>нд</v>
          </cell>
          <cell r="BY34" t="str">
            <v>нд</v>
          </cell>
          <cell r="BZ34" t="str">
            <v>нд</v>
          </cell>
          <cell r="CA34" t="str">
            <v>нд</v>
          </cell>
          <cell r="CB34">
            <v>0</v>
          </cell>
          <cell r="CC34">
            <v>0</v>
          </cell>
          <cell r="CD34">
            <v>0</v>
          </cell>
          <cell r="CE34">
            <v>0</v>
          </cell>
          <cell r="CF34">
            <v>0</v>
          </cell>
          <cell r="CG34">
            <v>0</v>
          </cell>
          <cell r="CH34">
            <v>0</v>
          </cell>
          <cell r="CI34">
            <v>0</v>
          </cell>
          <cell r="CJ34">
            <v>0</v>
          </cell>
          <cell r="CK34">
            <v>0</v>
          </cell>
          <cell r="CL34" t="str">
            <v>нд</v>
          </cell>
        </row>
        <row r="35">
          <cell r="B35" t="str">
            <v>Реконструкция линий связи и телекоммуникационных систем всего, в том числе:</v>
          </cell>
          <cell r="C35" t="str">
            <v>Г</v>
          </cell>
          <cell r="D35" t="str">
            <v>нд</v>
          </cell>
          <cell r="E35" t="str">
            <v>нд</v>
          </cell>
          <cell r="F35" t="str">
            <v>нд</v>
          </cell>
          <cell r="G35" t="str">
            <v>нд</v>
          </cell>
          <cell r="H35" t="str">
            <v>нд</v>
          </cell>
          <cell r="I35" t="str">
            <v>нд</v>
          </cell>
          <cell r="J35" t="str">
            <v>нд</v>
          </cell>
          <cell r="K35" t="str">
            <v>нд</v>
          </cell>
          <cell r="L35" t="str">
            <v>нд</v>
          </cell>
          <cell r="M35" t="str">
            <v>нд</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0</v>
          </cell>
          <cell r="BC35">
            <v>0</v>
          </cell>
          <cell r="BD35">
            <v>0</v>
          </cell>
          <cell r="BE35">
            <v>0</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t="str">
            <v>нд</v>
          </cell>
          <cell r="BX35" t="str">
            <v>нд</v>
          </cell>
          <cell r="BY35" t="str">
            <v>нд</v>
          </cell>
          <cell r="BZ35" t="str">
            <v>нд</v>
          </cell>
          <cell r="CA35" t="str">
            <v>нд</v>
          </cell>
          <cell r="CB35">
            <v>0</v>
          </cell>
          <cell r="CC35">
            <v>0</v>
          </cell>
          <cell r="CD35">
            <v>0</v>
          </cell>
          <cell r="CE35">
            <v>0</v>
          </cell>
          <cell r="CF35">
            <v>0</v>
          </cell>
          <cell r="CG35">
            <v>0</v>
          </cell>
          <cell r="CH35">
            <v>0</v>
          </cell>
          <cell r="CI35">
            <v>0</v>
          </cell>
          <cell r="CJ35">
            <v>0</v>
          </cell>
          <cell r="CK35">
            <v>0</v>
          </cell>
          <cell r="CL35" t="str">
            <v>нд</v>
          </cell>
        </row>
        <row r="36">
          <cell r="B36" t="str">
            <v>Реконструкция информационно-вычислительных систем всего, в том числе:</v>
          </cell>
          <cell r="C36" t="str">
            <v>Г</v>
          </cell>
          <cell r="D36" t="str">
            <v>нд</v>
          </cell>
          <cell r="E36" t="str">
            <v>нд</v>
          </cell>
          <cell r="F36" t="str">
            <v>нд</v>
          </cell>
          <cell r="G36" t="str">
            <v>нд</v>
          </cell>
          <cell r="H36" t="str">
            <v>нд</v>
          </cell>
          <cell r="I36" t="str">
            <v>нд</v>
          </cell>
          <cell r="J36" t="str">
            <v>нд</v>
          </cell>
          <cell r="K36" t="str">
            <v>нд</v>
          </cell>
          <cell r="L36" t="str">
            <v>нд</v>
          </cell>
          <cell r="M36" t="str">
            <v>нд</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0</v>
          </cell>
          <cell r="BC36">
            <v>0</v>
          </cell>
          <cell r="BD36">
            <v>0</v>
          </cell>
          <cell r="BE36">
            <v>0</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t="str">
            <v>нд</v>
          </cell>
          <cell r="BX36" t="str">
            <v>нд</v>
          </cell>
          <cell r="BY36" t="str">
            <v>нд</v>
          </cell>
          <cell r="BZ36" t="str">
            <v>нд</v>
          </cell>
          <cell r="CA36" t="str">
            <v>нд</v>
          </cell>
          <cell r="CB36">
            <v>0</v>
          </cell>
          <cell r="CC36">
            <v>0</v>
          </cell>
          <cell r="CD36">
            <v>0</v>
          </cell>
          <cell r="CE36">
            <v>0</v>
          </cell>
          <cell r="CF36">
            <v>0</v>
          </cell>
          <cell r="CG36">
            <v>0</v>
          </cell>
          <cell r="CH36">
            <v>0</v>
          </cell>
          <cell r="CI36">
            <v>0</v>
          </cell>
          <cell r="CJ36">
            <v>0</v>
          </cell>
          <cell r="CK36">
            <v>0</v>
          </cell>
          <cell r="CL36" t="str">
            <v>нд</v>
          </cell>
        </row>
        <row r="37">
          <cell r="B37" t="str">
            <v>Модернизация, техническое перевооружение, модификация, всего, в том числе:</v>
          </cell>
          <cell r="C37" t="str">
            <v>Г</v>
          </cell>
          <cell r="D37" t="str">
            <v>нд</v>
          </cell>
          <cell r="E37" t="str">
            <v>нд</v>
          </cell>
          <cell r="F37" t="str">
            <v>нд</v>
          </cell>
          <cell r="G37" t="str">
            <v>нд</v>
          </cell>
          <cell r="H37" t="str">
            <v>нд</v>
          </cell>
          <cell r="I37" t="str">
            <v>нд</v>
          </cell>
          <cell r="J37" t="str">
            <v>нд</v>
          </cell>
          <cell r="K37" t="str">
            <v>нд</v>
          </cell>
          <cell r="L37" t="str">
            <v>нд</v>
          </cell>
          <cell r="M37" t="str">
            <v>нд</v>
          </cell>
          <cell r="N37">
            <v>0</v>
          </cell>
          <cell r="O37">
            <v>0</v>
          </cell>
          <cell r="P37">
            <v>1.1037191800000001</v>
          </cell>
          <cell r="Q37">
            <v>0</v>
          </cell>
          <cell r="R37">
            <v>0</v>
          </cell>
          <cell r="S37">
            <v>1.1037191800000001</v>
          </cell>
          <cell r="T37">
            <v>0</v>
          </cell>
          <cell r="U37">
            <v>0</v>
          </cell>
          <cell r="V37">
            <v>0</v>
          </cell>
          <cell r="W37">
            <v>0</v>
          </cell>
          <cell r="X37">
            <v>0</v>
          </cell>
          <cell r="Y37">
            <v>1.1037191800000001</v>
          </cell>
          <cell r="Z37">
            <v>0</v>
          </cell>
          <cell r="AA37">
            <v>0</v>
          </cell>
          <cell r="AB37">
            <v>1.1037191800000001</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0</v>
          </cell>
          <cell r="BC37">
            <v>0</v>
          </cell>
          <cell r="BD37">
            <v>0</v>
          </cell>
          <cell r="BE37">
            <v>0</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t="str">
            <v>нд</v>
          </cell>
          <cell r="BX37" t="str">
            <v>нд</v>
          </cell>
          <cell r="BY37" t="str">
            <v>нд</v>
          </cell>
          <cell r="BZ37" t="str">
            <v>нд</v>
          </cell>
          <cell r="CA37" t="str">
            <v>нд</v>
          </cell>
          <cell r="CB37">
            <v>0</v>
          </cell>
          <cell r="CC37">
            <v>0</v>
          </cell>
          <cell r="CD37">
            <v>0</v>
          </cell>
          <cell r="CE37">
            <v>0</v>
          </cell>
          <cell r="CF37">
            <v>0</v>
          </cell>
          <cell r="CG37">
            <v>0</v>
          </cell>
          <cell r="CH37">
            <v>0</v>
          </cell>
          <cell r="CI37">
            <v>0</v>
          </cell>
          <cell r="CJ37">
            <v>0</v>
          </cell>
          <cell r="CK37">
            <v>0</v>
          </cell>
          <cell r="CL37" t="str">
            <v>нд</v>
          </cell>
        </row>
        <row r="38">
          <cell r="B38" t="str">
            <v>Модернизация, техническое перевооружение зданий (сооружений) всего, в том числе:</v>
          </cell>
          <cell r="C38" t="str">
            <v>Г</v>
          </cell>
          <cell r="D38" t="str">
            <v>нд</v>
          </cell>
          <cell r="E38" t="str">
            <v>нд</v>
          </cell>
          <cell r="F38" t="str">
            <v>нд</v>
          </cell>
          <cell r="G38" t="str">
            <v>нд</v>
          </cell>
          <cell r="H38" t="str">
            <v>нд</v>
          </cell>
          <cell r="I38" t="str">
            <v>нд</v>
          </cell>
          <cell r="J38" t="str">
            <v>нд</v>
          </cell>
          <cell r="K38" t="str">
            <v>нд</v>
          </cell>
          <cell r="L38" t="str">
            <v>нд</v>
          </cell>
          <cell r="M38" t="str">
            <v>нд</v>
          </cell>
          <cell r="N38">
            <v>0</v>
          </cell>
          <cell r="O38">
            <v>0</v>
          </cell>
          <cell r="P38">
            <v>0.47371918000000002</v>
          </cell>
          <cell r="Q38">
            <v>0</v>
          </cell>
          <cell r="R38">
            <v>0</v>
          </cell>
          <cell r="S38">
            <v>0.47371918000000002</v>
          </cell>
          <cell r="T38">
            <v>0</v>
          </cell>
          <cell r="U38">
            <v>0</v>
          </cell>
          <cell r="V38">
            <v>0</v>
          </cell>
          <cell r="W38">
            <v>0</v>
          </cell>
          <cell r="X38">
            <v>0</v>
          </cell>
          <cell r="Y38">
            <v>0.47371918000000002</v>
          </cell>
          <cell r="Z38">
            <v>0</v>
          </cell>
          <cell r="AA38">
            <v>0</v>
          </cell>
          <cell r="AB38">
            <v>0.47371918000000002</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0</v>
          </cell>
          <cell r="BC38">
            <v>0</v>
          </cell>
          <cell r="BD38">
            <v>0</v>
          </cell>
          <cell r="BE38">
            <v>0</v>
          </cell>
          <cell r="BF38">
            <v>0</v>
          </cell>
          <cell r="BG38">
            <v>0</v>
          </cell>
          <cell r="BH38">
            <v>0</v>
          </cell>
          <cell r="BI38">
            <v>0</v>
          </cell>
          <cell r="BJ38">
            <v>0</v>
          </cell>
          <cell r="BK38">
            <v>0</v>
          </cell>
          <cell r="BL38">
            <v>0</v>
          </cell>
          <cell r="BM38">
            <v>0</v>
          </cell>
          <cell r="BN38">
            <v>0</v>
          </cell>
          <cell r="BO38">
            <v>0</v>
          </cell>
          <cell r="BP38">
            <v>0</v>
          </cell>
          <cell r="BQ38">
            <v>0</v>
          </cell>
          <cell r="BR38">
            <v>0</v>
          </cell>
          <cell r="BS38">
            <v>0</v>
          </cell>
          <cell r="BT38">
            <v>0</v>
          </cell>
          <cell r="BU38">
            <v>0</v>
          </cell>
          <cell r="BV38">
            <v>0</v>
          </cell>
          <cell r="BW38" t="str">
            <v>нд</v>
          </cell>
          <cell r="BX38" t="str">
            <v>нд</v>
          </cell>
          <cell r="BY38" t="str">
            <v>нд</v>
          </cell>
          <cell r="BZ38" t="str">
            <v>нд</v>
          </cell>
          <cell r="CA38" t="str">
            <v>нд</v>
          </cell>
          <cell r="CB38">
            <v>0</v>
          </cell>
          <cell r="CC38">
            <v>0</v>
          </cell>
          <cell r="CD38">
            <v>0</v>
          </cell>
          <cell r="CE38">
            <v>0</v>
          </cell>
          <cell r="CF38">
            <v>0</v>
          </cell>
          <cell r="CG38">
            <v>0</v>
          </cell>
          <cell r="CH38">
            <v>0</v>
          </cell>
          <cell r="CI38">
            <v>0</v>
          </cell>
          <cell r="CJ38">
            <v>0</v>
          </cell>
          <cell r="CK38">
            <v>0</v>
          </cell>
          <cell r="CL38" t="str">
            <v>нд</v>
          </cell>
        </row>
        <row r="39">
          <cell r="B39" t="str">
            <v>Создание, модернизация, техническое перевооружение систем инженерно-технического обеспечения зданий (сооружений) всего, в том числе:</v>
          </cell>
          <cell r="C39" t="str">
            <v>Г</v>
          </cell>
          <cell r="D39" t="str">
            <v>нд</v>
          </cell>
          <cell r="E39" t="str">
            <v>нд</v>
          </cell>
          <cell r="F39" t="str">
            <v>нд</v>
          </cell>
          <cell r="G39" t="str">
            <v>нд</v>
          </cell>
          <cell r="H39" t="str">
            <v>нд</v>
          </cell>
          <cell r="I39" t="str">
            <v>нд</v>
          </cell>
          <cell r="J39" t="str">
            <v>нд</v>
          </cell>
          <cell r="K39" t="str">
            <v>нд</v>
          </cell>
          <cell r="L39" t="str">
            <v>нд</v>
          </cell>
          <cell r="M39" t="str">
            <v>нд</v>
          </cell>
          <cell r="N39">
            <v>0</v>
          </cell>
          <cell r="O39">
            <v>0</v>
          </cell>
          <cell r="P39">
            <v>0.47371918000000002</v>
          </cell>
          <cell r="Q39">
            <v>0</v>
          </cell>
          <cell r="R39">
            <v>0</v>
          </cell>
          <cell r="S39">
            <v>0.47371918000000002</v>
          </cell>
          <cell r="T39">
            <v>0</v>
          </cell>
          <cell r="U39">
            <v>0</v>
          </cell>
          <cell r="V39">
            <v>0</v>
          </cell>
          <cell r="W39">
            <v>0</v>
          </cell>
          <cell r="X39">
            <v>0</v>
          </cell>
          <cell r="Y39">
            <v>0.47371918000000002</v>
          </cell>
          <cell r="Z39">
            <v>0</v>
          </cell>
          <cell r="AA39">
            <v>0</v>
          </cell>
          <cell r="AB39">
            <v>0.47371918000000002</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0</v>
          </cell>
          <cell r="BC39">
            <v>0</v>
          </cell>
          <cell r="BD39">
            <v>0</v>
          </cell>
          <cell r="BE39">
            <v>0</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t="str">
            <v>нд</v>
          </cell>
          <cell r="BX39" t="str">
            <v>нд</v>
          </cell>
          <cell r="BY39" t="str">
            <v>нд</v>
          </cell>
          <cell r="BZ39" t="str">
            <v>нд</v>
          </cell>
          <cell r="CA39" t="str">
            <v>нд</v>
          </cell>
          <cell r="CB39">
            <v>0</v>
          </cell>
          <cell r="CC39">
            <v>0</v>
          </cell>
          <cell r="CD39">
            <v>0</v>
          </cell>
          <cell r="CE39">
            <v>0</v>
          </cell>
          <cell r="CF39">
            <v>0</v>
          </cell>
          <cell r="CG39">
            <v>0</v>
          </cell>
          <cell r="CH39">
            <v>0</v>
          </cell>
          <cell r="CI39">
            <v>0</v>
          </cell>
          <cell r="CJ39">
            <v>0</v>
          </cell>
          <cell r="CK39">
            <v>0</v>
          </cell>
          <cell r="CL39" t="str">
            <v>нд</v>
          </cell>
        </row>
        <row r="40">
          <cell r="B40" t="str">
            <v>Приобретение Системы видеонаблюдения - 1 комплект (ЕРИЦ г.Уссурийск)</v>
          </cell>
          <cell r="C40" t="str">
            <v>J_ДЭС-504-208</v>
          </cell>
          <cell r="D40" t="str">
            <v>Н</v>
          </cell>
          <cell r="E40">
            <v>2019</v>
          </cell>
          <cell r="F40" t="str">
            <v>нд</v>
          </cell>
          <cell r="G40">
            <v>2019</v>
          </cell>
          <cell r="H40" t="str">
            <v>нд</v>
          </cell>
          <cell r="I40" t="str">
            <v>нд</v>
          </cell>
          <cell r="J40" t="str">
            <v>нд</v>
          </cell>
          <cell r="K40" t="str">
            <v>нд</v>
          </cell>
          <cell r="L40" t="str">
            <v>нд</v>
          </cell>
          <cell r="M40" t="str">
            <v>нд</v>
          </cell>
          <cell r="N40">
            <v>0</v>
          </cell>
          <cell r="O40">
            <v>0</v>
          </cell>
          <cell r="P40">
            <v>0.47371918000000002</v>
          </cell>
          <cell r="Q40">
            <v>0</v>
          </cell>
          <cell r="R40">
            <v>0</v>
          </cell>
          <cell r="S40">
            <v>0.47371918000000002</v>
          </cell>
          <cell r="T40">
            <v>0</v>
          </cell>
          <cell r="U40">
            <v>0</v>
          </cell>
          <cell r="V40">
            <v>0</v>
          </cell>
          <cell r="W40">
            <v>0</v>
          </cell>
          <cell r="X40">
            <v>0</v>
          </cell>
          <cell r="Y40">
            <v>0.47371918000000002</v>
          </cell>
          <cell r="Z40">
            <v>0</v>
          </cell>
          <cell r="AA40">
            <v>0</v>
          </cell>
          <cell r="AB40">
            <v>0.47371918000000002</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v>0</v>
          </cell>
          <cell r="BC40">
            <v>0</v>
          </cell>
          <cell r="BD40">
            <v>0</v>
          </cell>
          <cell r="BE40">
            <v>0</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t="str">
            <v>нд</v>
          </cell>
          <cell r="BX40" t="str">
            <v>нд</v>
          </cell>
          <cell r="BY40" t="str">
            <v>нд</v>
          </cell>
          <cell r="BZ40" t="str">
            <v>нд</v>
          </cell>
          <cell r="CA40" t="str">
            <v>нд</v>
          </cell>
          <cell r="CB40">
            <v>0</v>
          </cell>
          <cell r="CC40">
            <v>0</v>
          </cell>
          <cell r="CD40">
            <v>0</v>
          </cell>
          <cell r="CE40">
            <v>0</v>
          </cell>
          <cell r="CF40">
            <v>0</v>
          </cell>
          <cell r="CG40">
            <v>0</v>
          </cell>
          <cell r="CH40">
            <v>0</v>
          </cell>
          <cell r="CI40">
            <v>0</v>
          </cell>
          <cell r="CJ40">
            <v>0</v>
          </cell>
          <cell r="CK40">
            <v>0</v>
          </cell>
          <cell r="CL40" t="str">
            <v>нд</v>
          </cell>
        </row>
        <row r="41">
          <cell r="B41" t="str">
            <v>Модернизация, техническое перевооружение прочих объектов основных средств всего, в том числе:</v>
          </cell>
          <cell r="C41" t="str">
            <v>Г</v>
          </cell>
          <cell r="D41" t="str">
            <v>нд</v>
          </cell>
          <cell r="E41" t="str">
            <v>нд</v>
          </cell>
          <cell r="F41" t="str">
            <v>нд</v>
          </cell>
          <cell r="G41" t="str">
            <v>нд</v>
          </cell>
          <cell r="H41" t="str">
            <v>нд</v>
          </cell>
          <cell r="I41" t="str">
            <v>нд</v>
          </cell>
          <cell r="J41" t="str">
            <v>нд</v>
          </cell>
          <cell r="K41" t="str">
            <v>нд</v>
          </cell>
          <cell r="L41" t="str">
            <v>нд</v>
          </cell>
          <cell r="M41" t="str">
            <v>нд</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v>0</v>
          </cell>
          <cell r="BC41">
            <v>0</v>
          </cell>
          <cell r="BD41">
            <v>0</v>
          </cell>
          <cell r="BE41">
            <v>0</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t="str">
            <v>нд</v>
          </cell>
          <cell r="BX41" t="str">
            <v>нд</v>
          </cell>
          <cell r="BY41" t="str">
            <v>нд</v>
          </cell>
          <cell r="BZ41" t="str">
            <v>нд</v>
          </cell>
          <cell r="CA41" t="str">
            <v>нд</v>
          </cell>
          <cell r="CB41">
            <v>0</v>
          </cell>
          <cell r="CC41">
            <v>0</v>
          </cell>
          <cell r="CD41">
            <v>0</v>
          </cell>
          <cell r="CE41">
            <v>0</v>
          </cell>
          <cell r="CF41">
            <v>0</v>
          </cell>
          <cell r="CG41">
            <v>0</v>
          </cell>
          <cell r="CH41">
            <v>0</v>
          </cell>
          <cell r="CI41">
            <v>0</v>
          </cell>
          <cell r="CJ41">
            <v>0</v>
          </cell>
          <cell r="CK41">
            <v>0</v>
          </cell>
          <cell r="CL41" t="str">
            <v>нд</v>
          </cell>
        </row>
        <row r="42">
          <cell r="B42" t="str">
            <v>Модернизация, техническое перевооружение линий связи и телекоммуникационных систем  всего, в том числе:</v>
          </cell>
          <cell r="C42" t="str">
            <v>Г</v>
          </cell>
          <cell r="D42" t="str">
            <v>нд</v>
          </cell>
          <cell r="E42" t="str">
            <v>нд</v>
          </cell>
          <cell r="F42" t="str">
            <v>нд</v>
          </cell>
          <cell r="G42" t="str">
            <v>нд</v>
          </cell>
          <cell r="H42" t="str">
            <v>нд</v>
          </cell>
          <cell r="I42" t="str">
            <v>нд</v>
          </cell>
          <cell r="J42" t="str">
            <v>нд</v>
          </cell>
          <cell r="K42" t="str">
            <v>нд</v>
          </cell>
          <cell r="L42" t="str">
            <v>нд</v>
          </cell>
          <cell r="M42" t="str">
            <v>нд</v>
          </cell>
          <cell r="N42">
            <v>0</v>
          </cell>
          <cell r="O42">
            <v>0</v>
          </cell>
          <cell r="P42">
            <v>0</v>
          </cell>
          <cell r="Q42">
            <v>0</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v>0</v>
          </cell>
          <cell r="BC42">
            <v>0</v>
          </cell>
          <cell r="BD42">
            <v>0</v>
          </cell>
          <cell r="BE42">
            <v>0</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t="str">
            <v>нд</v>
          </cell>
          <cell r="BX42" t="str">
            <v>нд</v>
          </cell>
          <cell r="BY42" t="str">
            <v>нд</v>
          </cell>
          <cell r="BZ42" t="str">
            <v>нд</v>
          </cell>
          <cell r="CA42" t="str">
            <v>нд</v>
          </cell>
          <cell r="CB42">
            <v>0</v>
          </cell>
          <cell r="CC42">
            <v>0</v>
          </cell>
          <cell r="CD42">
            <v>0</v>
          </cell>
          <cell r="CE42">
            <v>0</v>
          </cell>
          <cell r="CF42">
            <v>0</v>
          </cell>
          <cell r="CG42">
            <v>0</v>
          </cell>
          <cell r="CH42">
            <v>0</v>
          </cell>
          <cell r="CI42">
            <v>0</v>
          </cell>
          <cell r="CJ42">
            <v>0</v>
          </cell>
          <cell r="CK42">
            <v>0</v>
          </cell>
          <cell r="CL42" t="str">
            <v>нд</v>
          </cell>
        </row>
        <row r="43">
          <cell r="B43" t="str">
            <v>Модернизация, техническое перевооружение информационно-вычислительных систем всего, в том числе:</v>
          </cell>
          <cell r="C43" t="str">
            <v>Г</v>
          </cell>
          <cell r="D43" t="str">
            <v>нд</v>
          </cell>
          <cell r="E43" t="str">
            <v>нд</v>
          </cell>
          <cell r="F43" t="str">
            <v>нд</v>
          </cell>
          <cell r="G43" t="str">
            <v>нд</v>
          </cell>
          <cell r="H43" t="str">
            <v>нд</v>
          </cell>
          <cell r="I43" t="str">
            <v>нд</v>
          </cell>
          <cell r="J43" t="str">
            <v>нд</v>
          </cell>
          <cell r="K43" t="str">
            <v>нд</v>
          </cell>
          <cell r="L43" t="str">
            <v>нд</v>
          </cell>
          <cell r="M43" t="str">
            <v>нд</v>
          </cell>
          <cell r="N43">
            <v>0</v>
          </cell>
          <cell r="O43">
            <v>0</v>
          </cell>
          <cell r="P43">
            <v>0.63</v>
          </cell>
          <cell r="Q43">
            <v>0</v>
          </cell>
          <cell r="R43">
            <v>0</v>
          </cell>
          <cell r="S43">
            <v>0.63</v>
          </cell>
          <cell r="T43">
            <v>0</v>
          </cell>
          <cell r="U43">
            <v>0</v>
          </cell>
          <cell r="V43">
            <v>0</v>
          </cell>
          <cell r="W43">
            <v>0</v>
          </cell>
          <cell r="X43">
            <v>0</v>
          </cell>
          <cell r="Y43">
            <v>0.63</v>
          </cell>
          <cell r="Z43">
            <v>0</v>
          </cell>
          <cell r="AA43">
            <v>0</v>
          </cell>
          <cell r="AB43">
            <v>0.63</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v>0</v>
          </cell>
          <cell r="BC43">
            <v>0</v>
          </cell>
          <cell r="BD43">
            <v>0</v>
          </cell>
          <cell r="BE43">
            <v>0</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t="str">
            <v>нд</v>
          </cell>
          <cell r="BX43" t="str">
            <v>нд</v>
          </cell>
          <cell r="BY43" t="str">
            <v>нд</v>
          </cell>
          <cell r="BZ43" t="str">
            <v>нд</v>
          </cell>
          <cell r="CA43" t="str">
            <v>нд</v>
          </cell>
          <cell r="CB43">
            <v>0</v>
          </cell>
          <cell r="CC43">
            <v>0</v>
          </cell>
          <cell r="CD43">
            <v>0</v>
          </cell>
          <cell r="CE43">
            <v>0</v>
          </cell>
          <cell r="CF43">
            <v>0</v>
          </cell>
          <cell r="CG43">
            <v>0</v>
          </cell>
          <cell r="CH43">
            <v>0</v>
          </cell>
          <cell r="CI43">
            <v>0</v>
          </cell>
          <cell r="CJ43">
            <v>0</v>
          </cell>
          <cell r="CK43">
            <v>0</v>
          </cell>
          <cell r="CL43" t="str">
            <v>нд</v>
          </cell>
        </row>
        <row r="44">
          <cell r="B44" t="str">
            <v>Монтаж СКС - 21 ед. (ЕРИЦ г.Уссурийск)
(из расчета на 1 раб. место) (5 окон + места под прочее оборудование)</v>
          </cell>
          <cell r="C44" t="str">
            <v>J_ДЭС-504-216</v>
          </cell>
          <cell r="D44" t="str">
            <v>П</v>
          </cell>
          <cell r="E44">
            <v>2019</v>
          </cell>
          <cell r="F44" t="str">
            <v>нд</v>
          </cell>
          <cell r="G44">
            <v>2019</v>
          </cell>
          <cell r="H44" t="str">
            <v>нд</v>
          </cell>
          <cell r="I44" t="str">
            <v>нд</v>
          </cell>
          <cell r="J44" t="str">
            <v>нд</v>
          </cell>
          <cell r="K44" t="str">
            <v>нд</v>
          </cell>
          <cell r="L44" t="str">
            <v>нд</v>
          </cell>
          <cell r="M44" t="str">
            <v>нд</v>
          </cell>
          <cell r="N44">
            <v>0</v>
          </cell>
          <cell r="O44">
            <v>0</v>
          </cell>
          <cell r="P44">
            <v>0.63</v>
          </cell>
          <cell r="Q44">
            <v>0</v>
          </cell>
          <cell r="R44">
            <v>0</v>
          </cell>
          <cell r="S44">
            <v>0.63</v>
          </cell>
          <cell r="T44">
            <v>0</v>
          </cell>
          <cell r="U44">
            <v>0</v>
          </cell>
          <cell r="V44">
            <v>0</v>
          </cell>
          <cell r="W44">
            <v>0</v>
          </cell>
          <cell r="X44">
            <v>0</v>
          </cell>
          <cell r="Y44">
            <v>0.63</v>
          </cell>
          <cell r="Z44">
            <v>0</v>
          </cell>
          <cell r="AA44">
            <v>0</v>
          </cell>
          <cell r="AB44">
            <v>0.63</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v>0</v>
          </cell>
          <cell r="BC44">
            <v>0</v>
          </cell>
          <cell r="BD44">
            <v>0</v>
          </cell>
          <cell r="BE44">
            <v>0</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t="str">
            <v>нд</v>
          </cell>
          <cell r="BX44" t="str">
            <v>нд</v>
          </cell>
          <cell r="BY44" t="str">
            <v>нд</v>
          </cell>
          <cell r="BZ44" t="str">
            <v>нд</v>
          </cell>
          <cell r="CA44" t="str">
            <v>нд</v>
          </cell>
          <cell r="CB44">
            <v>0</v>
          </cell>
          <cell r="CC44">
            <v>0</v>
          </cell>
          <cell r="CD44">
            <v>0</v>
          </cell>
          <cell r="CE44">
            <v>0</v>
          </cell>
          <cell r="CF44">
            <v>0</v>
          </cell>
          <cell r="CG44">
            <v>0</v>
          </cell>
          <cell r="CH44">
            <v>0</v>
          </cell>
          <cell r="CI44">
            <v>0</v>
          </cell>
          <cell r="CJ44">
            <v>0</v>
          </cell>
          <cell r="CK44">
            <v>0</v>
          </cell>
          <cell r="CL44" t="str">
            <v>нд</v>
          </cell>
        </row>
        <row r="45">
          <cell r="B45" t="str">
            <v>Модификация программ для ЭВМ всего, в том числе:</v>
          </cell>
          <cell r="C45" t="str">
            <v>Г</v>
          </cell>
          <cell r="D45" t="str">
            <v>нд</v>
          </cell>
          <cell r="E45" t="str">
            <v>нд</v>
          </cell>
          <cell r="F45" t="str">
            <v>нд</v>
          </cell>
          <cell r="G45" t="str">
            <v>нд</v>
          </cell>
          <cell r="H45" t="str">
            <v>нд</v>
          </cell>
          <cell r="I45" t="str">
            <v>нд</v>
          </cell>
          <cell r="J45" t="str">
            <v>нд</v>
          </cell>
          <cell r="K45" t="str">
            <v>нд</v>
          </cell>
          <cell r="L45" t="str">
            <v>нд</v>
          </cell>
          <cell r="M45" t="str">
            <v>нд</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v>0</v>
          </cell>
          <cell r="BC45">
            <v>0</v>
          </cell>
          <cell r="BD45">
            <v>0</v>
          </cell>
          <cell r="BE45">
            <v>0</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t="str">
            <v>нд</v>
          </cell>
          <cell r="BX45" t="str">
            <v>нд</v>
          </cell>
          <cell r="BY45" t="str">
            <v>нд</v>
          </cell>
          <cell r="BZ45" t="str">
            <v>нд</v>
          </cell>
          <cell r="CA45" t="str">
            <v>нд</v>
          </cell>
          <cell r="CB45">
            <v>0</v>
          </cell>
          <cell r="CC45">
            <v>0</v>
          </cell>
          <cell r="CD45">
            <v>0</v>
          </cell>
          <cell r="CE45">
            <v>0</v>
          </cell>
          <cell r="CF45">
            <v>0</v>
          </cell>
          <cell r="CG45">
            <v>0</v>
          </cell>
          <cell r="CH45">
            <v>0</v>
          </cell>
          <cell r="CI45">
            <v>0</v>
          </cell>
          <cell r="CJ45">
            <v>0</v>
          </cell>
          <cell r="CK45">
            <v>0</v>
          </cell>
          <cell r="CL45" t="str">
            <v>нд</v>
          </cell>
        </row>
        <row r="46">
          <cell r="B46" t="str">
            <v>Новое строительство, создание, покупка, всего, в том числе:</v>
          </cell>
          <cell r="C46" t="str">
            <v>Г</v>
          </cell>
          <cell r="D46" t="str">
            <v>нд</v>
          </cell>
          <cell r="E46" t="str">
            <v>нд</v>
          </cell>
          <cell r="F46" t="str">
            <v>нд</v>
          </cell>
          <cell r="G46" t="str">
            <v>нд</v>
          </cell>
          <cell r="H46" t="str">
            <v>нд</v>
          </cell>
          <cell r="I46" t="str">
            <v>нд</v>
          </cell>
          <cell r="J46" t="str">
            <v>нд</v>
          </cell>
          <cell r="K46" t="str">
            <v>нд</v>
          </cell>
          <cell r="L46" t="str">
            <v>нд</v>
          </cell>
          <cell r="M46" t="str">
            <v>нд</v>
          </cell>
          <cell r="N46">
            <v>0</v>
          </cell>
          <cell r="O46">
            <v>134.45080823000001</v>
          </cell>
          <cell r="P46">
            <v>105.10806089</v>
          </cell>
          <cell r="Q46">
            <v>120.80830165000002</v>
          </cell>
          <cell r="R46">
            <v>120.80830165000002</v>
          </cell>
          <cell r="S46">
            <v>105.10806089</v>
          </cell>
          <cell r="T46">
            <v>16.729828259999998</v>
          </cell>
          <cell r="U46">
            <v>0</v>
          </cell>
          <cell r="V46">
            <v>0</v>
          </cell>
          <cell r="W46">
            <v>16.729828259999998</v>
          </cell>
          <cell r="X46">
            <v>0</v>
          </cell>
          <cell r="Y46">
            <v>20.321909989999998</v>
          </cell>
          <cell r="Z46">
            <v>0</v>
          </cell>
          <cell r="AA46">
            <v>0</v>
          </cell>
          <cell r="AB46">
            <v>20.321909989999998</v>
          </cell>
          <cell r="AC46">
            <v>0</v>
          </cell>
          <cell r="AD46">
            <v>38.953270260000004</v>
          </cell>
          <cell r="AE46">
            <v>0</v>
          </cell>
          <cell r="AF46">
            <v>0</v>
          </cell>
          <cell r="AG46">
            <v>38.953270260000004</v>
          </cell>
          <cell r="AH46">
            <v>0</v>
          </cell>
          <cell r="AI46">
            <v>6.8273566099999998</v>
          </cell>
          <cell r="AJ46">
            <v>0</v>
          </cell>
          <cell r="AK46">
            <v>0</v>
          </cell>
          <cell r="AL46">
            <v>6.8273566099999998</v>
          </cell>
          <cell r="AM46">
            <v>0</v>
          </cell>
          <cell r="AN46">
            <v>17.421090239999998</v>
          </cell>
          <cell r="AO46">
            <v>0</v>
          </cell>
          <cell r="AP46">
            <v>0</v>
          </cell>
          <cell r="AQ46">
            <v>17.421090239999998</v>
          </cell>
          <cell r="AR46">
            <v>0</v>
          </cell>
          <cell r="AS46">
            <v>18.008099099999999</v>
          </cell>
          <cell r="AT46">
            <v>0</v>
          </cell>
          <cell r="AU46">
            <v>0</v>
          </cell>
          <cell r="AV46">
            <v>18.008099099999999</v>
          </cell>
          <cell r="AW46">
            <v>0</v>
          </cell>
          <cell r="AX46">
            <v>14.59691415</v>
          </cell>
          <cell r="AY46">
            <v>0</v>
          </cell>
          <cell r="AZ46">
            <v>0</v>
          </cell>
          <cell r="BA46">
            <v>14.59691415</v>
          </cell>
          <cell r="BB46">
            <v>0</v>
          </cell>
          <cell r="BC46">
            <v>15.03089203</v>
          </cell>
          <cell r="BD46">
            <v>0</v>
          </cell>
          <cell r="BE46">
            <v>0</v>
          </cell>
          <cell r="BF46">
            <v>15.03089203</v>
          </cell>
          <cell r="BG46">
            <v>0</v>
          </cell>
          <cell r="BH46">
            <v>27.122834950000001</v>
          </cell>
          <cell r="BI46">
            <v>0</v>
          </cell>
          <cell r="BJ46">
            <v>0</v>
          </cell>
          <cell r="BK46">
            <v>27.122834950000001</v>
          </cell>
          <cell r="BL46">
            <v>0</v>
          </cell>
          <cell r="BM46">
            <v>28.336627429999997</v>
          </cell>
          <cell r="BN46">
            <v>0</v>
          </cell>
          <cell r="BO46">
            <v>0</v>
          </cell>
          <cell r="BP46">
            <v>28.336627429999997</v>
          </cell>
          <cell r="BQ46">
            <v>0</v>
          </cell>
          <cell r="BR46">
            <v>16.583175730000001</v>
          </cell>
          <cell r="BS46">
            <v>0</v>
          </cell>
          <cell r="BT46">
            <v>0</v>
          </cell>
          <cell r="BU46">
            <v>16.583175730000001</v>
          </cell>
          <cell r="BV46">
            <v>0</v>
          </cell>
          <cell r="BW46" t="str">
            <v>нд</v>
          </cell>
          <cell r="BX46" t="str">
            <v>нд</v>
          </cell>
          <cell r="BY46" t="str">
            <v>нд</v>
          </cell>
          <cell r="BZ46" t="str">
            <v>нд</v>
          </cell>
          <cell r="CA46" t="str">
            <v>нд</v>
          </cell>
          <cell r="CB46">
            <v>114.67728532999999</v>
          </cell>
          <cell r="CC46">
            <v>0</v>
          </cell>
          <cell r="CD46">
            <v>0</v>
          </cell>
          <cell r="CE46">
            <v>114.67728532999999</v>
          </cell>
          <cell r="CF46">
            <v>0</v>
          </cell>
          <cell r="CG46">
            <v>84.786150899999996</v>
          </cell>
          <cell r="CH46">
            <v>0</v>
          </cell>
          <cell r="CI46">
            <v>0</v>
          </cell>
          <cell r="CJ46">
            <v>84.786150899999996</v>
          </cell>
          <cell r="CK46">
            <v>0</v>
          </cell>
          <cell r="CL46" t="str">
            <v>нд</v>
          </cell>
        </row>
        <row r="47">
          <cell r="B47" t="str">
            <v>Новое строительство, покупка зданий (сооружений) всего, в том числе:</v>
          </cell>
          <cell r="C47" t="str">
            <v>Г</v>
          </cell>
          <cell r="D47" t="str">
            <v>нд</v>
          </cell>
          <cell r="E47" t="str">
            <v>нд</v>
          </cell>
          <cell r="F47" t="str">
            <v>нд</v>
          </cell>
          <cell r="G47" t="str">
            <v>нд</v>
          </cell>
          <cell r="H47" t="str">
            <v>нд</v>
          </cell>
          <cell r="I47" t="str">
            <v>нд</v>
          </cell>
          <cell r="J47" t="str">
            <v>нд</v>
          </cell>
          <cell r="K47" t="str">
            <v>нд</v>
          </cell>
          <cell r="L47" t="str">
            <v>нд</v>
          </cell>
          <cell r="M47" t="str">
            <v>нд</v>
          </cell>
          <cell r="N47">
            <v>0</v>
          </cell>
          <cell r="O47">
            <v>32.181071430000003</v>
          </cell>
          <cell r="P47">
            <v>0</v>
          </cell>
          <cell r="Q47">
            <v>32.181071430000003</v>
          </cell>
          <cell r="R47">
            <v>32.181071430000003</v>
          </cell>
          <cell r="S47">
            <v>0</v>
          </cell>
          <cell r="T47">
            <v>0</v>
          </cell>
          <cell r="U47">
            <v>0</v>
          </cell>
          <cell r="V47">
            <v>0</v>
          </cell>
          <cell r="W47">
            <v>0</v>
          </cell>
          <cell r="X47">
            <v>0</v>
          </cell>
          <cell r="Y47">
            <v>0</v>
          </cell>
          <cell r="Z47">
            <v>0</v>
          </cell>
          <cell r="AA47">
            <v>0</v>
          </cell>
          <cell r="AB47">
            <v>0</v>
          </cell>
          <cell r="AC47">
            <v>0</v>
          </cell>
          <cell r="AD47">
            <v>32.181071430000003</v>
          </cell>
          <cell r="AE47">
            <v>0</v>
          </cell>
          <cell r="AF47">
            <v>0</v>
          </cell>
          <cell r="AG47">
            <v>32.181071430000003</v>
          </cell>
          <cell r="AH47">
            <v>0</v>
          </cell>
          <cell r="AI47">
            <v>0</v>
          </cell>
          <cell r="AJ47">
            <v>0</v>
          </cell>
          <cell r="AK47">
            <v>0</v>
          </cell>
          <cell r="AL47">
            <v>0</v>
          </cell>
          <cell r="AM47">
            <v>0</v>
          </cell>
          <cell r="AN47">
            <v>0</v>
          </cell>
          <cell r="AO47">
            <v>0</v>
          </cell>
          <cell r="AP47">
            <v>0</v>
          </cell>
          <cell r="AQ47">
            <v>0</v>
          </cell>
          <cell r="AR47">
            <v>0</v>
          </cell>
          <cell r="AS47">
            <v>0</v>
          </cell>
          <cell r="AT47">
            <v>0</v>
          </cell>
          <cell r="AU47">
            <v>0</v>
          </cell>
          <cell r="AV47">
            <v>0</v>
          </cell>
          <cell r="AW47">
            <v>0</v>
          </cell>
          <cell r="AX47">
            <v>0</v>
          </cell>
          <cell r="AY47">
            <v>0</v>
          </cell>
          <cell r="AZ47">
            <v>0</v>
          </cell>
          <cell r="BA47">
            <v>0</v>
          </cell>
          <cell r="BB47">
            <v>0</v>
          </cell>
          <cell r="BC47">
            <v>0</v>
          </cell>
          <cell r="BD47">
            <v>0</v>
          </cell>
          <cell r="BE47">
            <v>0</v>
          </cell>
          <cell r="BF47">
            <v>0</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t="str">
            <v>нд</v>
          </cell>
          <cell r="BX47" t="str">
            <v>нд</v>
          </cell>
          <cell r="BY47" t="str">
            <v>нд</v>
          </cell>
          <cell r="BZ47" t="str">
            <v>нд</v>
          </cell>
          <cell r="CA47" t="str">
            <v>нд</v>
          </cell>
          <cell r="CB47">
            <v>32.181071430000003</v>
          </cell>
          <cell r="CC47">
            <v>0</v>
          </cell>
          <cell r="CD47">
            <v>0</v>
          </cell>
          <cell r="CE47">
            <v>32.181071430000003</v>
          </cell>
          <cell r="CF47">
            <v>0</v>
          </cell>
          <cell r="CG47">
            <v>0</v>
          </cell>
          <cell r="CH47">
            <v>0</v>
          </cell>
          <cell r="CI47">
            <v>0</v>
          </cell>
          <cell r="CJ47">
            <v>0</v>
          </cell>
          <cell r="CK47">
            <v>0</v>
          </cell>
          <cell r="CL47" t="str">
            <v>нд</v>
          </cell>
        </row>
        <row r="48">
          <cell r="B48" t="str">
            <v>Приобретение помещения в г. Артем (Приморский край) - 1ед. (580 м.кв.)</v>
          </cell>
          <cell r="C48" t="str">
            <v>H_504-15</v>
          </cell>
          <cell r="D48" t="str">
            <v>Н</v>
          </cell>
          <cell r="E48">
            <v>2020</v>
          </cell>
          <cell r="F48">
            <v>2020</v>
          </cell>
          <cell r="G48" t="str">
            <v>нд</v>
          </cell>
          <cell r="H48" t="str">
            <v>нд</v>
          </cell>
          <cell r="I48" t="str">
            <v>нд</v>
          </cell>
          <cell r="J48" t="str">
            <v>нд</v>
          </cell>
          <cell r="K48" t="str">
            <v>нд</v>
          </cell>
          <cell r="L48" t="str">
            <v>нд</v>
          </cell>
          <cell r="M48" t="str">
            <v>нд</v>
          </cell>
          <cell r="N48">
            <v>0</v>
          </cell>
          <cell r="O48">
            <v>32.181071430000003</v>
          </cell>
          <cell r="P48">
            <v>0</v>
          </cell>
          <cell r="Q48">
            <v>32.181071430000003</v>
          </cell>
          <cell r="R48">
            <v>32.181071430000003</v>
          </cell>
          <cell r="S48">
            <v>0</v>
          </cell>
          <cell r="T48">
            <v>0</v>
          </cell>
          <cell r="U48">
            <v>0</v>
          </cell>
          <cell r="V48">
            <v>0</v>
          </cell>
          <cell r="W48">
            <v>0</v>
          </cell>
          <cell r="X48">
            <v>0</v>
          </cell>
          <cell r="Y48">
            <v>0</v>
          </cell>
          <cell r="Z48">
            <v>0</v>
          </cell>
          <cell r="AA48">
            <v>0</v>
          </cell>
          <cell r="AB48">
            <v>0</v>
          </cell>
          <cell r="AC48">
            <v>0</v>
          </cell>
          <cell r="AD48">
            <v>32.181071430000003</v>
          </cell>
          <cell r="AE48">
            <v>0</v>
          </cell>
          <cell r="AF48">
            <v>0</v>
          </cell>
          <cell r="AG48">
            <v>32.181071430000003</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v>0</v>
          </cell>
          <cell r="BC48">
            <v>0</v>
          </cell>
          <cell r="BD48">
            <v>0</v>
          </cell>
          <cell r="BE48">
            <v>0</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t="str">
            <v>нд</v>
          </cell>
          <cell r="BX48" t="str">
            <v>нд</v>
          </cell>
          <cell r="BY48" t="str">
            <v>нд</v>
          </cell>
          <cell r="BZ48" t="str">
            <v>нд</v>
          </cell>
          <cell r="CA48" t="str">
            <v>нд</v>
          </cell>
          <cell r="CB48">
            <v>32.181071430000003</v>
          </cell>
          <cell r="CC48">
            <v>0</v>
          </cell>
          <cell r="CD48">
            <v>0</v>
          </cell>
          <cell r="CE48">
            <v>32.181071430000003</v>
          </cell>
          <cell r="CF48">
            <v>0</v>
          </cell>
          <cell r="CG48">
            <v>0</v>
          </cell>
          <cell r="CH48">
            <v>0</v>
          </cell>
          <cell r="CI48">
            <v>0</v>
          </cell>
          <cell r="CJ48">
            <v>0</v>
          </cell>
          <cell r="CK48">
            <v>0</v>
          </cell>
          <cell r="CL48" t="str">
            <v>Отказ от реализации мероприятия</v>
          </cell>
        </row>
        <row r="49">
          <cell r="B49" t="str">
            <v>Новое строительство, покупка линий связи и телекоммуникационных систем всего, в том числе:</v>
          </cell>
          <cell r="C49" t="str">
            <v>Г</v>
          </cell>
          <cell r="D49" t="str">
            <v>нд</v>
          </cell>
          <cell r="E49" t="str">
            <v>нд</v>
          </cell>
          <cell r="F49" t="str">
            <v>нд</v>
          </cell>
          <cell r="G49" t="str">
            <v>нд</v>
          </cell>
          <cell r="H49" t="str">
            <v>нд</v>
          </cell>
          <cell r="I49" t="str">
            <v>нд</v>
          </cell>
          <cell r="J49" t="str">
            <v>нд</v>
          </cell>
          <cell r="K49" t="str">
            <v>нд</v>
          </cell>
          <cell r="L49" t="str">
            <v>нд</v>
          </cell>
          <cell r="M49" t="str">
            <v>нд</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v>0</v>
          </cell>
          <cell r="BC49">
            <v>0</v>
          </cell>
          <cell r="BD49">
            <v>0</v>
          </cell>
          <cell r="BE49">
            <v>0</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t="str">
            <v>нд</v>
          </cell>
          <cell r="BX49" t="str">
            <v>нд</v>
          </cell>
          <cell r="BY49" t="str">
            <v>нд</v>
          </cell>
          <cell r="BZ49" t="str">
            <v>нд</v>
          </cell>
          <cell r="CA49" t="str">
            <v>нд</v>
          </cell>
          <cell r="CB49">
            <v>0</v>
          </cell>
          <cell r="CC49">
            <v>0</v>
          </cell>
          <cell r="CD49">
            <v>0</v>
          </cell>
          <cell r="CE49">
            <v>0</v>
          </cell>
          <cell r="CF49">
            <v>0</v>
          </cell>
          <cell r="CG49">
            <v>0</v>
          </cell>
          <cell r="CH49">
            <v>0</v>
          </cell>
          <cell r="CI49">
            <v>0</v>
          </cell>
          <cell r="CJ49">
            <v>0</v>
          </cell>
          <cell r="CK49">
            <v>0</v>
          </cell>
          <cell r="CL49" t="str">
            <v>нд</v>
          </cell>
        </row>
        <row r="50">
          <cell r="B50" t="str">
            <v>Прочее новое строительство, покупка объектов основных средств всего, в том числе:</v>
          </cell>
          <cell r="C50" t="str">
            <v>Г</v>
          </cell>
          <cell r="D50" t="str">
            <v>нд</v>
          </cell>
          <cell r="E50" t="str">
            <v>нд</v>
          </cell>
          <cell r="F50" t="str">
            <v>нд</v>
          </cell>
          <cell r="G50" t="str">
            <v>нд</v>
          </cell>
          <cell r="H50" t="str">
            <v>нд</v>
          </cell>
          <cell r="I50" t="str">
            <v>нд</v>
          </cell>
          <cell r="J50" t="str">
            <v>нд</v>
          </cell>
          <cell r="K50" t="str">
            <v>нд</v>
          </cell>
          <cell r="L50" t="str">
            <v>нд</v>
          </cell>
          <cell r="M50" t="str">
            <v>нд</v>
          </cell>
          <cell r="N50">
            <v>0</v>
          </cell>
          <cell r="O50">
            <v>102.2697368</v>
          </cell>
          <cell r="P50">
            <v>105.10806089</v>
          </cell>
          <cell r="Q50">
            <v>88.627230220000015</v>
          </cell>
          <cell r="R50">
            <v>88.627230220000015</v>
          </cell>
          <cell r="S50">
            <v>105.10806089</v>
          </cell>
          <cell r="T50">
            <v>16.729828259999998</v>
          </cell>
          <cell r="U50">
            <v>0</v>
          </cell>
          <cell r="V50">
            <v>0</v>
          </cell>
          <cell r="W50">
            <v>16.729828259999998</v>
          </cell>
          <cell r="X50">
            <v>0</v>
          </cell>
          <cell r="Y50">
            <v>20.321909989999998</v>
          </cell>
          <cell r="Z50">
            <v>0</v>
          </cell>
          <cell r="AA50">
            <v>0</v>
          </cell>
          <cell r="AB50">
            <v>20.321909989999998</v>
          </cell>
          <cell r="AC50">
            <v>0</v>
          </cell>
          <cell r="AD50">
            <v>6.7721988299999998</v>
          </cell>
          <cell r="AE50">
            <v>0</v>
          </cell>
          <cell r="AF50">
            <v>0</v>
          </cell>
          <cell r="AG50">
            <v>6.7721988299999998</v>
          </cell>
          <cell r="AH50">
            <v>0</v>
          </cell>
          <cell r="AI50">
            <v>6.8273566099999998</v>
          </cell>
          <cell r="AJ50">
            <v>0</v>
          </cell>
          <cell r="AK50">
            <v>0</v>
          </cell>
          <cell r="AL50">
            <v>6.8273566099999998</v>
          </cell>
          <cell r="AM50">
            <v>0</v>
          </cell>
          <cell r="AN50">
            <v>17.421090239999998</v>
          </cell>
          <cell r="AO50">
            <v>0</v>
          </cell>
          <cell r="AP50">
            <v>0</v>
          </cell>
          <cell r="AQ50">
            <v>17.421090239999998</v>
          </cell>
          <cell r="AR50">
            <v>0</v>
          </cell>
          <cell r="AS50">
            <v>18.008099099999999</v>
          </cell>
          <cell r="AT50">
            <v>0</v>
          </cell>
          <cell r="AU50">
            <v>0</v>
          </cell>
          <cell r="AV50">
            <v>18.008099099999999</v>
          </cell>
          <cell r="AW50">
            <v>0</v>
          </cell>
          <cell r="AX50">
            <v>14.59691415</v>
          </cell>
          <cell r="AY50">
            <v>0</v>
          </cell>
          <cell r="AZ50">
            <v>0</v>
          </cell>
          <cell r="BA50">
            <v>14.59691415</v>
          </cell>
          <cell r="BB50">
            <v>0</v>
          </cell>
          <cell r="BC50">
            <v>15.03089203</v>
          </cell>
          <cell r="BD50">
            <v>0</v>
          </cell>
          <cell r="BE50">
            <v>0</v>
          </cell>
          <cell r="BF50">
            <v>15.03089203</v>
          </cell>
          <cell r="BG50">
            <v>0</v>
          </cell>
          <cell r="BH50">
            <v>27.122834950000001</v>
          </cell>
          <cell r="BI50">
            <v>0</v>
          </cell>
          <cell r="BJ50">
            <v>0</v>
          </cell>
          <cell r="BK50">
            <v>27.122834950000001</v>
          </cell>
          <cell r="BL50">
            <v>0</v>
          </cell>
          <cell r="BM50">
            <v>28.336627429999997</v>
          </cell>
          <cell r="BN50">
            <v>0</v>
          </cell>
          <cell r="BO50">
            <v>0</v>
          </cell>
          <cell r="BP50">
            <v>28.336627429999997</v>
          </cell>
          <cell r="BQ50">
            <v>0</v>
          </cell>
          <cell r="BR50">
            <v>16.583175730000001</v>
          </cell>
          <cell r="BS50">
            <v>0</v>
          </cell>
          <cell r="BT50">
            <v>0</v>
          </cell>
          <cell r="BU50">
            <v>16.583175730000001</v>
          </cell>
          <cell r="BV50">
            <v>0</v>
          </cell>
          <cell r="BW50" t="str">
            <v>нд</v>
          </cell>
          <cell r="BX50" t="str">
            <v>нд</v>
          </cell>
          <cell r="BY50" t="str">
            <v>нд</v>
          </cell>
          <cell r="BZ50" t="str">
            <v>нд</v>
          </cell>
          <cell r="CA50" t="str">
            <v>нд</v>
          </cell>
          <cell r="CB50">
            <v>82.496213899999987</v>
          </cell>
          <cell r="CC50">
            <v>0</v>
          </cell>
          <cell r="CD50">
            <v>0</v>
          </cell>
          <cell r="CE50">
            <v>82.496213899999987</v>
          </cell>
          <cell r="CF50">
            <v>0</v>
          </cell>
          <cell r="CG50">
            <v>84.786150899999996</v>
          </cell>
          <cell r="CH50">
            <v>0</v>
          </cell>
          <cell r="CI50">
            <v>0</v>
          </cell>
          <cell r="CJ50">
            <v>84.786150899999996</v>
          </cell>
          <cell r="CK50">
            <v>0</v>
          </cell>
          <cell r="CL50" t="str">
            <v>нд</v>
          </cell>
        </row>
        <row r="51">
          <cell r="B51" t="str">
            <v xml:space="preserve">Приобретение комплектов компьютерного оборудования для организации обновления рабочего места сотрудников - 513 комплектов.
</v>
          </cell>
          <cell r="C51" t="str">
            <v>H_504-2</v>
          </cell>
          <cell r="D51" t="str">
            <v>Н</v>
          </cell>
          <cell r="E51">
            <v>2019</v>
          </cell>
          <cell r="F51">
            <v>2024</v>
          </cell>
          <cell r="G51">
            <v>2024</v>
          </cell>
          <cell r="H51" t="str">
            <v>нд</v>
          </cell>
          <cell r="I51" t="str">
            <v>нд</v>
          </cell>
          <cell r="J51" t="str">
            <v>нд</v>
          </cell>
          <cell r="K51" t="str">
            <v>нд</v>
          </cell>
          <cell r="L51" t="str">
            <v>нд</v>
          </cell>
          <cell r="M51" t="str">
            <v>нд</v>
          </cell>
          <cell r="N51">
            <v>0</v>
          </cell>
          <cell r="O51">
            <v>41.798362750000003</v>
          </cell>
          <cell r="P51">
            <v>42.016549810000001</v>
          </cell>
          <cell r="Q51">
            <v>40.334962750000003</v>
          </cell>
          <cell r="R51">
            <v>40.334962750000003</v>
          </cell>
          <cell r="S51">
            <v>42.016549810000001</v>
          </cell>
          <cell r="T51">
            <v>10.22703793</v>
          </cell>
          <cell r="U51">
            <v>0</v>
          </cell>
          <cell r="V51">
            <v>0</v>
          </cell>
          <cell r="W51">
            <v>10.22703793</v>
          </cell>
          <cell r="X51">
            <v>0</v>
          </cell>
          <cell r="Y51">
            <v>8.1477733000000008</v>
          </cell>
          <cell r="Z51">
            <v>0</v>
          </cell>
          <cell r="AA51">
            <v>0</v>
          </cell>
          <cell r="AB51">
            <v>8.1477733000000008</v>
          </cell>
          <cell r="AC51">
            <v>0</v>
          </cell>
          <cell r="AD51">
            <v>6.1</v>
          </cell>
          <cell r="AE51">
            <v>0</v>
          </cell>
          <cell r="AF51">
            <v>0</v>
          </cell>
          <cell r="AG51">
            <v>6.1</v>
          </cell>
          <cell r="AH51">
            <v>0</v>
          </cell>
          <cell r="AI51">
            <v>0</v>
          </cell>
          <cell r="AJ51">
            <v>0</v>
          </cell>
          <cell r="AK51">
            <v>0</v>
          </cell>
          <cell r="AL51">
            <v>0</v>
          </cell>
          <cell r="AM51">
            <v>0</v>
          </cell>
          <cell r="AN51">
            <v>7.9392288999999998</v>
          </cell>
          <cell r="AO51">
            <v>0</v>
          </cell>
          <cell r="AP51">
            <v>0</v>
          </cell>
          <cell r="AQ51">
            <v>7.9392288999999998</v>
          </cell>
          <cell r="AR51">
            <v>0</v>
          </cell>
          <cell r="AS51">
            <v>8.1512902</v>
          </cell>
          <cell r="AT51">
            <v>0</v>
          </cell>
          <cell r="AU51">
            <v>0</v>
          </cell>
          <cell r="AV51">
            <v>8.1512902</v>
          </cell>
          <cell r="AW51">
            <v>0</v>
          </cell>
          <cell r="AX51">
            <v>1.4719844599999998</v>
          </cell>
          <cell r="AY51">
            <v>0</v>
          </cell>
          <cell r="AZ51">
            <v>0</v>
          </cell>
          <cell r="BA51">
            <v>1.4719844599999998</v>
          </cell>
          <cell r="BB51">
            <v>0</v>
          </cell>
          <cell r="BC51">
            <v>7.7589203600000003</v>
          </cell>
          <cell r="BD51">
            <v>0</v>
          </cell>
          <cell r="BE51">
            <v>0</v>
          </cell>
          <cell r="BF51">
            <v>7.7589203600000003</v>
          </cell>
          <cell r="BG51">
            <v>0</v>
          </cell>
          <cell r="BH51">
            <v>8.61234769</v>
          </cell>
          <cell r="BI51">
            <v>0</v>
          </cell>
          <cell r="BJ51">
            <v>0</v>
          </cell>
          <cell r="BK51">
            <v>8.61234769</v>
          </cell>
          <cell r="BL51">
            <v>0</v>
          </cell>
          <cell r="BM51">
            <v>8.9620482700000004</v>
          </cell>
          <cell r="BN51">
            <v>0</v>
          </cell>
          <cell r="BO51">
            <v>0</v>
          </cell>
          <cell r="BP51">
            <v>8.9620482700000004</v>
          </cell>
          <cell r="BQ51">
            <v>0</v>
          </cell>
          <cell r="BR51">
            <v>8.9965176800000002</v>
          </cell>
          <cell r="BS51">
            <v>0</v>
          </cell>
          <cell r="BT51">
            <v>0</v>
          </cell>
          <cell r="BU51">
            <v>8.9965176800000002</v>
          </cell>
          <cell r="BV51">
            <v>0</v>
          </cell>
          <cell r="BW51" t="str">
            <v>нд</v>
          </cell>
          <cell r="BX51" t="str">
            <v>нд</v>
          </cell>
          <cell r="BY51" t="str">
            <v>нд</v>
          </cell>
          <cell r="BZ51" t="str">
            <v>нд</v>
          </cell>
          <cell r="CA51" t="str">
            <v>нд</v>
          </cell>
          <cell r="CB51">
            <v>33.120078730000003</v>
          </cell>
          <cell r="CC51">
            <v>0</v>
          </cell>
          <cell r="CD51">
            <v>0</v>
          </cell>
          <cell r="CE51">
            <v>33.120078730000003</v>
          </cell>
          <cell r="CF51">
            <v>0</v>
          </cell>
          <cell r="CG51">
            <v>33.868776510000004</v>
          </cell>
          <cell r="CH51">
            <v>0</v>
          </cell>
          <cell r="CI51">
            <v>0</v>
          </cell>
          <cell r="CJ51">
            <v>33.868776510000004</v>
          </cell>
          <cell r="CK51">
            <v>0</v>
          </cell>
          <cell r="CL51" t="str">
            <v>Актулизация необходимого количества приобретаемого оборудования (уменьшение), увеличение ставки НДС до 20% и пересчет по индексам-дефляторам Минэкономразвития до 2024г.</v>
          </cell>
        </row>
        <row r="52">
          <cell r="B52" t="str">
            <v xml:space="preserve">Приобретение кондиционеров - 48 ед.
</v>
          </cell>
          <cell r="C52" t="str">
            <v>H_504-3</v>
          </cell>
          <cell r="D52" t="str">
            <v>Н</v>
          </cell>
          <cell r="E52">
            <v>2019</v>
          </cell>
          <cell r="F52">
            <v>2022</v>
          </cell>
          <cell r="G52">
            <v>2022</v>
          </cell>
          <cell r="H52" t="str">
            <v>нд</v>
          </cell>
          <cell r="I52" t="str">
            <v>нд</v>
          </cell>
          <cell r="J52" t="str">
            <v>нд</v>
          </cell>
          <cell r="K52" t="str">
            <v>нд</v>
          </cell>
          <cell r="L52" t="str">
            <v>нд</v>
          </cell>
          <cell r="M52" t="str">
            <v>нд</v>
          </cell>
          <cell r="N52">
            <v>0</v>
          </cell>
          <cell r="O52">
            <v>3.3626658800000002</v>
          </cell>
          <cell r="P52">
            <v>2.8231303799999998</v>
          </cell>
          <cell r="Q52">
            <v>2.7447497500000004</v>
          </cell>
          <cell r="R52">
            <v>2.7447497500000004</v>
          </cell>
          <cell r="S52">
            <v>2.8231303799999998</v>
          </cell>
          <cell r="T52">
            <v>0.64510444</v>
          </cell>
          <cell r="U52">
            <v>0</v>
          </cell>
          <cell r="V52">
            <v>0</v>
          </cell>
          <cell r="W52">
            <v>0.64510444</v>
          </cell>
          <cell r="X52">
            <v>0</v>
          </cell>
          <cell r="Y52">
            <v>0.66170114000000002</v>
          </cell>
          <cell r="Z52">
            <v>0</v>
          </cell>
          <cell r="AA52">
            <v>0</v>
          </cell>
          <cell r="AB52">
            <v>0.66170114000000002</v>
          </cell>
          <cell r="AC52">
            <v>0</v>
          </cell>
          <cell r="AD52">
            <v>0.67219883000000002</v>
          </cell>
          <cell r="AE52">
            <v>0</v>
          </cell>
          <cell r="AF52">
            <v>0</v>
          </cell>
          <cell r="AG52">
            <v>0.67219883000000002</v>
          </cell>
          <cell r="AH52">
            <v>0</v>
          </cell>
          <cell r="AI52">
            <v>0.69081599000000005</v>
          </cell>
          <cell r="AJ52">
            <v>0</v>
          </cell>
          <cell r="AK52">
            <v>0</v>
          </cell>
          <cell r="AL52">
            <v>0.69081599000000005</v>
          </cell>
          <cell r="AM52">
            <v>0</v>
          </cell>
          <cell r="AN52">
            <v>0.70110338000000005</v>
          </cell>
          <cell r="AO52">
            <v>0</v>
          </cell>
          <cell r="AP52">
            <v>0</v>
          </cell>
          <cell r="AQ52">
            <v>0.70110338000000005</v>
          </cell>
          <cell r="AR52">
            <v>0</v>
          </cell>
          <cell r="AS52">
            <v>0.71983030000000003</v>
          </cell>
          <cell r="AT52">
            <v>0</v>
          </cell>
          <cell r="AU52">
            <v>0</v>
          </cell>
          <cell r="AV52">
            <v>0.71983030000000003</v>
          </cell>
          <cell r="AW52">
            <v>0</v>
          </cell>
          <cell r="AX52">
            <v>0.72634310000000002</v>
          </cell>
          <cell r="AY52">
            <v>0</v>
          </cell>
          <cell r="AZ52">
            <v>0</v>
          </cell>
          <cell r="BA52">
            <v>0.72634310000000002</v>
          </cell>
          <cell r="BB52">
            <v>0</v>
          </cell>
          <cell r="BC52">
            <v>0.75078294999999995</v>
          </cell>
          <cell r="BD52">
            <v>0</v>
          </cell>
          <cell r="BE52">
            <v>0</v>
          </cell>
          <cell r="BF52">
            <v>0.75078294999999995</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t="str">
            <v>нд</v>
          </cell>
          <cell r="BX52" t="str">
            <v>нд</v>
          </cell>
          <cell r="BY52" t="str">
            <v>нд</v>
          </cell>
          <cell r="BZ52" t="str">
            <v>нд</v>
          </cell>
          <cell r="CA52" t="str">
            <v>нд</v>
          </cell>
          <cell r="CB52">
            <v>2.0996453100000001</v>
          </cell>
          <cell r="CC52">
            <v>0</v>
          </cell>
          <cell r="CD52">
            <v>0</v>
          </cell>
          <cell r="CE52">
            <v>2.0996453100000001</v>
          </cell>
          <cell r="CF52">
            <v>0</v>
          </cell>
          <cell r="CG52">
            <v>2.1614292399999999</v>
          </cell>
          <cell r="CH52">
            <v>0</v>
          </cell>
          <cell r="CI52">
            <v>0</v>
          </cell>
          <cell r="CJ52">
            <v>2.1614292399999999</v>
          </cell>
          <cell r="CK52">
            <v>0</v>
          </cell>
          <cell r="CL52" t="str">
            <v>Увеличение ставки НДС до 20% и пересчет по индексам-дефляторам Минэкономразвития до 2024г.</v>
          </cell>
        </row>
        <row r="53">
          <cell r="B53" t="str">
            <v xml:space="preserve">Приобретение принтеров - 12 ед. </v>
          </cell>
          <cell r="C53" t="str">
            <v>H_504-4</v>
          </cell>
          <cell r="D53" t="str">
            <v>Н</v>
          </cell>
          <cell r="E53">
            <v>2019</v>
          </cell>
          <cell r="F53">
            <v>2023</v>
          </cell>
          <cell r="G53">
            <v>2024</v>
          </cell>
          <cell r="H53" t="str">
            <v>нд</v>
          </cell>
          <cell r="I53" t="str">
            <v>нд</v>
          </cell>
          <cell r="J53" t="str">
            <v>нд</v>
          </cell>
          <cell r="K53" t="str">
            <v>нд</v>
          </cell>
          <cell r="L53" t="str">
            <v>нд</v>
          </cell>
          <cell r="M53" t="str">
            <v>нд</v>
          </cell>
          <cell r="N53">
            <v>0</v>
          </cell>
          <cell r="O53">
            <v>7.5134348300000005</v>
          </cell>
          <cell r="P53">
            <v>8.0867429200000007</v>
          </cell>
          <cell r="Q53">
            <v>6.3842499400000001</v>
          </cell>
          <cell r="R53">
            <v>6.3842499400000001</v>
          </cell>
          <cell r="S53">
            <v>8.0867429200000007</v>
          </cell>
          <cell r="T53">
            <v>1.17886902</v>
          </cell>
          <cell r="U53">
            <v>0</v>
          </cell>
          <cell r="V53">
            <v>0</v>
          </cell>
          <cell r="W53">
            <v>1.17886902</v>
          </cell>
          <cell r="X53">
            <v>0</v>
          </cell>
          <cell r="Y53">
            <v>1.2091979399999999</v>
          </cell>
          <cell r="Z53">
            <v>0</v>
          </cell>
          <cell r="AA53">
            <v>0</v>
          </cell>
          <cell r="AB53">
            <v>1.2091979399999999</v>
          </cell>
          <cell r="AC53">
            <v>0</v>
          </cell>
          <cell r="AD53">
            <v>0</v>
          </cell>
          <cell r="AE53">
            <v>0</v>
          </cell>
          <cell r="AF53">
            <v>0</v>
          </cell>
          <cell r="AG53">
            <v>0</v>
          </cell>
          <cell r="AH53">
            <v>0</v>
          </cell>
          <cell r="AI53">
            <v>1.2624026500000001</v>
          </cell>
          <cell r="AJ53">
            <v>0</v>
          </cell>
          <cell r="AK53">
            <v>0</v>
          </cell>
          <cell r="AL53">
            <v>1.2624026500000001</v>
          </cell>
          <cell r="AM53">
            <v>0</v>
          </cell>
          <cell r="AN53">
            <v>1.2283815199999999</v>
          </cell>
          <cell r="AO53">
            <v>0</v>
          </cell>
          <cell r="AP53">
            <v>0</v>
          </cell>
          <cell r="AQ53">
            <v>1.2283815199999999</v>
          </cell>
          <cell r="AR53">
            <v>0</v>
          </cell>
          <cell r="AS53">
            <v>1.3154235999999999</v>
          </cell>
          <cell r="AT53">
            <v>0</v>
          </cell>
          <cell r="AU53">
            <v>0</v>
          </cell>
          <cell r="AV53">
            <v>1.3154235999999999</v>
          </cell>
          <cell r="AW53">
            <v>0</v>
          </cell>
          <cell r="AX53">
            <v>2.6085271199999998</v>
          </cell>
          <cell r="AY53">
            <v>0</v>
          </cell>
          <cell r="AZ53">
            <v>0</v>
          </cell>
          <cell r="BA53">
            <v>2.6085271199999998</v>
          </cell>
          <cell r="BB53">
            <v>0</v>
          </cell>
          <cell r="BC53">
            <v>1.3719867699999999</v>
          </cell>
          <cell r="BD53">
            <v>0</v>
          </cell>
          <cell r="BE53">
            <v>0</v>
          </cell>
          <cell r="BF53">
            <v>1.3719867699999999</v>
          </cell>
          <cell r="BG53">
            <v>0</v>
          </cell>
          <cell r="BH53">
            <v>1.36847228</v>
          </cell>
          <cell r="BI53">
            <v>0</v>
          </cell>
          <cell r="BJ53">
            <v>0</v>
          </cell>
          <cell r="BK53">
            <v>1.36847228</v>
          </cell>
          <cell r="BL53">
            <v>0</v>
          </cell>
          <cell r="BM53">
            <v>1.4323541900000001</v>
          </cell>
          <cell r="BN53">
            <v>0</v>
          </cell>
          <cell r="BO53">
            <v>0</v>
          </cell>
          <cell r="BP53">
            <v>1.4323541900000001</v>
          </cell>
          <cell r="BQ53">
            <v>0</v>
          </cell>
          <cell r="BR53">
            <v>1.4953777699999999</v>
          </cell>
          <cell r="BS53">
            <v>0</v>
          </cell>
          <cell r="BT53">
            <v>0</v>
          </cell>
          <cell r="BU53">
            <v>1.4953777699999999</v>
          </cell>
          <cell r="BV53">
            <v>0</v>
          </cell>
          <cell r="BW53" t="str">
            <v>нд</v>
          </cell>
          <cell r="BX53" t="str">
            <v>нд</v>
          </cell>
          <cell r="BY53" t="str">
            <v>нд</v>
          </cell>
          <cell r="BZ53" t="str">
            <v>нд</v>
          </cell>
          <cell r="CA53" t="str">
            <v>нд</v>
          </cell>
          <cell r="CB53">
            <v>6.7007586899999998</v>
          </cell>
          <cell r="CC53">
            <v>0</v>
          </cell>
          <cell r="CD53">
            <v>0</v>
          </cell>
          <cell r="CE53">
            <v>6.7007586899999998</v>
          </cell>
          <cell r="CF53">
            <v>0</v>
          </cell>
          <cell r="CG53">
            <v>6.8775449800000006</v>
          </cell>
          <cell r="CH53">
            <v>0</v>
          </cell>
          <cell r="CI53">
            <v>0</v>
          </cell>
          <cell r="CJ53">
            <v>6.8775449800000006</v>
          </cell>
          <cell r="CK53">
            <v>0</v>
          </cell>
          <cell r="CL53" t="str">
            <v>Увеличение ставки НДС до 20% и пересчет по индексам-дефляторам Минэкономразвития до 2024г.</v>
          </cell>
        </row>
        <row r="54">
          <cell r="B54" t="str">
            <v xml:space="preserve">Приобретение ИБП (источников бесперебойного питания) - 15 ед. </v>
          </cell>
          <cell r="C54" t="str">
            <v>H_504-5</v>
          </cell>
          <cell r="D54" t="str">
            <v>Н</v>
          </cell>
          <cell r="E54">
            <v>2019</v>
          </cell>
          <cell r="F54">
            <v>2023</v>
          </cell>
          <cell r="G54">
            <v>2023</v>
          </cell>
          <cell r="H54" t="str">
            <v>нд</v>
          </cell>
          <cell r="I54" t="str">
            <v>нд</v>
          </cell>
          <cell r="J54" t="str">
            <v>нд</v>
          </cell>
          <cell r="K54" t="str">
            <v>нд</v>
          </cell>
          <cell r="L54" t="str">
            <v>нд</v>
          </cell>
          <cell r="M54" t="str">
            <v>нд</v>
          </cell>
          <cell r="N54">
            <v>0</v>
          </cell>
          <cell r="O54">
            <v>4.4743330800000001</v>
          </cell>
          <cell r="P54">
            <v>3.92523043</v>
          </cell>
          <cell r="Q54">
            <v>3.80189106</v>
          </cell>
          <cell r="R54">
            <v>3.80189106</v>
          </cell>
          <cell r="S54">
            <v>3.92523043</v>
          </cell>
          <cell r="T54">
            <v>0.70202947000000004</v>
          </cell>
          <cell r="U54">
            <v>0</v>
          </cell>
          <cell r="V54">
            <v>0</v>
          </cell>
          <cell r="W54">
            <v>0.70202947000000004</v>
          </cell>
          <cell r="X54">
            <v>0</v>
          </cell>
          <cell r="Y54">
            <v>0.72009067999999998</v>
          </cell>
          <cell r="Z54">
            <v>0</v>
          </cell>
          <cell r="AA54">
            <v>0</v>
          </cell>
          <cell r="AB54">
            <v>0.72009067999999998</v>
          </cell>
          <cell r="AC54">
            <v>0</v>
          </cell>
          <cell r="AD54">
            <v>0</v>
          </cell>
          <cell r="AE54">
            <v>0</v>
          </cell>
          <cell r="AF54">
            <v>0</v>
          </cell>
          <cell r="AG54">
            <v>0</v>
          </cell>
          <cell r="AH54">
            <v>0</v>
          </cell>
          <cell r="AI54">
            <v>0.75177466999999998</v>
          </cell>
          <cell r="AJ54">
            <v>0</v>
          </cell>
          <cell r="AK54">
            <v>0</v>
          </cell>
          <cell r="AL54">
            <v>0.75177466999999998</v>
          </cell>
          <cell r="AM54">
            <v>0</v>
          </cell>
          <cell r="AN54">
            <v>0.73151471000000001</v>
          </cell>
          <cell r="AO54">
            <v>0</v>
          </cell>
          <cell r="AP54">
            <v>0</v>
          </cell>
          <cell r="AQ54">
            <v>0.73151471000000001</v>
          </cell>
          <cell r="AR54">
            <v>0</v>
          </cell>
          <cell r="AS54">
            <v>0.78334919999999997</v>
          </cell>
          <cell r="AT54">
            <v>0</v>
          </cell>
          <cell r="AU54">
            <v>0</v>
          </cell>
          <cell r="AV54">
            <v>0.78334919999999997</v>
          </cell>
          <cell r="AW54">
            <v>0</v>
          </cell>
          <cell r="AX54">
            <v>1.55340659</v>
          </cell>
          <cell r="AY54">
            <v>0</v>
          </cell>
          <cell r="AZ54">
            <v>0</v>
          </cell>
          <cell r="BA54">
            <v>1.55340659</v>
          </cell>
          <cell r="BB54">
            <v>0</v>
          </cell>
          <cell r="BC54">
            <v>0.81703320999999995</v>
          </cell>
          <cell r="BD54">
            <v>0</v>
          </cell>
          <cell r="BE54">
            <v>0</v>
          </cell>
          <cell r="BF54">
            <v>0.81703320999999995</v>
          </cell>
          <cell r="BG54">
            <v>0</v>
          </cell>
          <cell r="BH54">
            <v>0.81494029000000001</v>
          </cell>
          <cell r="BI54">
            <v>0</v>
          </cell>
          <cell r="BJ54">
            <v>0</v>
          </cell>
          <cell r="BK54">
            <v>0.81494029000000001</v>
          </cell>
          <cell r="BL54">
            <v>0</v>
          </cell>
          <cell r="BM54">
            <v>0.85298267000000005</v>
          </cell>
          <cell r="BN54">
            <v>0</v>
          </cell>
          <cell r="BO54">
            <v>0</v>
          </cell>
          <cell r="BP54">
            <v>0.85298267000000005</v>
          </cell>
          <cell r="BQ54">
            <v>0</v>
          </cell>
          <cell r="BR54">
            <v>0</v>
          </cell>
          <cell r="BS54">
            <v>0</v>
          </cell>
          <cell r="BT54">
            <v>0</v>
          </cell>
          <cell r="BU54">
            <v>0</v>
          </cell>
          <cell r="BV54">
            <v>0</v>
          </cell>
          <cell r="BW54" t="str">
            <v>нд</v>
          </cell>
          <cell r="BX54" t="str">
            <v>нд</v>
          </cell>
          <cell r="BY54" t="str">
            <v>нд</v>
          </cell>
          <cell r="BZ54" t="str">
            <v>нд</v>
          </cell>
          <cell r="CA54" t="str">
            <v>нд</v>
          </cell>
          <cell r="CB54">
            <v>3.0998615900000002</v>
          </cell>
          <cell r="CC54">
            <v>0</v>
          </cell>
          <cell r="CD54">
            <v>0</v>
          </cell>
          <cell r="CE54">
            <v>3.0998615900000002</v>
          </cell>
          <cell r="CF54">
            <v>0</v>
          </cell>
          <cell r="CG54">
            <v>3.2051397499999998</v>
          </cell>
          <cell r="CH54">
            <v>0</v>
          </cell>
          <cell r="CI54">
            <v>0</v>
          </cell>
          <cell r="CJ54">
            <v>3.2051397499999998</v>
          </cell>
          <cell r="CK54">
            <v>0</v>
          </cell>
          <cell r="CL54" t="str">
            <v>Увеличение ставки НДС до 20% и пересчет по индексам-дефляторам Минэкономразвития до 2024г.</v>
          </cell>
        </row>
        <row r="55">
          <cell r="B55" t="str">
            <v>Приобретение МФУ - 40 ед.</v>
          </cell>
          <cell r="C55" t="str">
            <v>H_504-6</v>
          </cell>
          <cell r="D55" t="str">
            <v>Н</v>
          </cell>
          <cell r="E55">
            <v>2019</v>
          </cell>
          <cell r="F55">
            <v>2023</v>
          </cell>
          <cell r="G55">
            <v>2023</v>
          </cell>
          <cell r="H55" t="str">
            <v>нд</v>
          </cell>
          <cell r="I55" t="str">
            <v>нд</v>
          </cell>
          <cell r="J55" t="str">
            <v>нд</v>
          </cell>
          <cell r="K55" t="str">
            <v>нд</v>
          </cell>
          <cell r="L55" t="str">
            <v>нд</v>
          </cell>
          <cell r="M55" t="str">
            <v>нд</v>
          </cell>
          <cell r="N55">
            <v>0</v>
          </cell>
          <cell r="O55">
            <v>4.4938905</v>
          </cell>
          <cell r="P55">
            <v>3.94238936</v>
          </cell>
          <cell r="Q55">
            <v>3.8185092200000001</v>
          </cell>
          <cell r="R55">
            <v>3.8185092200000001</v>
          </cell>
          <cell r="S55">
            <v>3.94238936</v>
          </cell>
          <cell r="T55">
            <v>0.70509805999999997</v>
          </cell>
          <cell r="U55">
            <v>0</v>
          </cell>
          <cell r="V55">
            <v>0</v>
          </cell>
          <cell r="W55">
            <v>0.70509805999999997</v>
          </cell>
          <cell r="X55">
            <v>0</v>
          </cell>
          <cell r="Y55">
            <v>0.72323850000000001</v>
          </cell>
          <cell r="Z55">
            <v>0</v>
          </cell>
          <cell r="AA55">
            <v>0</v>
          </cell>
          <cell r="AB55">
            <v>0.72323850000000001</v>
          </cell>
          <cell r="AC55">
            <v>0</v>
          </cell>
          <cell r="AD55">
            <v>0</v>
          </cell>
          <cell r="AE55">
            <v>0</v>
          </cell>
          <cell r="AF55">
            <v>0</v>
          </cell>
          <cell r="AG55">
            <v>0</v>
          </cell>
          <cell r="AH55">
            <v>0</v>
          </cell>
          <cell r="AI55">
            <v>0.75506099999999998</v>
          </cell>
          <cell r="AJ55">
            <v>0</v>
          </cell>
          <cell r="AK55">
            <v>0</v>
          </cell>
          <cell r="AL55">
            <v>0.75506099999999998</v>
          </cell>
          <cell r="AM55">
            <v>0</v>
          </cell>
          <cell r="AN55">
            <v>0.73471217</v>
          </cell>
          <cell r="AO55">
            <v>0</v>
          </cell>
          <cell r="AP55">
            <v>0</v>
          </cell>
          <cell r="AQ55">
            <v>0.73471217</v>
          </cell>
          <cell r="AR55">
            <v>0</v>
          </cell>
          <cell r="AS55">
            <v>0.78677359999999996</v>
          </cell>
          <cell r="AT55">
            <v>0</v>
          </cell>
          <cell r="AU55">
            <v>0</v>
          </cell>
          <cell r="AV55">
            <v>0.78677359999999996</v>
          </cell>
          <cell r="AW55">
            <v>0</v>
          </cell>
          <cell r="AX55">
            <v>1.56019657</v>
          </cell>
          <cell r="AY55">
            <v>0</v>
          </cell>
          <cell r="AZ55">
            <v>0</v>
          </cell>
          <cell r="BA55">
            <v>1.56019657</v>
          </cell>
          <cell r="BB55">
            <v>0</v>
          </cell>
          <cell r="BC55">
            <v>0.82060482000000001</v>
          </cell>
          <cell r="BD55">
            <v>0</v>
          </cell>
          <cell r="BE55">
            <v>0</v>
          </cell>
          <cell r="BF55">
            <v>0.82060482000000001</v>
          </cell>
          <cell r="BG55">
            <v>0</v>
          </cell>
          <cell r="BH55">
            <v>0.81850241999999995</v>
          </cell>
          <cell r="BI55">
            <v>0</v>
          </cell>
          <cell r="BJ55">
            <v>0</v>
          </cell>
          <cell r="BK55">
            <v>0.81850241999999995</v>
          </cell>
          <cell r="BL55">
            <v>0</v>
          </cell>
          <cell r="BM55">
            <v>0.85671143999999999</v>
          </cell>
          <cell r="BN55">
            <v>0</v>
          </cell>
          <cell r="BO55">
            <v>0</v>
          </cell>
          <cell r="BP55">
            <v>0.85671143999999999</v>
          </cell>
          <cell r="BQ55">
            <v>0</v>
          </cell>
          <cell r="BR55">
            <v>0</v>
          </cell>
          <cell r="BS55">
            <v>0</v>
          </cell>
          <cell r="BT55">
            <v>0</v>
          </cell>
          <cell r="BU55">
            <v>0</v>
          </cell>
          <cell r="BV55">
            <v>0</v>
          </cell>
          <cell r="BW55" t="str">
            <v>нд</v>
          </cell>
          <cell r="BX55" t="str">
            <v>нд</v>
          </cell>
          <cell r="BY55" t="str">
            <v>нд</v>
          </cell>
          <cell r="BZ55" t="str">
            <v>нд</v>
          </cell>
          <cell r="CA55" t="str">
            <v>нд</v>
          </cell>
          <cell r="CB55">
            <v>3.1134111600000001</v>
          </cell>
          <cell r="CC55">
            <v>0</v>
          </cell>
          <cell r="CD55">
            <v>0</v>
          </cell>
          <cell r="CE55">
            <v>3.1134111600000001</v>
          </cell>
          <cell r="CF55">
            <v>0</v>
          </cell>
          <cell r="CG55">
            <v>3.2191508600000001</v>
          </cell>
          <cell r="CH55">
            <v>0</v>
          </cell>
          <cell r="CI55">
            <v>0</v>
          </cell>
          <cell r="CJ55">
            <v>3.2191508600000001</v>
          </cell>
          <cell r="CK55">
            <v>0</v>
          </cell>
          <cell r="CL55" t="str">
            <v>Увеличение ставки НДС до 20% и пересчет по индексам-дефляторам Минэкономразвития до 2024г.</v>
          </cell>
        </row>
        <row r="56">
          <cell r="B56" t="str">
            <v xml:space="preserve">Приобретение серверов - 21 ед.  </v>
          </cell>
          <cell r="C56" t="str">
            <v>H_504-7</v>
          </cell>
          <cell r="D56" t="str">
            <v>Н</v>
          </cell>
          <cell r="E56">
            <v>2018</v>
          </cell>
          <cell r="F56">
            <v>2023</v>
          </cell>
          <cell r="G56">
            <v>2024</v>
          </cell>
          <cell r="H56" t="str">
            <v>нд</v>
          </cell>
          <cell r="I56" t="str">
            <v>нд</v>
          </cell>
          <cell r="J56" t="str">
            <v>нд</v>
          </cell>
          <cell r="K56" t="str">
            <v>нд</v>
          </cell>
          <cell r="L56" t="str">
            <v>нд</v>
          </cell>
          <cell r="M56" t="str">
            <v>нд</v>
          </cell>
          <cell r="N56">
            <v>0</v>
          </cell>
          <cell r="O56">
            <v>14.117183170000001</v>
          </cell>
          <cell r="P56">
            <v>17.287063149999998</v>
          </cell>
          <cell r="Q56">
            <v>11.995529060000001</v>
          </cell>
          <cell r="R56">
            <v>11.995529060000001</v>
          </cell>
          <cell r="S56">
            <v>17.287063149999998</v>
          </cell>
          <cell r="T56">
            <v>2.2150068900000002</v>
          </cell>
          <cell r="U56">
            <v>0</v>
          </cell>
          <cell r="V56">
            <v>0</v>
          </cell>
          <cell r="W56">
            <v>2.2150068900000002</v>
          </cell>
          <cell r="X56">
            <v>0</v>
          </cell>
          <cell r="Y56">
            <v>4.3646696399999998</v>
          </cell>
          <cell r="Z56">
            <v>0</v>
          </cell>
          <cell r="AA56">
            <v>0</v>
          </cell>
          <cell r="AB56">
            <v>4.3646696399999998</v>
          </cell>
          <cell r="AC56">
            <v>0</v>
          </cell>
          <cell r="AD56">
            <v>0</v>
          </cell>
          <cell r="AE56">
            <v>0</v>
          </cell>
          <cell r="AF56">
            <v>0</v>
          </cell>
          <cell r="AG56">
            <v>0</v>
          </cell>
          <cell r="AH56">
            <v>0</v>
          </cell>
          <cell r="AI56">
            <v>2.3719603199999999</v>
          </cell>
          <cell r="AJ56">
            <v>0</v>
          </cell>
          <cell r="AK56">
            <v>0</v>
          </cell>
          <cell r="AL56">
            <v>2.3719603199999999</v>
          </cell>
          <cell r="AM56">
            <v>0</v>
          </cell>
          <cell r="AN56">
            <v>2.3080371799999999</v>
          </cell>
          <cell r="AO56">
            <v>0</v>
          </cell>
          <cell r="AP56">
            <v>0</v>
          </cell>
          <cell r="AQ56">
            <v>2.3080371799999999</v>
          </cell>
          <cell r="AR56">
            <v>0</v>
          </cell>
          <cell r="AS56">
            <v>2.4715826999999999</v>
          </cell>
          <cell r="AT56">
            <v>0</v>
          </cell>
          <cell r="AU56">
            <v>0</v>
          </cell>
          <cell r="AV56">
            <v>2.4715826999999999</v>
          </cell>
          <cell r="AW56">
            <v>0</v>
          </cell>
          <cell r="AX56">
            <v>4.9012277400000004</v>
          </cell>
          <cell r="AY56">
            <v>0</v>
          </cell>
          <cell r="AZ56">
            <v>0</v>
          </cell>
          <cell r="BA56">
            <v>4.9012277400000004</v>
          </cell>
          <cell r="BB56">
            <v>0</v>
          </cell>
          <cell r="BC56">
            <v>2.5778607099999999</v>
          </cell>
          <cell r="BD56">
            <v>0</v>
          </cell>
          <cell r="BE56">
            <v>0</v>
          </cell>
          <cell r="BF56">
            <v>2.5778607099999999</v>
          </cell>
          <cell r="BG56">
            <v>0</v>
          </cell>
          <cell r="BH56">
            <v>2.5712572499999999</v>
          </cell>
          <cell r="BI56">
            <v>0</v>
          </cell>
          <cell r="BJ56">
            <v>0</v>
          </cell>
          <cell r="BK56">
            <v>2.5712572499999999</v>
          </cell>
          <cell r="BL56">
            <v>0</v>
          </cell>
          <cell r="BM56">
            <v>2.6912865799999999</v>
          </cell>
          <cell r="BN56">
            <v>0</v>
          </cell>
          <cell r="BO56">
            <v>0</v>
          </cell>
          <cell r="BP56">
            <v>2.6912865799999999</v>
          </cell>
          <cell r="BQ56">
            <v>0</v>
          </cell>
          <cell r="BR56">
            <v>2.8097032</v>
          </cell>
          <cell r="BS56">
            <v>0</v>
          </cell>
          <cell r="BT56">
            <v>0</v>
          </cell>
          <cell r="BU56">
            <v>2.8097032</v>
          </cell>
          <cell r="BV56">
            <v>0</v>
          </cell>
          <cell r="BW56" t="str">
            <v>нд</v>
          </cell>
          <cell r="BX56" t="str">
            <v>нд</v>
          </cell>
          <cell r="BY56" t="str">
            <v>нд</v>
          </cell>
          <cell r="BZ56" t="str">
            <v>нд</v>
          </cell>
          <cell r="CA56" t="str">
            <v>нд</v>
          </cell>
          <cell r="CB56">
            <v>12.590225370000001</v>
          </cell>
          <cell r="CC56">
            <v>0</v>
          </cell>
          <cell r="CD56">
            <v>0</v>
          </cell>
          <cell r="CE56">
            <v>12.590225370000001</v>
          </cell>
          <cell r="CF56">
            <v>0</v>
          </cell>
          <cell r="CG56">
            <v>12.922393509999999</v>
          </cell>
          <cell r="CH56">
            <v>0</v>
          </cell>
          <cell r="CI56">
            <v>0</v>
          </cell>
          <cell r="CJ56">
            <v>12.922393509999999</v>
          </cell>
          <cell r="CK56">
            <v>0</v>
          </cell>
          <cell r="CL56" t="str">
            <v>Увеличение ставки НДС до 20% и пересчет по индексам-дефляторам Минэкономразвития до 2024г.</v>
          </cell>
        </row>
        <row r="57">
          <cell r="B57" t="str">
            <v>Приоборетение коммутаторов - 10ед.</v>
          </cell>
          <cell r="C57" t="str">
            <v>H_504-8</v>
          </cell>
          <cell r="D57" t="str">
            <v>Н</v>
          </cell>
          <cell r="E57">
            <v>2019</v>
          </cell>
          <cell r="F57">
            <v>2023</v>
          </cell>
          <cell r="G57">
            <v>2023</v>
          </cell>
          <cell r="H57" t="str">
            <v>нд</v>
          </cell>
          <cell r="I57" t="str">
            <v>нд</v>
          </cell>
          <cell r="J57" t="str">
            <v>нд</v>
          </cell>
          <cell r="K57" t="str">
            <v>нд</v>
          </cell>
          <cell r="L57" t="str">
            <v>нд</v>
          </cell>
          <cell r="M57" t="str">
            <v>нд</v>
          </cell>
          <cell r="N57">
            <v>0</v>
          </cell>
          <cell r="O57">
            <v>2.68110596</v>
          </cell>
          <cell r="P57">
            <v>2.3520731599999998</v>
          </cell>
          <cell r="Q57">
            <v>2.2781658399999998</v>
          </cell>
          <cell r="R57">
            <v>2.2781658399999998</v>
          </cell>
          <cell r="S57">
            <v>2.3520731599999998</v>
          </cell>
          <cell r="T57">
            <v>0.42066948999999998</v>
          </cell>
          <cell r="U57">
            <v>0</v>
          </cell>
          <cell r="V57">
            <v>0</v>
          </cell>
          <cell r="W57">
            <v>0.42066948999999998</v>
          </cell>
          <cell r="X57">
            <v>0</v>
          </cell>
          <cell r="Y57">
            <v>0.43149210999999998</v>
          </cell>
          <cell r="Z57">
            <v>0</v>
          </cell>
          <cell r="AA57">
            <v>0</v>
          </cell>
          <cell r="AB57">
            <v>0.43149210999999998</v>
          </cell>
          <cell r="AC57">
            <v>0</v>
          </cell>
          <cell r="AD57">
            <v>0</v>
          </cell>
          <cell r="AE57">
            <v>0</v>
          </cell>
          <cell r="AF57">
            <v>0</v>
          </cell>
          <cell r="AG57">
            <v>0</v>
          </cell>
          <cell r="AH57">
            <v>0</v>
          </cell>
          <cell r="AI57">
            <v>0.45047777</v>
          </cell>
          <cell r="AJ57">
            <v>0</v>
          </cell>
          <cell r="AK57">
            <v>0</v>
          </cell>
          <cell r="AL57">
            <v>0.45047777</v>
          </cell>
          <cell r="AM57">
            <v>0</v>
          </cell>
          <cell r="AN57">
            <v>0.43833759999999999</v>
          </cell>
          <cell r="AO57">
            <v>0</v>
          </cell>
          <cell r="AP57">
            <v>0</v>
          </cell>
          <cell r="AQ57">
            <v>0.43833759999999999</v>
          </cell>
          <cell r="AR57">
            <v>0</v>
          </cell>
          <cell r="AS57">
            <v>0.46939779999999998</v>
          </cell>
          <cell r="AT57">
            <v>0</v>
          </cell>
          <cell r="AU57">
            <v>0</v>
          </cell>
          <cell r="AV57">
            <v>0.46939779999999998</v>
          </cell>
          <cell r="AW57">
            <v>0</v>
          </cell>
          <cell r="AX57">
            <v>0.93083092000000001</v>
          </cell>
          <cell r="AY57">
            <v>0</v>
          </cell>
          <cell r="AZ57">
            <v>0</v>
          </cell>
          <cell r="BA57">
            <v>0.93083092000000001</v>
          </cell>
          <cell r="BB57">
            <v>0</v>
          </cell>
          <cell r="BC57">
            <v>0.48958193999999999</v>
          </cell>
          <cell r="BD57">
            <v>0</v>
          </cell>
          <cell r="BE57">
            <v>0</v>
          </cell>
          <cell r="BF57">
            <v>0.48958193999999999</v>
          </cell>
          <cell r="BG57">
            <v>0</v>
          </cell>
          <cell r="BH57">
            <v>0.48832780999999997</v>
          </cell>
          <cell r="BI57">
            <v>0</v>
          </cell>
          <cell r="BJ57">
            <v>0</v>
          </cell>
          <cell r="BK57">
            <v>0.48832780999999997</v>
          </cell>
          <cell r="BL57">
            <v>0</v>
          </cell>
          <cell r="BM57">
            <v>0.51112354000000004</v>
          </cell>
          <cell r="BN57">
            <v>0</v>
          </cell>
          <cell r="BO57">
            <v>0</v>
          </cell>
          <cell r="BP57">
            <v>0.51112354000000004</v>
          </cell>
          <cell r="BQ57">
            <v>0</v>
          </cell>
          <cell r="BR57">
            <v>0</v>
          </cell>
          <cell r="BS57">
            <v>0</v>
          </cell>
          <cell r="BT57">
            <v>0</v>
          </cell>
          <cell r="BU57">
            <v>0</v>
          </cell>
          <cell r="BV57">
            <v>0</v>
          </cell>
          <cell r="BW57" t="str">
            <v>нд</v>
          </cell>
          <cell r="BX57" t="str">
            <v>нд</v>
          </cell>
          <cell r="BY57" t="str">
            <v>нд</v>
          </cell>
          <cell r="BZ57" t="str">
            <v>нд</v>
          </cell>
          <cell r="CA57" t="str">
            <v>нд</v>
          </cell>
          <cell r="CB57">
            <v>1.85749633</v>
          </cell>
          <cell r="CC57">
            <v>0</v>
          </cell>
          <cell r="CD57">
            <v>0</v>
          </cell>
          <cell r="CE57">
            <v>1.85749633</v>
          </cell>
          <cell r="CF57">
            <v>0</v>
          </cell>
          <cell r="CG57">
            <v>1.92058105</v>
          </cell>
          <cell r="CH57">
            <v>0</v>
          </cell>
          <cell r="CI57">
            <v>0</v>
          </cell>
          <cell r="CJ57">
            <v>1.92058105</v>
          </cell>
          <cell r="CK57">
            <v>0</v>
          </cell>
          <cell r="CL57" t="str">
            <v>Увеличение ставки НДС до 20% и пересчет по индексам-дефляторам Минэкономразвития до 2024г.</v>
          </cell>
        </row>
        <row r="58">
          <cell r="B58" t="str">
            <v>Приобретение маршрутизаторов - 18ед.</v>
          </cell>
          <cell r="C58" t="str">
            <v>H_504-9</v>
          </cell>
          <cell r="D58" t="str">
            <v>Н</v>
          </cell>
          <cell r="E58">
            <v>2019</v>
          </cell>
          <cell r="F58">
            <v>2023</v>
          </cell>
          <cell r="G58">
            <v>2023</v>
          </cell>
          <cell r="H58" t="str">
            <v>нд</v>
          </cell>
          <cell r="I58" t="str">
            <v>нд</v>
          </cell>
          <cell r="J58" t="str">
            <v>нд</v>
          </cell>
          <cell r="K58" t="str">
            <v>нд</v>
          </cell>
          <cell r="L58" t="str">
            <v>нд</v>
          </cell>
          <cell r="M58" t="str">
            <v>нд</v>
          </cell>
          <cell r="N58">
            <v>0</v>
          </cell>
          <cell r="O58">
            <v>2.8190993199999999</v>
          </cell>
          <cell r="P58">
            <v>2.5308352099999998</v>
          </cell>
          <cell r="Q58">
            <v>2.4535746299999999</v>
          </cell>
          <cell r="R58">
            <v>2.4535746299999999</v>
          </cell>
          <cell r="S58">
            <v>2.5308352099999998</v>
          </cell>
          <cell r="T58">
            <v>0.63601295999999996</v>
          </cell>
          <cell r="U58">
            <v>0</v>
          </cell>
          <cell r="V58">
            <v>0</v>
          </cell>
          <cell r="W58">
            <v>0.63601295999999996</v>
          </cell>
          <cell r="X58">
            <v>0</v>
          </cell>
          <cell r="Y58">
            <v>0.65237573000000004</v>
          </cell>
          <cell r="Z58">
            <v>0</v>
          </cell>
          <cell r="AA58">
            <v>0</v>
          </cell>
          <cell r="AB58">
            <v>0.65237573000000004</v>
          </cell>
          <cell r="AC58">
            <v>0</v>
          </cell>
          <cell r="AD58">
            <v>0</v>
          </cell>
          <cell r="AE58">
            <v>0</v>
          </cell>
          <cell r="AF58">
            <v>0</v>
          </cell>
          <cell r="AG58">
            <v>0</v>
          </cell>
          <cell r="AH58">
            <v>0</v>
          </cell>
          <cell r="AI58">
            <v>0.54486420999999996</v>
          </cell>
          <cell r="AJ58">
            <v>0</v>
          </cell>
          <cell r="AK58">
            <v>0</v>
          </cell>
          <cell r="AL58">
            <v>0.54486420999999996</v>
          </cell>
          <cell r="AM58">
            <v>0</v>
          </cell>
          <cell r="AN58">
            <v>0.5301804</v>
          </cell>
          <cell r="AO58">
            <v>0</v>
          </cell>
          <cell r="AP58">
            <v>0</v>
          </cell>
          <cell r="AQ58">
            <v>0.5301804</v>
          </cell>
          <cell r="AR58">
            <v>0</v>
          </cell>
          <cell r="AS58">
            <v>0.42581140000000001</v>
          </cell>
          <cell r="AT58">
            <v>0</v>
          </cell>
          <cell r="AU58">
            <v>0</v>
          </cell>
          <cell r="AV58">
            <v>0.42581140000000001</v>
          </cell>
          <cell r="AW58">
            <v>0</v>
          </cell>
          <cell r="AX58">
            <v>0.84439765</v>
          </cell>
          <cell r="AY58">
            <v>0</v>
          </cell>
          <cell r="AZ58">
            <v>0</v>
          </cell>
          <cell r="BA58">
            <v>0.84439765</v>
          </cell>
          <cell r="BB58">
            <v>0</v>
          </cell>
          <cell r="BC58">
            <v>0.44412127000000001</v>
          </cell>
          <cell r="BD58">
            <v>0</v>
          </cell>
          <cell r="BE58">
            <v>0</v>
          </cell>
          <cell r="BF58">
            <v>0.44412127000000001</v>
          </cell>
          <cell r="BG58">
            <v>0</v>
          </cell>
          <cell r="BH58">
            <v>0.44298362000000002</v>
          </cell>
          <cell r="BI58">
            <v>0</v>
          </cell>
          <cell r="BJ58">
            <v>0</v>
          </cell>
          <cell r="BK58">
            <v>0.44298362000000002</v>
          </cell>
          <cell r="BL58">
            <v>0</v>
          </cell>
          <cell r="BM58">
            <v>0.46366259999999998</v>
          </cell>
          <cell r="BN58">
            <v>0</v>
          </cell>
          <cell r="BO58">
            <v>0</v>
          </cell>
          <cell r="BP58">
            <v>0.46366259999999998</v>
          </cell>
          <cell r="BQ58">
            <v>0</v>
          </cell>
          <cell r="BR58">
            <v>0</v>
          </cell>
          <cell r="BS58">
            <v>0</v>
          </cell>
          <cell r="BT58">
            <v>0</v>
          </cell>
          <cell r="BU58">
            <v>0</v>
          </cell>
          <cell r="BV58">
            <v>0</v>
          </cell>
          <cell r="BW58" t="str">
            <v>нд</v>
          </cell>
          <cell r="BX58" t="str">
            <v>нд</v>
          </cell>
          <cell r="BY58" t="str">
            <v>нд</v>
          </cell>
          <cell r="BZ58" t="str">
            <v>нд</v>
          </cell>
          <cell r="CA58" t="str">
            <v>нд</v>
          </cell>
          <cell r="CB58">
            <v>1.8175616699999999</v>
          </cell>
          <cell r="CC58">
            <v>0</v>
          </cell>
          <cell r="CD58">
            <v>0</v>
          </cell>
          <cell r="CE58">
            <v>1.8175616699999999</v>
          </cell>
          <cell r="CF58">
            <v>0</v>
          </cell>
          <cell r="CG58">
            <v>1.8784594799999998</v>
          </cell>
          <cell r="CH58">
            <v>0</v>
          </cell>
          <cell r="CI58">
            <v>0</v>
          </cell>
          <cell r="CJ58">
            <v>1.8784594799999998</v>
          </cell>
          <cell r="CK58">
            <v>0</v>
          </cell>
          <cell r="CL58" t="str">
            <v>Увеличение ставки НДС до 20% и пересчет по индексам-дефляторам Минэкономразвития до 2024г.</v>
          </cell>
        </row>
        <row r="59">
          <cell r="B59" t="str">
            <v>Приобретение автотранспорта –8 ед. (повышенной проходимости)</v>
          </cell>
          <cell r="C59" t="str">
            <v>H_504-16</v>
          </cell>
          <cell r="D59" t="str">
            <v>Н</v>
          </cell>
          <cell r="E59">
            <v>2019</v>
          </cell>
          <cell r="F59">
            <v>2023</v>
          </cell>
          <cell r="G59">
            <v>2023</v>
          </cell>
          <cell r="H59" t="str">
            <v>нд</v>
          </cell>
          <cell r="I59" t="str">
            <v>нд</v>
          </cell>
          <cell r="J59" t="str">
            <v>нд</v>
          </cell>
          <cell r="K59" t="str">
            <v>нд</v>
          </cell>
          <cell r="L59" t="str">
            <v>нд</v>
          </cell>
          <cell r="M59" t="str">
            <v>нд</v>
          </cell>
          <cell r="N59">
            <v>0</v>
          </cell>
          <cell r="O59">
            <v>13.050627839999999</v>
          </cell>
          <cell r="P59">
            <v>12.307825380000001</v>
          </cell>
          <cell r="Q59">
            <v>11.812512499999999</v>
          </cell>
          <cell r="R59">
            <v>11.812512499999999</v>
          </cell>
          <cell r="S59">
            <v>12.307825380000001</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2.8095943800000001</v>
          </cell>
          <cell r="AO59">
            <v>0</v>
          </cell>
          <cell r="AP59">
            <v>0</v>
          </cell>
          <cell r="AQ59">
            <v>2.8095943800000001</v>
          </cell>
          <cell r="AR59">
            <v>0</v>
          </cell>
          <cell r="AS59">
            <v>2.8846403</v>
          </cell>
          <cell r="AT59">
            <v>0</v>
          </cell>
          <cell r="AU59">
            <v>0</v>
          </cell>
          <cell r="AV59">
            <v>2.8846403</v>
          </cell>
          <cell r="AW59">
            <v>0</v>
          </cell>
          <cell r="AX59">
            <v>0</v>
          </cell>
          <cell r="AY59">
            <v>0</v>
          </cell>
          <cell r="AZ59">
            <v>0</v>
          </cell>
          <cell r="BA59">
            <v>0</v>
          </cell>
          <cell r="BB59">
            <v>0</v>
          </cell>
          <cell r="BC59">
            <v>0</v>
          </cell>
          <cell r="BD59">
            <v>0</v>
          </cell>
          <cell r="BE59">
            <v>0</v>
          </cell>
          <cell r="BF59">
            <v>0</v>
          </cell>
          <cell r="BG59">
            <v>0</v>
          </cell>
          <cell r="BH59">
            <v>9.0029181200000004</v>
          </cell>
          <cell r="BI59">
            <v>0</v>
          </cell>
          <cell r="BJ59">
            <v>0</v>
          </cell>
          <cell r="BK59">
            <v>9.0029181200000004</v>
          </cell>
          <cell r="BL59">
            <v>0</v>
          </cell>
          <cell r="BM59">
            <v>9.4231850799999997</v>
          </cell>
          <cell r="BN59">
            <v>0</v>
          </cell>
          <cell r="BO59">
            <v>0</v>
          </cell>
          <cell r="BP59">
            <v>9.4231850799999997</v>
          </cell>
          <cell r="BQ59">
            <v>0</v>
          </cell>
          <cell r="BR59">
            <v>0</v>
          </cell>
          <cell r="BS59">
            <v>0</v>
          </cell>
          <cell r="BT59">
            <v>0</v>
          </cell>
          <cell r="BU59">
            <v>0</v>
          </cell>
          <cell r="BV59">
            <v>0</v>
          </cell>
          <cell r="BW59" t="str">
            <v>нд</v>
          </cell>
          <cell r="BX59" t="str">
            <v>нд</v>
          </cell>
          <cell r="BY59" t="str">
            <v>нд</v>
          </cell>
          <cell r="BZ59" t="str">
            <v>нд</v>
          </cell>
          <cell r="CA59" t="str">
            <v>нд</v>
          </cell>
          <cell r="CB59">
            <v>11.8125125</v>
          </cell>
          <cell r="CC59">
            <v>0</v>
          </cell>
          <cell r="CD59">
            <v>0</v>
          </cell>
          <cell r="CE59">
            <v>11.8125125</v>
          </cell>
          <cell r="CF59">
            <v>0</v>
          </cell>
          <cell r="CG59">
            <v>12.307825380000001</v>
          </cell>
          <cell r="CH59">
            <v>0</v>
          </cell>
          <cell r="CI59">
            <v>0</v>
          </cell>
          <cell r="CJ59">
            <v>12.307825380000001</v>
          </cell>
          <cell r="CK59">
            <v>0</v>
          </cell>
          <cell r="CL59" t="str">
            <v>Увеличение ставки НДС до 20% и пересчет по индексам-дефляторам Минэкономразвития до 2024г.</v>
          </cell>
        </row>
        <row r="60">
          <cell r="B60" t="str">
            <v>Приобретение автотранспорта - 2ед. (микроавтобус)</v>
          </cell>
          <cell r="C60" t="str">
            <v>H_504-17</v>
          </cell>
          <cell r="D60" t="str">
            <v>Н</v>
          </cell>
          <cell r="E60">
            <v>2023</v>
          </cell>
          <cell r="F60">
            <v>2023</v>
          </cell>
          <cell r="G60">
            <v>2024</v>
          </cell>
          <cell r="H60" t="str">
            <v>нд</v>
          </cell>
          <cell r="I60" t="str">
            <v>нд</v>
          </cell>
          <cell r="J60" t="str">
            <v>нд</v>
          </cell>
          <cell r="K60" t="str">
            <v>нд</v>
          </cell>
          <cell r="L60" t="str">
            <v>нд</v>
          </cell>
          <cell r="M60" t="str">
            <v>нд</v>
          </cell>
          <cell r="N60">
            <v>0</v>
          </cell>
          <cell r="O60">
            <v>7.9590334700000005</v>
          </cell>
          <cell r="P60">
            <v>6.4248501400000002</v>
          </cell>
          <cell r="Q60">
            <v>3.0030854700000003</v>
          </cell>
          <cell r="R60">
            <v>3.0030854700000003</v>
          </cell>
          <cell r="S60">
            <v>6.4248501400000002</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v>0</v>
          </cell>
          <cell r="BC60">
            <v>0</v>
          </cell>
          <cell r="BD60">
            <v>0</v>
          </cell>
          <cell r="BE60">
            <v>0</v>
          </cell>
          <cell r="BF60">
            <v>0</v>
          </cell>
          <cell r="BG60">
            <v>0</v>
          </cell>
          <cell r="BH60">
            <v>3.0030854699999998</v>
          </cell>
          <cell r="BI60">
            <v>0</v>
          </cell>
          <cell r="BJ60">
            <v>0</v>
          </cell>
          <cell r="BK60">
            <v>3.0030854699999998</v>
          </cell>
          <cell r="BL60">
            <v>0</v>
          </cell>
          <cell r="BM60">
            <v>3.1432730599999998</v>
          </cell>
          <cell r="BN60">
            <v>0</v>
          </cell>
          <cell r="BO60">
            <v>0</v>
          </cell>
          <cell r="BP60">
            <v>3.1432730599999998</v>
          </cell>
          <cell r="BQ60">
            <v>0</v>
          </cell>
          <cell r="BR60">
            <v>3.2815770799999999</v>
          </cell>
          <cell r="BS60">
            <v>0</v>
          </cell>
          <cell r="BT60">
            <v>0</v>
          </cell>
          <cell r="BU60">
            <v>3.2815770799999999</v>
          </cell>
          <cell r="BV60">
            <v>0</v>
          </cell>
          <cell r="BW60" t="str">
            <v>нд</v>
          </cell>
          <cell r="BX60" t="str">
            <v>нд</v>
          </cell>
          <cell r="BY60" t="str">
            <v>нд</v>
          </cell>
          <cell r="BZ60" t="str">
            <v>нд</v>
          </cell>
          <cell r="CA60" t="str">
            <v>нд</v>
          </cell>
          <cell r="CB60">
            <v>6.2846625500000002</v>
          </cell>
          <cell r="CC60">
            <v>0</v>
          </cell>
          <cell r="CD60">
            <v>0</v>
          </cell>
          <cell r="CE60">
            <v>6.2846625500000002</v>
          </cell>
          <cell r="CF60">
            <v>0</v>
          </cell>
          <cell r="CG60">
            <v>6.4248501400000002</v>
          </cell>
          <cell r="CH60">
            <v>0</v>
          </cell>
          <cell r="CI60">
            <v>0</v>
          </cell>
          <cell r="CJ60">
            <v>6.4248501400000002</v>
          </cell>
          <cell r="CK60">
            <v>0</v>
          </cell>
          <cell r="CL60" t="str">
            <v>Увеличение ставки НДС до 20% и пересчет по индексам-дефляторам Минэкономразвития до 2024г.</v>
          </cell>
        </row>
        <row r="61">
          <cell r="B61" t="str">
            <v xml:space="preserve">Приобретение Персональных компьютеров - 7 комплектов (ЕРИЦ в г. Уссурийск)
                                                                                                                                                           </v>
          </cell>
          <cell r="C61" t="str">
            <v>J_ДЭС-504-205</v>
          </cell>
          <cell r="D61" t="str">
            <v>Н</v>
          </cell>
          <cell r="E61">
            <v>2019</v>
          </cell>
          <cell r="F61" t="str">
            <v>нд</v>
          </cell>
          <cell r="G61">
            <v>2019</v>
          </cell>
          <cell r="H61" t="str">
            <v>нд</v>
          </cell>
          <cell r="I61" t="str">
            <v>нд</v>
          </cell>
          <cell r="J61" t="str">
            <v>нд</v>
          </cell>
          <cell r="K61" t="str">
            <v>нд</v>
          </cell>
          <cell r="L61" t="str">
            <v>нд</v>
          </cell>
          <cell r="M61" t="str">
            <v>нд</v>
          </cell>
          <cell r="N61">
            <v>0</v>
          </cell>
          <cell r="O61">
            <v>0</v>
          </cell>
          <cell r="P61">
            <v>0.54582343</v>
          </cell>
          <cell r="Q61">
            <v>0</v>
          </cell>
          <cell r="R61">
            <v>0</v>
          </cell>
          <cell r="S61">
            <v>0.54582343</v>
          </cell>
          <cell r="T61">
            <v>0</v>
          </cell>
          <cell r="U61">
            <v>0</v>
          </cell>
          <cell r="V61">
            <v>0</v>
          </cell>
          <cell r="W61">
            <v>0</v>
          </cell>
          <cell r="X61">
            <v>0</v>
          </cell>
          <cell r="Y61">
            <v>0.54582343</v>
          </cell>
          <cell r="Z61">
            <v>0</v>
          </cell>
          <cell r="AA61">
            <v>0</v>
          </cell>
          <cell r="AB61">
            <v>0.54582343</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t="str">
            <v>нд</v>
          </cell>
          <cell r="BX61" t="str">
            <v>нд</v>
          </cell>
          <cell r="BY61" t="str">
            <v>нд</v>
          </cell>
          <cell r="BZ61" t="str">
            <v>нд</v>
          </cell>
          <cell r="CA61" t="str">
            <v>нд</v>
          </cell>
          <cell r="CB61">
            <v>0</v>
          </cell>
          <cell r="CC61">
            <v>0</v>
          </cell>
          <cell r="CD61">
            <v>0</v>
          </cell>
          <cell r="CE61">
            <v>0</v>
          </cell>
          <cell r="CF61">
            <v>0</v>
          </cell>
          <cell r="CG61">
            <v>0</v>
          </cell>
          <cell r="CH61">
            <v>0</v>
          </cell>
          <cell r="CI61">
            <v>0</v>
          </cell>
          <cell r="CJ61">
            <v>0</v>
          </cell>
          <cell r="CK61">
            <v>0</v>
          </cell>
          <cell r="CL61" t="str">
            <v>нд</v>
          </cell>
        </row>
        <row r="62">
          <cell r="B62" t="str">
            <v xml:space="preserve">Приобретение Сервера - 1 комплект (ЕРИЦ в г. Уссурийск)
</v>
          </cell>
          <cell r="C62" t="str">
            <v>J_ДЭС-504-206</v>
          </cell>
          <cell r="D62" t="str">
            <v>Н</v>
          </cell>
          <cell r="E62">
            <v>2019</v>
          </cell>
          <cell r="F62" t="str">
            <v>нд</v>
          </cell>
          <cell r="G62">
            <v>2019</v>
          </cell>
          <cell r="H62" t="str">
            <v>нд</v>
          </cell>
          <cell r="I62" t="str">
            <v>нд</v>
          </cell>
          <cell r="J62" t="str">
            <v>нд</v>
          </cell>
          <cell r="K62" t="str">
            <v>нд</v>
          </cell>
          <cell r="L62" t="str">
            <v>нд</v>
          </cell>
          <cell r="M62" t="str">
            <v>нд</v>
          </cell>
          <cell r="N62">
            <v>0</v>
          </cell>
          <cell r="O62">
            <v>0</v>
          </cell>
          <cell r="P62">
            <v>0.47715618999999998</v>
          </cell>
          <cell r="Q62">
            <v>0</v>
          </cell>
          <cell r="R62">
            <v>0</v>
          </cell>
          <cell r="S62">
            <v>0.47715618999999998</v>
          </cell>
          <cell r="T62">
            <v>0</v>
          </cell>
          <cell r="U62">
            <v>0</v>
          </cell>
          <cell r="V62">
            <v>0</v>
          </cell>
          <cell r="W62">
            <v>0</v>
          </cell>
          <cell r="X62">
            <v>0</v>
          </cell>
          <cell r="Y62">
            <v>0.47715618999999998</v>
          </cell>
          <cell r="Z62">
            <v>0</v>
          </cell>
          <cell r="AA62">
            <v>0</v>
          </cell>
          <cell r="AB62">
            <v>0.47715618999999998</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t="str">
            <v>нд</v>
          </cell>
          <cell r="BX62" t="str">
            <v>нд</v>
          </cell>
          <cell r="BY62" t="str">
            <v>нд</v>
          </cell>
          <cell r="BZ62" t="str">
            <v>нд</v>
          </cell>
          <cell r="CA62" t="str">
            <v>нд</v>
          </cell>
          <cell r="CB62">
            <v>0</v>
          </cell>
          <cell r="CC62">
            <v>0</v>
          </cell>
          <cell r="CD62">
            <v>0</v>
          </cell>
          <cell r="CE62">
            <v>0</v>
          </cell>
          <cell r="CF62">
            <v>0</v>
          </cell>
          <cell r="CG62">
            <v>0</v>
          </cell>
          <cell r="CH62">
            <v>0</v>
          </cell>
          <cell r="CI62">
            <v>0</v>
          </cell>
          <cell r="CJ62">
            <v>0</v>
          </cell>
          <cell r="CK62">
            <v>0</v>
          </cell>
          <cell r="CL62" t="str">
            <v>нд</v>
          </cell>
        </row>
        <row r="63">
          <cell r="B63" t="str">
            <v>Приобретение Коммутационного оборудования - 1 комплект (ЕРИЦ г.Уссурийск)</v>
          </cell>
          <cell r="C63" t="str">
            <v>J_ДЭС-504-207</v>
          </cell>
          <cell r="D63" t="str">
            <v>Н</v>
          </cell>
          <cell r="E63">
            <v>2019</v>
          </cell>
          <cell r="F63" t="str">
            <v>нд</v>
          </cell>
          <cell r="G63">
            <v>2019</v>
          </cell>
          <cell r="H63" t="str">
            <v>нд</v>
          </cell>
          <cell r="I63" t="str">
            <v>нд</v>
          </cell>
          <cell r="J63" t="str">
            <v>нд</v>
          </cell>
          <cell r="K63" t="str">
            <v>нд</v>
          </cell>
          <cell r="L63" t="str">
            <v>нд</v>
          </cell>
          <cell r="M63" t="str">
            <v>нд</v>
          </cell>
          <cell r="N63">
            <v>0</v>
          </cell>
          <cell r="O63">
            <v>0</v>
          </cell>
          <cell r="P63">
            <v>0.36784189</v>
          </cell>
          <cell r="Q63">
            <v>0</v>
          </cell>
          <cell r="R63">
            <v>0</v>
          </cell>
          <cell r="S63">
            <v>0.36784189</v>
          </cell>
          <cell r="T63">
            <v>0</v>
          </cell>
          <cell r="U63">
            <v>0</v>
          </cell>
          <cell r="V63">
            <v>0</v>
          </cell>
          <cell r="W63">
            <v>0</v>
          </cell>
          <cell r="X63">
            <v>0</v>
          </cell>
          <cell r="Y63">
            <v>0.36784189</v>
          </cell>
          <cell r="Z63">
            <v>0</v>
          </cell>
          <cell r="AA63">
            <v>0</v>
          </cell>
          <cell r="AB63">
            <v>0.36784189</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t="str">
            <v>нд</v>
          </cell>
          <cell r="BX63" t="str">
            <v>нд</v>
          </cell>
          <cell r="BY63" t="str">
            <v>нд</v>
          </cell>
          <cell r="BZ63" t="str">
            <v>нд</v>
          </cell>
          <cell r="CA63" t="str">
            <v>нд</v>
          </cell>
          <cell r="CB63">
            <v>0</v>
          </cell>
          <cell r="CC63">
            <v>0</v>
          </cell>
          <cell r="CD63">
            <v>0</v>
          </cell>
          <cell r="CE63">
            <v>0</v>
          </cell>
          <cell r="CF63">
            <v>0</v>
          </cell>
          <cell r="CG63">
            <v>0</v>
          </cell>
          <cell r="CH63">
            <v>0</v>
          </cell>
          <cell r="CI63">
            <v>0</v>
          </cell>
          <cell r="CJ63">
            <v>0</v>
          </cell>
          <cell r="CK63">
            <v>0</v>
          </cell>
          <cell r="CL63" t="str">
            <v>нд</v>
          </cell>
        </row>
        <row r="64">
          <cell r="B64" t="str">
            <v xml:space="preserve">Приобретение Тактильно-сенсорного терминала - 1 ед.(ЕРИЦ г.Уссурийск)
</v>
          </cell>
          <cell r="C64" t="str">
            <v>J_ДЭС-504-210</v>
          </cell>
          <cell r="D64" t="str">
            <v>Н</v>
          </cell>
          <cell r="E64">
            <v>2019</v>
          </cell>
          <cell r="F64" t="str">
            <v>нд</v>
          </cell>
          <cell r="G64">
            <v>2019</v>
          </cell>
          <cell r="H64" t="str">
            <v>нд</v>
          </cell>
          <cell r="I64" t="str">
            <v>нд</v>
          </cell>
          <cell r="J64" t="str">
            <v>нд</v>
          </cell>
          <cell r="K64" t="str">
            <v>нд</v>
          </cell>
          <cell r="L64" t="str">
            <v>нд</v>
          </cell>
          <cell r="M64" t="str">
            <v>нд</v>
          </cell>
          <cell r="N64">
            <v>0</v>
          </cell>
          <cell r="O64">
            <v>0</v>
          </cell>
          <cell r="P64">
            <v>0.63417966999999997</v>
          </cell>
          <cell r="Q64">
            <v>0</v>
          </cell>
          <cell r="R64">
            <v>0</v>
          </cell>
          <cell r="S64">
            <v>0.63417966999999997</v>
          </cell>
          <cell r="T64">
            <v>0</v>
          </cell>
          <cell r="U64">
            <v>0</v>
          </cell>
          <cell r="V64">
            <v>0</v>
          </cell>
          <cell r="W64">
            <v>0</v>
          </cell>
          <cell r="X64">
            <v>0</v>
          </cell>
          <cell r="Y64">
            <v>0.63417966999999997</v>
          </cell>
          <cell r="Z64">
            <v>0</v>
          </cell>
          <cell r="AA64">
            <v>0</v>
          </cell>
          <cell r="AB64">
            <v>0.63417966999999997</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t="str">
            <v>нд</v>
          </cell>
          <cell r="BX64" t="str">
            <v>нд</v>
          </cell>
          <cell r="BY64" t="str">
            <v>нд</v>
          </cell>
          <cell r="BZ64" t="str">
            <v>нд</v>
          </cell>
          <cell r="CA64" t="str">
            <v>нд</v>
          </cell>
          <cell r="CB64">
            <v>0</v>
          </cell>
          <cell r="CC64">
            <v>0</v>
          </cell>
          <cell r="CD64">
            <v>0</v>
          </cell>
          <cell r="CE64">
            <v>0</v>
          </cell>
          <cell r="CF64">
            <v>0</v>
          </cell>
          <cell r="CG64">
            <v>0</v>
          </cell>
          <cell r="CH64">
            <v>0</v>
          </cell>
          <cell r="CI64">
            <v>0</v>
          </cell>
          <cell r="CJ64">
            <v>0</v>
          </cell>
          <cell r="CK64">
            <v>0</v>
          </cell>
          <cell r="CL64" t="str">
            <v>нд</v>
          </cell>
        </row>
        <row r="65">
          <cell r="B65" t="str">
            <v xml:space="preserve">Приобретение Телевизора - 1 ед. (ЕРИЦ г.Уссурийск)
</v>
          </cell>
          <cell r="C65" t="str">
            <v>J_ДЭС-504-212</v>
          </cell>
          <cell r="D65" t="str">
            <v>Н</v>
          </cell>
          <cell r="E65">
            <v>2019</v>
          </cell>
          <cell r="F65" t="str">
            <v>нд</v>
          </cell>
          <cell r="G65">
            <v>2019</v>
          </cell>
          <cell r="H65" t="str">
            <v>нд</v>
          </cell>
          <cell r="I65" t="str">
            <v>нд</v>
          </cell>
          <cell r="J65" t="str">
            <v>нд</v>
          </cell>
          <cell r="K65" t="str">
            <v>нд</v>
          </cell>
          <cell r="L65" t="str">
            <v>нд</v>
          </cell>
          <cell r="M65" t="str">
            <v>нд</v>
          </cell>
          <cell r="N65">
            <v>0</v>
          </cell>
          <cell r="O65">
            <v>0</v>
          </cell>
          <cell r="P65">
            <v>7.9673499999999994E-2</v>
          </cell>
          <cell r="Q65">
            <v>0</v>
          </cell>
          <cell r="R65">
            <v>0</v>
          </cell>
          <cell r="S65">
            <v>7.9673499999999994E-2</v>
          </cell>
          <cell r="T65">
            <v>0</v>
          </cell>
          <cell r="U65">
            <v>0</v>
          </cell>
          <cell r="V65">
            <v>0</v>
          </cell>
          <cell r="W65">
            <v>0</v>
          </cell>
          <cell r="X65">
            <v>0</v>
          </cell>
          <cell r="Y65">
            <v>7.9673499999999994E-2</v>
          </cell>
          <cell r="Z65">
            <v>0</v>
          </cell>
          <cell r="AA65">
            <v>0</v>
          </cell>
          <cell r="AB65">
            <v>7.9673499999999994E-2</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v>0</v>
          </cell>
          <cell r="BC65">
            <v>0</v>
          </cell>
          <cell r="BD65">
            <v>0</v>
          </cell>
          <cell r="BE65">
            <v>0</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t="str">
            <v>нд</v>
          </cell>
          <cell r="BX65" t="str">
            <v>нд</v>
          </cell>
          <cell r="BY65" t="str">
            <v>нд</v>
          </cell>
          <cell r="BZ65" t="str">
            <v>нд</v>
          </cell>
          <cell r="CA65" t="str">
            <v>нд</v>
          </cell>
          <cell r="CB65">
            <v>0</v>
          </cell>
          <cell r="CC65">
            <v>0</v>
          </cell>
          <cell r="CD65">
            <v>0</v>
          </cell>
          <cell r="CE65">
            <v>0</v>
          </cell>
          <cell r="CF65">
            <v>0</v>
          </cell>
          <cell r="CG65">
            <v>0</v>
          </cell>
          <cell r="CH65">
            <v>0</v>
          </cell>
          <cell r="CI65">
            <v>0</v>
          </cell>
          <cell r="CJ65">
            <v>0</v>
          </cell>
          <cell r="CK65">
            <v>0</v>
          </cell>
          <cell r="CL65" t="str">
            <v>нд</v>
          </cell>
        </row>
        <row r="66">
          <cell r="B66" t="str">
            <v>Приобретение МФУ - 3 ед. (ЕРИЦ г.Уссурийск)</v>
          </cell>
          <cell r="C66" t="str">
            <v>J_ДЭС-504-213</v>
          </cell>
          <cell r="D66" t="str">
            <v>Н</v>
          </cell>
          <cell r="E66">
            <v>2019</v>
          </cell>
          <cell r="F66" t="str">
            <v>нд</v>
          </cell>
          <cell r="G66">
            <v>2019</v>
          </cell>
          <cell r="H66" t="str">
            <v>нд</v>
          </cell>
          <cell r="I66" t="str">
            <v>нд</v>
          </cell>
          <cell r="J66" t="str">
            <v>нд</v>
          </cell>
          <cell r="K66" t="str">
            <v>нд</v>
          </cell>
          <cell r="L66" t="str">
            <v>нд</v>
          </cell>
          <cell r="M66" t="str">
            <v>нд</v>
          </cell>
          <cell r="N66">
            <v>0</v>
          </cell>
          <cell r="O66">
            <v>0</v>
          </cell>
          <cell r="P66">
            <v>0.29675104000000002</v>
          </cell>
          <cell r="Q66">
            <v>0</v>
          </cell>
          <cell r="R66">
            <v>0</v>
          </cell>
          <cell r="S66">
            <v>0.29675104000000002</v>
          </cell>
          <cell r="T66">
            <v>0</v>
          </cell>
          <cell r="U66">
            <v>0</v>
          </cell>
          <cell r="V66">
            <v>0</v>
          </cell>
          <cell r="W66">
            <v>0</v>
          </cell>
          <cell r="X66">
            <v>0</v>
          </cell>
          <cell r="Y66">
            <v>0.29675104000000002</v>
          </cell>
          <cell r="Z66">
            <v>0</v>
          </cell>
          <cell r="AA66">
            <v>0</v>
          </cell>
          <cell r="AB66">
            <v>0.29675104000000002</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v>0</v>
          </cell>
          <cell r="BC66">
            <v>0</v>
          </cell>
          <cell r="BD66">
            <v>0</v>
          </cell>
          <cell r="BE66">
            <v>0</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t="str">
            <v>нд</v>
          </cell>
          <cell r="BX66" t="str">
            <v>нд</v>
          </cell>
          <cell r="BY66" t="str">
            <v>нд</v>
          </cell>
          <cell r="BZ66" t="str">
            <v>нд</v>
          </cell>
          <cell r="CA66" t="str">
            <v>нд</v>
          </cell>
          <cell r="CB66">
            <v>0</v>
          </cell>
          <cell r="CC66">
            <v>0</v>
          </cell>
          <cell r="CD66">
            <v>0</v>
          </cell>
          <cell r="CE66">
            <v>0</v>
          </cell>
          <cell r="CF66">
            <v>0</v>
          </cell>
          <cell r="CG66">
            <v>0</v>
          </cell>
          <cell r="CH66">
            <v>0</v>
          </cell>
          <cell r="CI66">
            <v>0</v>
          </cell>
          <cell r="CJ66">
            <v>0</v>
          </cell>
          <cell r="CK66">
            <v>0</v>
          </cell>
          <cell r="CL66" t="str">
            <v>нд</v>
          </cell>
        </row>
        <row r="67">
          <cell r="B67" t="str">
            <v>Приобретение ИБП - 1 ед. (ЕРИЦ г.Уссурийск)</v>
          </cell>
          <cell r="C67" t="str">
            <v>J_ДЭС-504-214</v>
          </cell>
          <cell r="D67" t="str">
            <v>Н</v>
          </cell>
          <cell r="E67">
            <v>2019</v>
          </cell>
          <cell r="F67" t="str">
            <v>нд</v>
          </cell>
          <cell r="G67">
            <v>2019</v>
          </cell>
          <cell r="H67" t="str">
            <v>нд</v>
          </cell>
          <cell r="I67" t="str">
            <v>нд</v>
          </cell>
          <cell r="J67" t="str">
            <v>нд</v>
          </cell>
          <cell r="K67" t="str">
            <v>нд</v>
          </cell>
          <cell r="L67" t="str">
            <v>нд</v>
          </cell>
          <cell r="M67" t="str">
            <v>нд</v>
          </cell>
          <cell r="N67">
            <v>0</v>
          </cell>
          <cell r="O67">
            <v>0</v>
          </cell>
          <cell r="P67">
            <v>0.12776704999999999</v>
          </cell>
          <cell r="Q67">
            <v>0</v>
          </cell>
          <cell r="R67">
            <v>0</v>
          </cell>
          <cell r="S67">
            <v>0.12776704999999999</v>
          </cell>
          <cell r="T67">
            <v>0</v>
          </cell>
          <cell r="U67">
            <v>0</v>
          </cell>
          <cell r="V67">
            <v>0</v>
          </cell>
          <cell r="W67">
            <v>0</v>
          </cell>
          <cell r="X67">
            <v>0</v>
          </cell>
          <cell r="Y67">
            <v>0.12776704999999999</v>
          </cell>
          <cell r="Z67">
            <v>0</v>
          </cell>
          <cell r="AA67">
            <v>0</v>
          </cell>
          <cell r="AB67">
            <v>0.12776704999999999</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v>0</v>
          </cell>
          <cell r="BC67">
            <v>0</v>
          </cell>
          <cell r="BD67">
            <v>0</v>
          </cell>
          <cell r="BE67">
            <v>0</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t="str">
            <v>нд</v>
          </cell>
          <cell r="BX67" t="str">
            <v>нд</v>
          </cell>
          <cell r="BY67" t="str">
            <v>нд</v>
          </cell>
          <cell r="BZ67" t="str">
            <v>нд</v>
          </cell>
          <cell r="CA67" t="str">
            <v>нд</v>
          </cell>
          <cell r="CB67">
            <v>0</v>
          </cell>
          <cell r="CC67">
            <v>0</v>
          </cell>
          <cell r="CD67">
            <v>0</v>
          </cell>
          <cell r="CE67">
            <v>0</v>
          </cell>
          <cell r="CF67">
            <v>0</v>
          </cell>
          <cell r="CG67">
            <v>0</v>
          </cell>
          <cell r="CH67">
            <v>0</v>
          </cell>
          <cell r="CI67">
            <v>0</v>
          </cell>
          <cell r="CJ67">
            <v>0</v>
          </cell>
          <cell r="CK67">
            <v>0</v>
          </cell>
          <cell r="CL67" t="str">
            <v>нд</v>
          </cell>
        </row>
        <row r="68">
          <cell r="B68" t="str">
            <v>Приобретение Электронной очереди - 1 ед. (ЕРИЦ г.Уссурийск)/</v>
          </cell>
          <cell r="C68" t="str">
            <v>J_ДЭС-504-215</v>
          </cell>
          <cell r="D68" t="str">
            <v>Н</v>
          </cell>
          <cell r="E68">
            <v>2019</v>
          </cell>
          <cell r="F68" t="str">
            <v>нд</v>
          </cell>
          <cell r="G68">
            <v>2019</v>
          </cell>
          <cell r="H68" t="str">
            <v>нд</v>
          </cell>
          <cell r="I68" t="str">
            <v>нд</v>
          </cell>
          <cell r="J68" t="str">
            <v>нд</v>
          </cell>
          <cell r="K68" t="str">
            <v>нд</v>
          </cell>
          <cell r="L68" t="str">
            <v>нд</v>
          </cell>
          <cell r="M68" t="str">
            <v>нд</v>
          </cell>
          <cell r="N68">
            <v>0</v>
          </cell>
          <cell r="O68">
            <v>0</v>
          </cell>
          <cell r="P68">
            <v>0.88217818000000003</v>
          </cell>
          <cell r="Q68">
            <v>0</v>
          </cell>
          <cell r="R68">
            <v>0</v>
          </cell>
          <cell r="S68">
            <v>0.88217818000000003</v>
          </cell>
          <cell r="T68">
            <v>0</v>
          </cell>
          <cell r="U68">
            <v>0</v>
          </cell>
          <cell r="V68">
            <v>0</v>
          </cell>
          <cell r="W68">
            <v>0</v>
          </cell>
          <cell r="X68">
            <v>0</v>
          </cell>
          <cell r="Y68">
            <v>0.88217818000000003</v>
          </cell>
          <cell r="Z68">
            <v>0</v>
          </cell>
          <cell r="AA68">
            <v>0</v>
          </cell>
          <cell r="AB68">
            <v>0.88217818000000003</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v>0</v>
          </cell>
          <cell r="BC68">
            <v>0</v>
          </cell>
          <cell r="BD68">
            <v>0</v>
          </cell>
          <cell r="BE68">
            <v>0</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t="str">
            <v>нд</v>
          </cell>
          <cell r="BX68" t="str">
            <v>нд</v>
          </cell>
          <cell r="BY68" t="str">
            <v>нд</v>
          </cell>
          <cell r="BZ68" t="str">
            <v>нд</v>
          </cell>
          <cell r="CA68" t="str">
            <v>нд</v>
          </cell>
          <cell r="CB68">
            <v>0</v>
          </cell>
          <cell r="CC68">
            <v>0</v>
          </cell>
          <cell r="CD68">
            <v>0</v>
          </cell>
          <cell r="CE68">
            <v>0</v>
          </cell>
          <cell r="CF68">
            <v>0</v>
          </cell>
          <cell r="CG68">
            <v>0</v>
          </cell>
          <cell r="CH68">
            <v>0</v>
          </cell>
          <cell r="CI68">
            <v>0</v>
          </cell>
          <cell r="CJ68">
            <v>0</v>
          </cell>
          <cell r="CK68">
            <v>0</v>
          </cell>
          <cell r="CL68" t="str">
            <v>нд</v>
          </cell>
        </row>
        <row r="69">
          <cell r="B69" t="str">
            <v>Создание, приобретение объектов нематериальных активов всего, в том числе:</v>
          </cell>
          <cell r="C69" t="str">
            <v>Г</v>
          </cell>
          <cell r="D69" t="str">
            <v>нд</v>
          </cell>
          <cell r="E69" t="str">
            <v>нд</v>
          </cell>
          <cell r="F69" t="str">
            <v>нд</v>
          </cell>
          <cell r="G69" t="str">
            <v>нд</v>
          </cell>
          <cell r="H69" t="str">
            <v>нд</v>
          </cell>
          <cell r="I69" t="str">
            <v>нд</v>
          </cell>
          <cell r="J69" t="str">
            <v>нд</v>
          </cell>
          <cell r="K69" t="str">
            <v>нд</v>
          </cell>
          <cell r="L69" t="str">
            <v>нд</v>
          </cell>
          <cell r="M69" t="str">
            <v>нд</v>
          </cell>
          <cell r="N69">
            <v>0</v>
          </cell>
          <cell r="O69">
            <v>0</v>
          </cell>
          <cell r="P69">
            <v>0</v>
          </cell>
          <cell r="Q69">
            <v>0</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v>0</v>
          </cell>
          <cell r="BC69">
            <v>0</v>
          </cell>
          <cell r="BD69">
            <v>0</v>
          </cell>
          <cell r="BE69">
            <v>0</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t="str">
            <v>нд</v>
          </cell>
          <cell r="BX69" t="str">
            <v>нд</v>
          </cell>
          <cell r="BY69" t="str">
            <v>нд</v>
          </cell>
          <cell r="BZ69" t="str">
            <v>нд</v>
          </cell>
          <cell r="CA69" t="str">
            <v>нд</v>
          </cell>
          <cell r="CB69">
            <v>0</v>
          </cell>
          <cell r="CC69">
            <v>0</v>
          </cell>
          <cell r="CD69">
            <v>0</v>
          </cell>
          <cell r="CE69">
            <v>0</v>
          </cell>
          <cell r="CF69">
            <v>0</v>
          </cell>
          <cell r="CG69">
            <v>0</v>
          </cell>
          <cell r="CH69">
            <v>0</v>
          </cell>
          <cell r="CI69">
            <v>0</v>
          </cell>
          <cell r="CJ69">
            <v>0</v>
          </cell>
          <cell r="CK69">
            <v>0</v>
          </cell>
          <cell r="CL69" t="str">
            <v>нд</v>
          </cell>
        </row>
        <row r="70">
          <cell r="B70" t="str">
            <v>Создание программ для ЭВМ, приобретение исключительных прав на программы для ЭВМ всего, в том числе:</v>
          </cell>
          <cell r="C70" t="str">
            <v>Г</v>
          </cell>
          <cell r="D70" t="str">
            <v>нд</v>
          </cell>
          <cell r="E70" t="str">
            <v>нд</v>
          </cell>
          <cell r="F70" t="str">
            <v>нд</v>
          </cell>
          <cell r="G70" t="str">
            <v>нд</v>
          </cell>
          <cell r="H70" t="str">
            <v>нд</v>
          </cell>
          <cell r="I70" t="str">
            <v>нд</v>
          </cell>
          <cell r="J70" t="str">
            <v>нд</v>
          </cell>
          <cell r="K70" t="str">
            <v>нд</v>
          </cell>
          <cell r="L70" t="str">
            <v>нд</v>
          </cell>
          <cell r="M70" t="str">
            <v>нд</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v>0</v>
          </cell>
          <cell r="BC70">
            <v>0</v>
          </cell>
          <cell r="BD70">
            <v>0</v>
          </cell>
          <cell r="BE70">
            <v>0</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t="str">
            <v>нд</v>
          </cell>
          <cell r="BX70" t="str">
            <v>нд</v>
          </cell>
          <cell r="BY70" t="str">
            <v>нд</v>
          </cell>
          <cell r="BZ70" t="str">
            <v>нд</v>
          </cell>
          <cell r="CA70" t="str">
            <v>нд</v>
          </cell>
          <cell r="CB70">
            <v>0</v>
          </cell>
          <cell r="CC70">
            <v>0</v>
          </cell>
          <cell r="CD70">
            <v>0</v>
          </cell>
          <cell r="CE70">
            <v>0</v>
          </cell>
          <cell r="CF70">
            <v>0</v>
          </cell>
          <cell r="CG70">
            <v>0</v>
          </cell>
          <cell r="CH70">
            <v>0</v>
          </cell>
          <cell r="CI70">
            <v>0</v>
          </cell>
          <cell r="CJ70">
            <v>0</v>
          </cell>
          <cell r="CK70">
            <v>0</v>
          </cell>
          <cell r="CL70" t="str">
            <v>нд</v>
          </cell>
        </row>
        <row r="71">
          <cell r="B71" t="str">
            <v>Создание, приобретение прочих объектов нематериальных активов всего, в том числе:</v>
          </cell>
          <cell r="C71" t="str">
            <v>Г</v>
          </cell>
          <cell r="D71" t="str">
            <v>нд</v>
          </cell>
          <cell r="E71" t="str">
            <v>нд</v>
          </cell>
          <cell r="F71" t="str">
            <v>нд</v>
          </cell>
          <cell r="G71" t="str">
            <v>нд</v>
          </cell>
          <cell r="H71" t="str">
            <v>нд</v>
          </cell>
          <cell r="I71" t="str">
            <v>нд</v>
          </cell>
          <cell r="J71" t="str">
            <v>нд</v>
          </cell>
          <cell r="K71" t="str">
            <v>нд</v>
          </cell>
          <cell r="L71" t="str">
            <v>нд</v>
          </cell>
          <cell r="M71" t="str">
            <v>нд</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0</v>
          </cell>
          <cell r="AQ71">
            <v>0</v>
          </cell>
          <cell r="AR71">
            <v>0</v>
          </cell>
          <cell r="AS71">
            <v>0</v>
          </cell>
          <cell r="AT71">
            <v>0</v>
          </cell>
          <cell r="AU71">
            <v>0</v>
          </cell>
          <cell r="AV71">
            <v>0</v>
          </cell>
          <cell r="AW71">
            <v>0</v>
          </cell>
          <cell r="AX71">
            <v>0</v>
          </cell>
          <cell r="AY71">
            <v>0</v>
          </cell>
          <cell r="AZ71">
            <v>0</v>
          </cell>
          <cell r="BA71">
            <v>0</v>
          </cell>
          <cell r="BB71">
            <v>0</v>
          </cell>
          <cell r="BC71">
            <v>0</v>
          </cell>
          <cell r="BD71">
            <v>0</v>
          </cell>
          <cell r="BE71">
            <v>0</v>
          </cell>
          <cell r="BF71">
            <v>0</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t="str">
            <v>нд</v>
          </cell>
          <cell r="BX71" t="str">
            <v>нд</v>
          </cell>
          <cell r="BY71" t="str">
            <v>нд</v>
          </cell>
          <cell r="BZ71" t="str">
            <v>нд</v>
          </cell>
          <cell r="CA71" t="str">
            <v>нд</v>
          </cell>
          <cell r="CB71">
            <v>0</v>
          </cell>
          <cell r="CC71">
            <v>0</v>
          </cell>
          <cell r="CD71">
            <v>0</v>
          </cell>
          <cell r="CE71">
            <v>0</v>
          </cell>
          <cell r="CF71">
            <v>0</v>
          </cell>
          <cell r="CG71">
            <v>0</v>
          </cell>
          <cell r="CH71">
            <v>0</v>
          </cell>
          <cell r="CI71">
            <v>0</v>
          </cell>
          <cell r="CJ71">
            <v>0</v>
          </cell>
          <cell r="CK71">
            <v>0</v>
          </cell>
          <cell r="CL71" t="str">
            <v>нд</v>
          </cell>
        </row>
        <row r="72">
          <cell r="B72" t="str">
            <v>Покупка земельных участков для целей реализации инвестиционных проектов, всего, в том числе:</v>
          </cell>
          <cell r="C72" t="str">
            <v>Г</v>
          </cell>
          <cell r="D72" t="str">
            <v>нд</v>
          </cell>
          <cell r="E72" t="str">
            <v>нд</v>
          </cell>
          <cell r="F72" t="str">
            <v>нд</v>
          </cell>
          <cell r="G72" t="str">
            <v>нд</v>
          </cell>
          <cell r="H72" t="str">
            <v>нд</v>
          </cell>
          <cell r="I72" t="str">
            <v>нд</v>
          </cell>
          <cell r="J72" t="str">
            <v>нд</v>
          </cell>
          <cell r="K72" t="str">
            <v>нд</v>
          </cell>
          <cell r="L72" t="str">
            <v>нд</v>
          </cell>
          <cell r="M72" t="str">
            <v>нд</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0</v>
          </cell>
          <cell r="AQ72">
            <v>0</v>
          </cell>
          <cell r="AR72">
            <v>0</v>
          </cell>
          <cell r="AS72">
            <v>0</v>
          </cell>
          <cell r="AT72">
            <v>0</v>
          </cell>
          <cell r="AU72">
            <v>0</v>
          </cell>
          <cell r="AV72">
            <v>0</v>
          </cell>
          <cell r="AW72">
            <v>0</v>
          </cell>
          <cell r="AX72">
            <v>0</v>
          </cell>
          <cell r="AY72">
            <v>0</v>
          </cell>
          <cell r="AZ72">
            <v>0</v>
          </cell>
          <cell r="BA72">
            <v>0</v>
          </cell>
          <cell r="BB72">
            <v>0</v>
          </cell>
          <cell r="BC72">
            <v>0</v>
          </cell>
          <cell r="BD72">
            <v>0</v>
          </cell>
          <cell r="BE72">
            <v>0</v>
          </cell>
          <cell r="BF72">
            <v>0</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t="str">
            <v>нд</v>
          </cell>
          <cell r="BX72" t="str">
            <v>нд</v>
          </cell>
          <cell r="BY72" t="str">
            <v>нд</v>
          </cell>
          <cell r="BZ72" t="str">
            <v>нд</v>
          </cell>
          <cell r="CA72" t="str">
            <v>нд</v>
          </cell>
          <cell r="CB72">
            <v>0</v>
          </cell>
          <cell r="CC72">
            <v>0</v>
          </cell>
          <cell r="CD72">
            <v>0</v>
          </cell>
          <cell r="CE72">
            <v>0</v>
          </cell>
          <cell r="CF72">
            <v>0</v>
          </cell>
          <cell r="CG72">
            <v>0</v>
          </cell>
          <cell r="CH72">
            <v>0</v>
          </cell>
          <cell r="CI72">
            <v>0</v>
          </cell>
          <cell r="CJ72">
            <v>0</v>
          </cell>
          <cell r="CK72">
            <v>0</v>
          </cell>
          <cell r="CL72" t="str">
            <v>нд</v>
          </cell>
        </row>
        <row r="73">
          <cell r="B73" t="str">
            <v>Прочие инвестиционные проекты, всего, в том числе:</v>
          </cell>
          <cell r="C73" t="str">
            <v>Г</v>
          </cell>
          <cell r="D73" t="str">
            <v>нд</v>
          </cell>
          <cell r="E73" t="str">
            <v>нд</v>
          </cell>
          <cell r="F73" t="str">
            <v>нд</v>
          </cell>
          <cell r="G73" t="str">
            <v>нд</v>
          </cell>
          <cell r="H73" t="str">
            <v>нд</v>
          </cell>
          <cell r="I73" t="str">
            <v>нд</v>
          </cell>
          <cell r="J73" t="str">
            <v>нд</v>
          </cell>
          <cell r="K73" t="str">
            <v>нд</v>
          </cell>
          <cell r="L73" t="str">
            <v>нд</v>
          </cell>
          <cell r="M73" t="str">
            <v>нд</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v>0</v>
          </cell>
          <cell r="BC73">
            <v>0</v>
          </cell>
          <cell r="BD73">
            <v>0</v>
          </cell>
          <cell r="BE73">
            <v>0</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t="str">
            <v>нд</v>
          </cell>
          <cell r="BX73" t="str">
            <v>нд</v>
          </cell>
          <cell r="BY73" t="str">
            <v>нд</v>
          </cell>
          <cell r="BZ73" t="str">
            <v>нд</v>
          </cell>
          <cell r="CA73" t="str">
            <v>нд</v>
          </cell>
          <cell r="CB73">
            <v>0</v>
          </cell>
          <cell r="CC73">
            <v>0</v>
          </cell>
          <cell r="CD73">
            <v>0</v>
          </cell>
          <cell r="CE73">
            <v>0</v>
          </cell>
          <cell r="CF73">
            <v>0</v>
          </cell>
          <cell r="CG73">
            <v>0</v>
          </cell>
          <cell r="CH73">
            <v>0</v>
          </cell>
          <cell r="CI73">
            <v>0</v>
          </cell>
          <cell r="CJ73">
            <v>0</v>
          </cell>
          <cell r="CK73">
            <v>0</v>
          </cell>
          <cell r="CL73" t="str">
            <v>нд</v>
          </cell>
        </row>
        <row r="74">
          <cell r="B74" t="str">
            <v>Аппарат управления ПАО "ДЭК", в том числе:</v>
          </cell>
          <cell r="C74" t="str">
            <v>Г</v>
          </cell>
          <cell r="D74" t="str">
            <v>нд</v>
          </cell>
          <cell r="E74" t="str">
            <v>нд</v>
          </cell>
          <cell r="F74" t="str">
            <v>нд</v>
          </cell>
          <cell r="G74" t="str">
            <v>нд</v>
          </cell>
          <cell r="H74" t="str">
            <v>нд</v>
          </cell>
          <cell r="I74" t="str">
            <v>нд</v>
          </cell>
          <cell r="J74" t="str">
            <v>нд</v>
          </cell>
          <cell r="K74" t="str">
            <v>нд</v>
          </cell>
          <cell r="L74" t="str">
            <v>нд</v>
          </cell>
          <cell r="M74" t="str">
            <v>нд</v>
          </cell>
          <cell r="N74">
            <v>0</v>
          </cell>
          <cell r="O74">
            <v>89.057243230000012</v>
          </cell>
          <cell r="P74">
            <v>92.777387849999997</v>
          </cell>
          <cell r="Q74">
            <v>83.455401679999994</v>
          </cell>
          <cell r="R74">
            <v>83.455401679999994</v>
          </cell>
          <cell r="S74">
            <v>92.777387849999997</v>
          </cell>
          <cell r="T74">
            <v>22.404734069999996</v>
          </cell>
          <cell r="U74">
            <v>0</v>
          </cell>
          <cell r="V74">
            <v>0</v>
          </cell>
          <cell r="W74">
            <v>22.404734069999996</v>
          </cell>
          <cell r="X74">
            <v>0</v>
          </cell>
          <cell r="Y74">
            <v>4.7818438500000005</v>
          </cell>
          <cell r="Z74">
            <v>0</v>
          </cell>
          <cell r="AA74">
            <v>0</v>
          </cell>
          <cell r="AB74">
            <v>4.7818438500000005</v>
          </cell>
          <cell r="AC74">
            <v>0</v>
          </cell>
          <cell r="AD74">
            <v>25.683892400000005</v>
          </cell>
          <cell r="AE74">
            <v>0</v>
          </cell>
          <cell r="AF74">
            <v>0</v>
          </cell>
          <cell r="AG74">
            <v>25.683892400000005</v>
          </cell>
          <cell r="AH74">
            <v>0</v>
          </cell>
          <cell r="AI74">
            <v>44.37772657</v>
          </cell>
          <cell r="AJ74">
            <v>0</v>
          </cell>
          <cell r="AK74">
            <v>0</v>
          </cell>
          <cell r="AL74">
            <v>44.37772657</v>
          </cell>
          <cell r="AM74">
            <v>0</v>
          </cell>
          <cell r="AN74">
            <v>15.362045309999999</v>
          </cell>
          <cell r="AO74">
            <v>0</v>
          </cell>
          <cell r="AP74">
            <v>0</v>
          </cell>
          <cell r="AQ74">
            <v>15.362045309999999</v>
          </cell>
          <cell r="AR74">
            <v>0</v>
          </cell>
          <cell r="AS74">
            <v>15.772374299999999</v>
          </cell>
          <cell r="AT74">
            <v>0</v>
          </cell>
          <cell r="AU74">
            <v>0</v>
          </cell>
          <cell r="AV74">
            <v>15.772374299999999</v>
          </cell>
          <cell r="AW74">
            <v>0</v>
          </cell>
          <cell r="AX74">
            <v>13.52272417</v>
          </cell>
          <cell r="AY74">
            <v>0</v>
          </cell>
          <cell r="AZ74">
            <v>0</v>
          </cell>
          <cell r="BA74">
            <v>13.52272417</v>
          </cell>
          <cell r="BB74">
            <v>0</v>
          </cell>
          <cell r="BC74">
            <v>13.97773413</v>
          </cell>
          <cell r="BD74">
            <v>0</v>
          </cell>
          <cell r="BE74">
            <v>0</v>
          </cell>
          <cell r="BF74">
            <v>13.97773413</v>
          </cell>
          <cell r="BG74">
            <v>0</v>
          </cell>
          <cell r="BH74">
            <v>6.4820057300000009</v>
          </cell>
          <cell r="BI74">
            <v>0</v>
          </cell>
          <cell r="BJ74">
            <v>0</v>
          </cell>
          <cell r="BK74">
            <v>6.4820057300000009</v>
          </cell>
          <cell r="BL74">
            <v>0</v>
          </cell>
          <cell r="BM74">
            <v>6.7845934499999991</v>
          </cell>
          <cell r="BN74">
            <v>0</v>
          </cell>
          <cell r="BO74">
            <v>0</v>
          </cell>
          <cell r="BP74">
            <v>6.7845934499999991</v>
          </cell>
          <cell r="BQ74">
            <v>0</v>
          </cell>
          <cell r="BR74">
            <v>7.0831155500000005</v>
          </cell>
          <cell r="BS74">
            <v>0</v>
          </cell>
          <cell r="BT74">
            <v>0</v>
          </cell>
          <cell r="BU74">
            <v>7.0831155500000005</v>
          </cell>
          <cell r="BV74">
            <v>0</v>
          </cell>
          <cell r="BW74" t="str">
            <v>нд</v>
          </cell>
          <cell r="BX74" t="str">
            <v>нд</v>
          </cell>
          <cell r="BY74" t="str">
            <v>нд</v>
          </cell>
          <cell r="BZ74" t="str">
            <v>нд</v>
          </cell>
          <cell r="CA74" t="str">
            <v>нд</v>
          </cell>
          <cell r="CB74">
            <v>68.133783160000007</v>
          </cell>
          <cell r="CC74">
            <v>0</v>
          </cell>
          <cell r="CD74">
            <v>0</v>
          </cell>
          <cell r="CE74">
            <v>68.133783160000007</v>
          </cell>
          <cell r="CF74">
            <v>0</v>
          </cell>
          <cell r="CG74">
            <v>87.99554400000001</v>
          </cell>
          <cell r="CH74">
            <v>0</v>
          </cell>
          <cell r="CI74">
            <v>0</v>
          </cell>
          <cell r="CJ74">
            <v>87.99554400000001</v>
          </cell>
          <cell r="CK74">
            <v>0</v>
          </cell>
          <cell r="CL74" t="str">
            <v>нд</v>
          </cell>
        </row>
        <row r="75">
          <cell r="B75" t="str">
            <v>доля в товарной продукции по территории Приморского края</v>
          </cell>
          <cell r="C75" t="str">
            <v>Г</v>
          </cell>
          <cell r="D75" t="str">
            <v>нд</v>
          </cell>
          <cell r="E75" t="str">
            <v>нд</v>
          </cell>
          <cell r="F75" t="str">
            <v>нд</v>
          </cell>
          <cell r="G75" t="str">
            <v>нд</v>
          </cell>
          <cell r="H75" t="str">
            <v>нд</v>
          </cell>
          <cell r="I75" t="str">
            <v>нд</v>
          </cell>
          <cell r="J75" t="str">
            <v>нд</v>
          </cell>
          <cell r="K75" t="str">
            <v>нд</v>
          </cell>
          <cell r="L75" t="str">
            <v>нд</v>
          </cell>
          <cell r="M75" t="str">
            <v>нд</v>
          </cell>
          <cell r="N75">
            <v>0</v>
          </cell>
          <cell r="O75">
            <v>38.253535319999997</v>
          </cell>
          <cell r="P75">
            <v>40.707934469999998</v>
          </cell>
          <cell r="Q75">
            <v>35.847327399999998</v>
          </cell>
          <cell r="R75">
            <v>35.847327399999998</v>
          </cell>
          <cell r="S75">
            <v>40.707934469999998</v>
          </cell>
          <cell r="T75">
            <v>9.6237010596023627</v>
          </cell>
          <cell r="U75">
            <v>0</v>
          </cell>
          <cell r="V75">
            <v>0</v>
          </cell>
          <cell r="W75">
            <v>9.6237010600000001</v>
          </cell>
          <cell r="X75">
            <v>0</v>
          </cell>
          <cell r="Y75">
            <v>2.0981296299999999</v>
          </cell>
          <cell r="Z75">
            <v>0</v>
          </cell>
          <cell r="AA75">
            <v>0</v>
          </cell>
          <cell r="AB75">
            <v>2.0981296299999999</v>
          </cell>
          <cell r="AC75">
            <v>0</v>
          </cell>
          <cell r="AD75">
            <v>11.032226570167595</v>
          </cell>
          <cell r="AE75">
            <v>0</v>
          </cell>
          <cell r="AF75">
            <v>0</v>
          </cell>
          <cell r="AG75">
            <v>11.032226570000001</v>
          </cell>
          <cell r="AH75">
            <v>0</v>
          </cell>
          <cell r="AI75">
            <v>19.47161509</v>
          </cell>
          <cell r="AJ75">
            <v>0</v>
          </cell>
          <cell r="AK75">
            <v>0</v>
          </cell>
          <cell r="AL75">
            <v>19.47161509</v>
          </cell>
          <cell r="AM75">
            <v>0</v>
          </cell>
          <cell r="AN75">
            <v>6.5985934609000481</v>
          </cell>
          <cell r="AO75">
            <v>0</v>
          </cell>
          <cell r="AP75">
            <v>0</v>
          </cell>
          <cell r="AQ75">
            <v>6.59859346</v>
          </cell>
          <cell r="AR75">
            <v>0</v>
          </cell>
          <cell r="AS75">
            <v>6.9204446700000002</v>
          </cell>
          <cell r="AT75">
            <v>0</v>
          </cell>
          <cell r="AU75">
            <v>0</v>
          </cell>
          <cell r="AV75">
            <v>6.9204446700000002</v>
          </cell>
          <cell r="AW75">
            <v>0</v>
          </cell>
          <cell r="AX75">
            <v>5.8085337909810546</v>
          </cell>
          <cell r="AY75">
            <v>0</v>
          </cell>
          <cell r="AZ75">
            <v>0</v>
          </cell>
          <cell r="BA75">
            <v>5.8085337900000003</v>
          </cell>
          <cell r="BB75">
            <v>0</v>
          </cell>
          <cell r="BC75">
            <v>6.1330103999999999</v>
          </cell>
          <cell r="BD75">
            <v>0</v>
          </cell>
          <cell r="BE75">
            <v>0</v>
          </cell>
          <cell r="BF75">
            <v>6.1330103999999999</v>
          </cell>
          <cell r="BG75">
            <v>0</v>
          </cell>
          <cell r="BH75">
            <v>2.7842725210328552</v>
          </cell>
          <cell r="BI75">
            <v>0</v>
          </cell>
          <cell r="BJ75">
            <v>0</v>
          </cell>
          <cell r="BK75">
            <v>2.78427252</v>
          </cell>
          <cell r="BL75">
            <v>0</v>
          </cell>
          <cell r="BM75">
            <v>2.9768760699999999</v>
          </cell>
          <cell r="BN75">
            <v>0</v>
          </cell>
          <cell r="BO75">
            <v>0</v>
          </cell>
          <cell r="BP75">
            <v>2.9768760699999999</v>
          </cell>
          <cell r="BQ75">
            <v>0</v>
          </cell>
          <cell r="BR75">
            <v>3.1078586100000001</v>
          </cell>
          <cell r="BS75">
            <v>0</v>
          </cell>
          <cell r="BT75">
            <v>0</v>
          </cell>
          <cell r="BU75">
            <v>3.1078586100000001</v>
          </cell>
          <cell r="BV75">
            <v>0</v>
          </cell>
          <cell r="BW75" t="str">
            <v>нд</v>
          </cell>
          <cell r="BX75" t="str">
            <v>нд</v>
          </cell>
          <cell r="BY75" t="str">
            <v>нд</v>
          </cell>
          <cell r="BZ75" t="str">
            <v>нд</v>
          </cell>
          <cell r="CA75" t="str">
            <v>нд</v>
          </cell>
          <cell r="CB75">
            <v>29.331484953081553</v>
          </cell>
          <cell r="CC75">
            <v>0</v>
          </cell>
          <cell r="CD75">
            <v>0</v>
          </cell>
          <cell r="CE75">
            <v>29.331484950000004</v>
          </cell>
          <cell r="CF75">
            <v>0</v>
          </cell>
          <cell r="CG75">
            <v>38.609804840000002</v>
          </cell>
          <cell r="CH75">
            <v>0</v>
          </cell>
          <cell r="CI75">
            <v>0</v>
          </cell>
          <cell r="CJ75">
            <v>38.609804840000002</v>
          </cell>
          <cell r="CK75">
            <v>0</v>
          </cell>
          <cell r="CL75" t="str">
            <v>нд</v>
          </cell>
        </row>
        <row r="76">
          <cell r="B76" t="str">
            <v>доля в товарной продукции по территории Хабаровского края</v>
          </cell>
          <cell r="C76" t="str">
            <v>Г</v>
          </cell>
          <cell r="D76" t="str">
            <v>нд</v>
          </cell>
          <cell r="E76" t="str">
            <v>нд</v>
          </cell>
          <cell r="F76" t="str">
            <v>нд</v>
          </cell>
          <cell r="G76" t="str">
            <v>нд</v>
          </cell>
          <cell r="H76" t="str">
            <v>нд</v>
          </cell>
          <cell r="I76" t="str">
            <v>нд</v>
          </cell>
          <cell r="J76" t="str">
            <v>нд</v>
          </cell>
          <cell r="K76" t="str">
            <v>нд</v>
          </cell>
          <cell r="L76" t="str">
            <v>нд</v>
          </cell>
          <cell r="M76" t="str">
            <v>нд</v>
          </cell>
          <cell r="N76">
            <v>0</v>
          </cell>
          <cell r="O76">
            <v>25.428656459999999</v>
          </cell>
          <cell r="P76">
            <v>25.937774319999999</v>
          </cell>
          <cell r="Q76">
            <v>23.829153720000001</v>
          </cell>
          <cell r="R76">
            <v>23.33162665</v>
          </cell>
          <cell r="S76">
            <v>25.937774319999999</v>
          </cell>
          <cell r="T76">
            <v>6.3972593923931731</v>
          </cell>
          <cell r="U76">
            <v>0</v>
          </cell>
          <cell r="V76">
            <v>0</v>
          </cell>
          <cell r="W76">
            <v>6.3972593900000003</v>
          </cell>
          <cell r="X76">
            <v>0</v>
          </cell>
          <cell r="Y76">
            <v>1.3368600900000001</v>
          </cell>
          <cell r="Z76">
            <v>0</v>
          </cell>
          <cell r="AA76">
            <v>0</v>
          </cell>
          <cell r="AB76">
            <v>1.3368600900000001</v>
          </cell>
          <cell r="AC76">
            <v>0</v>
          </cell>
          <cell r="AD76">
            <v>7.3335626915171721</v>
          </cell>
          <cell r="AE76">
            <v>0</v>
          </cell>
          <cell r="AF76">
            <v>0</v>
          </cell>
          <cell r="AG76">
            <v>7.3335626899999999</v>
          </cell>
          <cell r="AH76">
            <v>0</v>
          </cell>
          <cell r="AI76">
            <v>12.406681020000001</v>
          </cell>
          <cell r="AJ76">
            <v>0</v>
          </cell>
          <cell r="AK76">
            <v>0</v>
          </cell>
          <cell r="AL76">
            <v>12.406681020000001</v>
          </cell>
          <cell r="AM76">
            <v>0</v>
          </cell>
          <cell r="AN76">
            <v>4.3863492572026317</v>
          </cell>
          <cell r="AO76">
            <v>0</v>
          </cell>
          <cell r="AP76">
            <v>0</v>
          </cell>
          <cell r="AQ76">
            <v>4.3863492600000002</v>
          </cell>
          <cell r="AR76">
            <v>0</v>
          </cell>
          <cell r="AS76">
            <v>4.40948268</v>
          </cell>
          <cell r="AT76">
            <v>0</v>
          </cell>
          <cell r="AU76">
            <v>0</v>
          </cell>
          <cell r="AV76">
            <v>4.40948268</v>
          </cell>
          <cell r="AW76">
            <v>0</v>
          </cell>
          <cell r="AX76">
            <v>3.8611649634846432</v>
          </cell>
          <cell r="AY76">
            <v>0</v>
          </cell>
          <cell r="AZ76">
            <v>0</v>
          </cell>
          <cell r="BA76">
            <v>3.86116496</v>
          </cell>
          <cell r="BB76">
            <v>0</v>
          </cell>
          <cell r="BC76">
            <v>3.90775513</v>
          </cell>
          <cell r="BD76">
            <v>0</v>
          </cell>
          <cell r="BE76">
            <v>0</v>
          </cell>
          <cell r="BF76">
            <v>3.90775513</v>
          </cell>
          <cell r="BG76">
            <v>0</v>
          </cell>
          <cell r="BH76">
            <v>1.8508174169008951</v>
          </cell>
          <cell r="BI76">
            <v>0</v>
          </cell>
          <cell r="BJ76">
            <v>0</v>
          </cell>
          <cell r="BK76">
            <v>1.85081742</v>
          </cell>
          <cell r="BL76">
            <v>0</v>
          </cell>
          <cell r="BM76">
            <v>1.8967687900000001</v>
          </cell>
          <cell r="BN76">
            <v>0</v>
          </cell>
          <cell r="BO76">
            <v>0</v>
          </cell>
          <cell r="BP76">
            <v>1.8967687900000001</v>
          </cell>
          <cell r="BQ76">
            <v>0</v>
          </cell>
          <cell r="BR76">
            <v>1.9802266100000001</v>
          </cell>
          <cell r="BS76">
            <v>0</v>
          </cell>
          <cell r="BT76">
            <v>0</v>
          </cell>
          <cell r="BU76">
            <v>1.9802266100000001</v>
          </cell>
          <cell r="BV76">
            <v>0</v>
          </cell>
          <cell r="BW76" t="str">
            <v>нд</v>
          </cell>
          <cell r="BX76" t="str">
            <v>нд</v>
          </cell>
          <cell r="BY76" t="str">
            <v>нд</v>
          </cell>
          <cell r="BZ76" t="str">
            <v>нд</v>
          </cell>
          <cell r="CA76" t="str">
            <v>нд</v>
          </cell>
          <cell r="CB76">
            <v>19.412120939105343</v>
          </cell>
          <cell r="CC76">
            <v>0</v>
          </cell>
          <cell r="CD76">
            <v>0</v>
          </cell>
          <cell r="CE76">
            <v>19.412120939999998</v>
          </cell>
          <cell r="CF76">
            <v>0</v>
          </cell>
          <cell r="CG76">
            <v>24.600914230000001</v>
          </cell>
          <cell r="CH76">
            <v>0</v>
          </cell>
          <cell r="CI76">
            <v>0</v>
          </cell>
          <cell r="CJ76">
            <v>24.600914230000001</v>
          </cell>
          <cell r="CK76">
            <v>0</v>
          </cell>
          <cell r="CL76" t="str">
            <v>нд</v>
          </cell>
        </row>
        <row r="77">
          <cell r="B77" t="str">
            <v>доля в товарной продукции по территории Амурской области</v>
          </cell>
          <cell r="C77" t="str">
            <v>Г</v>
          </cell>
          <cell r="D77" t="str">
            <v>нд</v>
          </cell>
          <cell r="E77" t="str">
            <v>нд</v>
          </cell>
          <cell r="F77" t="str">
            <v>нд</v>
          </cell>
          <cell r="G77" t="str">
            <v>нд</v>
          </cell>
          <cell r="H77" t="str">
            <v>нд</v>
          </cell>
          <cell r="I77" t="str">
            <v>нд</v>
          </cell>
          <cell r="J77" t="str">
            <v>нд</v>
          </cell>
          <cell r="K77" t="str">
            <v>нд</v>
          </cell>
          <cell r="L77" t="str">
            <v>нд</v>
          </cell>
          <cell r="M77" t="str">
            <v>нд</v>
          </cell>
          <cell r="N77">
            <v>0</v>
          </cell>
          <cell r="O77">
            <v>21.636238429999999</v>
          </cell>
          <cell r="P77">
            <v>22.836226249999999</v>
          </cell>
          <cell r="Q77">
            <v>20.275284790000001</v>
          </cell>
          <cell r="R77">
            <v>20.541712570000001</v>
          </cell>
          <cell r="S77">
            <v>22.836226249999999</v>
          </cell>
          <cell r="T77">
            <v>5.4431750949477076</v>
          </cell>
          <cell r="U77">
            <v>0</v>
          </cell>
          <cell r="V77">
            <v>0</v>
          </cell>
          <cell r="W77">
            <v>5.4431750900000004</v>
          </cell>
          <cell r="X77">
            <v>0</v>
          </cell>
          <cell r="Y77">
            <v>1.1770030499999999</v>
          </cell>
          <cell r="Z77">
            <v>0</v>
          </cell>
          <cell r="AA77">
            <v>0</v>
          </cell>
          <cell r="AB77">
            <v>1.1770030499999999</v>
          </cell>
          <cell r="AC77">
            <v>0</v>
          </cell>
          <cell r="AD77">
            <v>6.2398385544862105</v>
          </cell>
          <cell r="AE77">
            <v>0</v>
          </cell>
          <cell r="AF77">
            <v>0</v>
          </cell>
          <cell r="AG77">
            <v>6.23983855</v>
          </cell>
          <cell r="AH77">
            <v>0</v>
          </cell>
          <cell r="AI77">
            <v>10.92313362</v>
          </cell>
          <cell r="AJ77">
            <v>0</v>
          </cell>
          <cell r="AK77">
            <v>0</v>
          </cell>
          <cell r="AL77">
            <v>10.92313362</v>
          </cell>
          <cell r="AM77">
            <v>0</v>
          </cell>
          <cell r="AN77">
            <v>3.7321711642547628</v>
          </cell>
          <cell r="AO77">
            <v>0</v>
          </cell>
          <cell r="AP77">
            <v>0</v>
          </cell>
          <cell r="AQ77">
            <v>3.73217116</v>
          </cell>
          <cell r="AR77">
            <v>0</v>
          </cell>
          <cell r="AS77">
            <v>3.8822122100000001</v>
          </cell>
          <cell r="AT77">
            <v>0</v>
          </cell>
          <cell r="AU77">
            <v>0</v>
          </cell>
          <cell r="AV77">
            <v>3.8822122100000001</v>
          </cell>
          <cell r="AW77">
            <v>0</v>
          </cell>
          <cell r="AX77">
            <v>3.2853126124157308</v>
          </cell>
          <cell r="AY77">
            <v>0</v>
          </cell>
          <cell r="AZ77">
            <v>0</v>
          </cell>
          <cell r="BA77">
            <v>3.2853126100000001</v>
          </cell>
          <cell r="BB77">
            <v>0</v>
          </cell>
          <cell r="BC77">
            <v>3.44047948</v>
          </cell>
          <cell r="BD77">
            <v>0</v>
          </cell>
          <cell r="BE77">
            <v>0</v>
          </cell>
          <cell r="BF77">
            <v>3.44047948</v>
          </cell>
          <cell r="BG77">
            <v>0</v>
          </cell>
          <cell r="BH77">
            <v>1.5747873661258032</v>
          </cell>
          <cell r="BI77">
            <v>0</v>
          </cell>
          <cell r="BJ77">
            <v>0</v>
          </cell>
          <cell r="BK77">
            <v>1.5747873699999999</v>
          </cell>
          <cell r="BL77">
            <v>0</v>
          </cell>
          <cell r="BM77">
            <v>1.66995983</v>
          </cell>
          <cell r="BN77">
            <v>0</v>
          </cell>
          <cell r="BO77">
            <v>0</v>
          </cell>
          <cell r="BP77">
            <v>1.66995983</v>
          </cell>
          <cell r="BQ77">
            <v>0</v>
          </cell>
          <cell r="BR77">
            <v>1.7434380599999999</v>
          </cell>
          <cell r="BS77">
            <v>0</v>
          </cell>
          <cell r="BT77">
            <v>0</v>
          </cell>
          <cell r="BU77">
            <v>1.7434380599999999</v>
          </cell>
          <cell r="BV77">
            <v>0</v>
          </cell>
          <cell r="BW77" t="str">
            <v>нд</v>
          </cell>
          <cell r="BX77" t="str">
            <v>нд</v>
          </cell>
          <cell r="BY77" t="str">
            <v>нд</v>
          </cell>
          <cell r="BZ77" t="str">
            <v>нд</v>
          </cell>
          <cell r="CA77" t="str">
            <v>нд</v>
          </cell>
          <cell r="CB77">
            <v>16.575547757282507</v>
          </cell>
          <cell r="CC77">
            <v>0</v>
          </cell>
          <cell r="CD77">
            <v>0</v>
          </cell>
          <cell r="CE77">
            <v>16.575547749999998</v>
          </cell>
          <cell r="CF77">
            <v>0</v>
          </cell>
          <cell r="CG77">
            <v>21.6592232</v>
          </cell>
          <cell r="CH77">
            <v>0</v>
          </cell>
          <cell r="CI77">
            <v>0</v>
          </cell>
          <cell r="CJ77">
            <v>21.6592232</v>
          </cell>
          <cell r="CK77">
            <v>0</v>
          </cell>
          <cell r="CL77" t="str">
            <v>нд</v>
          </cell>
        </row>
        <row r="78">
          <cell r="B78" t="str">
            <v>доля в товарной продукции по территории Еврейской автономной области</v>
          </cell>
          <cell r="C78" t="str">
            <v>Г</v>
          </cell>
          <cell r="D78" t="str">
            <v>нд</v>
          </cell>
          <cell r="E78" t="str">
            <v>нд</v>
          </cell>
          <cell r="F78" t="str">
            <v>нд</v>
          </cell>
          <cell r="G78" t="str">
            <v>нд</v>
          </cell>
          <cell r="H78" t="str">
            <v>нд</v>
          </cell>
          <cell r="I78" t="str">
            <v>нд</v>
          </cell>
          <cell r="J78" t="str">
            <v>нд</v>
          </cell>
          <cell r="K78" t="str">
            <v>нд</v>
          </cell>
          <cell r="L78" t="str">
            <v>нд</v>
          </cell>
          <cell r="M78" t="str">
            <v>нд</v>
          </cell>
          <cell r="N78">
            <v>0</v>
          </cell>
          <cell r="O78">
            <v>3.7388130199999998</v>
          </cell>
          <cell r="P78">
            <v>3.2954528199999999</v>
          </cell>
          <cell r="Q78">
            <v>3.5036357599999999</v>
          </cell>
          <cell r="R78">
            <v>2.9643358700000002</v>
          </cell>
          <cell r="S78">
            <v>3.2954528199999999</v>
          </cell>
          <cell r="T78">
            <v>0.94059852305675384</v>
          </cell>
          <cell r="U78">
            <v>0</v>
          </cell>
          <cell r="V78">
            <v>0</v>
          </cell>
          <cell r="W78">
            <v>0.94059851999999999</v>
          </cell>
          <cell r="X78">
            <v>0</v>
          </cell>
          <cell r="Y78">
            <v>0.16985109000000001</v>
          </cell>
          <cell r="Z78">
            <v>0</v>
          </cell>
          <cell r="AA78">
            <v>0</v>
          </cell>
          <cell r="AB78">
            <v>0.16985109000000001</v>
          </cell>
          <cell r="AC78">
            <v>0</v>
          </cell>
          <cell r="AD78">
            <v>1.0782645838290279</v>
          </cell>
          <cell r="AE78">
            <v>0</v>
          </cell>
          <cell r="AF78">
            <v>0</v>
          </cell>
          <cell r="AG78">
            <v>1.0782645799999999</v>
          </cell>
          <cell r="AH78">
            <v>0</v>
          </cell>
          <cell r="AI78">
            <v>1.5762968500000001</v>
          </cell>
          <cell r="AJ78">
            <v>0</v>
          </cell>
          <cell r="AK78">
            <v>0</v>
          </cell>
          <cell r="AL78">
            <v>1.5762968500000001</v>
          </cell>
          <cell r="AM78">
            <v>0</v>
          </cell>
          <cell r="AN78">
            <v>0.64493142764255684</v>
          </cell>
          <cell r="AO78">
            <v>0</v>
          </cell>
          <cell r="AP78">
            <v>0</v>
          </cell>
          <cell r="AQ78">
            <v>0.64493142999999997</v>
          </cell>
          <cell r="AR78">
            <v>0</v>
          </cell>
          <cell r="AS78">
            <v>0.56023473999999995</v>
          </cell>
          <cell r="AT78">
            <v>0</v>
          </cell>
          <cell r="AU78">
            <v>0</v>
          </cell>
          <cell r="AV78">
            <v>0.56023473999999995</v>
          </cell>
          <cell r="AW78">
            <v>0</v>
          </cell>
          <cell r="AX78">
            <v>0.56771280311857186</v>
          </cell>
          <cell r="AY78">
            <v>0</v>
          </cell>
          <cell r="AZ78">
            <v>0</v>
          </cell>
          <cell r="BA78">
            <v>0.56771280000000002</v>
          </cell>
          <cell r="BB78">
            <v>0</v>
          </cell>
          <cell r="BC78">
            <v>0.49648912000000001</v>
          </cell>
          <cell r="BD78">
            <v>0</v>
          </cell>
          <cell r="BE78">
            <v>0</v>
          </cell>
          <cell r="BF78">
            <v>0.49648912000000001</v>
          </cell>
          <cell r="BG78">
            <v>0</v>
          </cell>
          <cell r="BH78">
            <v>0.27212842594044756</v>
          </cell>
          <cell r="BI78">
            <v>0</v>
          </cell>
          <cell r="BJ78">
            <v>0</v>
          </cell>
          <cell r="BK78">
            <v>0.27212842999999998</v>
          </cell>
          <cell r="BL78">
            <v>0</v>
          </cell>
          <cell r="BM78">
            <v>0.24098876</v>
          </cell>
          <cell r="BN78">
            <v>0</v>
          </cell>
          <cell r="BO78">
            <v>0</v>
          </cell>
          <cell r="BP78">
            <v>0.24098876</v>
          </cell>
          <cell r="BQ78">
            <v>0</v>
          </cell>
          <cell r="BR78">
            <v>0.25159226000000001</v>
          </cell>
          <cell r="BS78">
            <v>0</v>
          </cell>
          <cell r="BT78">
            <v>0</v>
          </cell>
          <cell r="BU78">
            <v>0.25159226000000001</v>
          </cell>
          <cell r="BV78">
            <v>0</v>
          </cell>
          <cell r="BW78" t="str">
            <v>нд</v>
          </cell>
          <cell r="BX78" t="str">
            <v>нд</v>
          </cell>
          <cell r="BY78" t="str">
            <v>нд</v>
          </cell>
          <cell r="BZ78" t="str">
            <v>нд</v>
          </cell>
          <cell r="CA78" t="str">
            <v>нд</v>
          </cell>
          <cell r="CB78">
            <v>2.8146295005306046</v>
          </cell>
          <cell r="CC78">
            <v>0</v>
          </cell>
          <cell r="CD78">
            <v>0</v>
          </cell>
          <cell r="CE78">
            <v>2.8146294999999997</v>
          </cell>
          <cell r="CF78">
            <v>0</v>
          </cell>
          <cell r="CG78">
            <v>3.1256017300000005</v>
          </cell>
          <cell r="CH78">
            <v>0</v>
          </cell>
          <cell r="CI78">
            <v>0</v>
          </cell>
          <cell r="CJ78">
            <v>3.1256017300000005</v>
          </cell>
          <cell r="CK78">
            <v>0</v>
          </cell>
          <cell r="CL78" t="str">
            <v>нд</v>
          </cell>
        </row>
        <row r="79">
          <cell r="B79" t="str">
            <v>Реконструкция, всего, в том числе:</v>
          </cell>
          <cell r="C79" t="str">
            <v>Г</v>
          </cell>
          <cell r="D79" t="str">
            <v>нд</v>
          </cell>
          <cell r="E79" t="str">
            <v>нд</v>
          </cell>
          <cell r="F79" t="str">
            <v>нд</v>
          </cell>
          <cell r="G79" t="str">
            <v>нд</v>
          </cell>
          <cell r="H79" t="str">
            <v>нд</v>
          </cell>
          <cell r="I79" t="str">
            <v>нд</v>
          </cell>
          <cell r="J79" t="str">
            <v>нд</v>
          </cell>
          <cell r="K79" t="str">
            <v>нд</v>
          </cell>
          <cell r="L79" t="str">
            <v>нд</v>
          </cell>
          <cell r="M79" t="str">
            <v>нд</v>
          </cell>
          <cell r="N79">
            <v>0</v>
          </cell>
          <cell r="O79">
            <v>4.2917157699999997</v>
          </cell>
          <cell r="P79">
            <v>4.4105786800000004</v>
          </cell>
          <cell r="Q79">
            <v>4.2917157699999997</v>
          </cell>
          <cell r="R79">
            <v>4.2917157699999997</v>
          </cell>
          <cell r="S79">
            <v>4.4105786800000004</v>
          </cell>
          <cell r="T79">
            <v>0</v>
          </cell>
          <cell r="U79">
            <v>0</v>
          </cell>
          <cell r="V79">
            <v>0</v>
          </cell>
          <cell r="W79">
            <v>0</v>
          </cell>
          <cell r="X79">
            <v>0</v>
          </cell>
          <cell r="Y79">
            <v>0</v>
          </cell>
          <cell r="Z79">
            <v>0</v>
          </cell>
          <cell r="AA79">
            <v>0</v>
          </cell>
          <cell r="AB79">
            <v>0</v>
          </cell>
          <cell r="AC79">
            <v>0</v>
          </cell>
          <cell r="AD79">
            <v>4.2917157699999997</v>
          </cell>
          <cell r="AE79">
            <v>0</v>
          </cell>
          <cell r="AF79">
            <v>0</v>
          </cell>
          <cell r="AG79">
            <v>4.2917157699999997</v>
          </cell>
          <cell r="AH79">
            <v>0</v>
          </cell>
          <cell r="AI79">
            <v>4.4105786800000004</v>
          </cell>
          <cell r="AJ79">
            <v>0</v>
          </cell>
          <cell r="AK79">
            <v>0</v>
          </cell>
          <cell r="AL79">
            <v>4.4105786800000004</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v>0</v>
          </cell>
          <cell r="BC79">
            <v>0</v>
          </cell>
          <cell r="BD79">
            <v>0</v>
          </cell>
          <cell r="BE79">
            <v>0</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t="str">
            <v>нд</v>
          </cell>
          <cell r="BX79" t="str">
            <v>нд</v>
          </cell>
          <cell r="BY79" t="str">
            <v>нд</v>
          </cell>
          <cell r="BZ79" t="str">
            <v>нд</v>
          </cell>
          <cell r="CA79" t="str">
            <v>нд</v>
          </cell>
          <cell r="CB79">
            <v>4.2917157699999997</v>
          </cell>
          <cell r="CC79">
            <v>0</v>
          </cell>
          <cell r="CD79">
            <v>0</v>
          </cell>
          <cell r="CE79">
            <v>4.2917157699999997</v>
          </cell>
          <cell r="CF79">
            <v>0</v>
          </cell>
          <cell r="CG79">
            <v>4.4105786800000004</v>
          </cell>
          <cell r="CH79">
            <v>0</v>
          </cell>
          <cell r="CI79">
            <v>0</v>
          </cell>
          <cell r="CJ79">
            <v>4.4105786800000004</v>
          </cell>
          <cell r="CK79">
            <v>0</v>
          </cell>
          <cell r="CL79" t="str">
            <v>нд</v>
          </cell>
        </row>
        <row r="80">
          <cell r="B80" t="str">
            <v>Реконструкция зданий (сооружений) всего, в том числе:</v>
          </cell>
          <cell r="C80" t="str">
            <v>Г</v>
          </cell>
          <cell r="D80" t="str">
            <v>нд</v>
          </cell>
          <cell r="E80" t="str">
            <v>нд</v>
          </cell>
          <cell r="F80" t="str">
            <v>нд</v>
          </cell>
          <cell r="G80" t="str">
            <v>нд</v>
          </cell>
          <cell r="H80" t="str">
            <v>нд</v>
          </cell>
          <cell r="I80" t="str">
            <v>нд</v>
          </cell>
          <cell r="J80" t="str">
            <v>нд</v>
          </cell>
          <cell r="K80" t="str">
            <v>нд</v>
          </cell>
          <cell r="L80" t="str">
            <v>нд</v>
          </cell>
          <cell r="M80" t="str">
            <v>нд</v>
          </cell>
          <cell r="N80">
            <v>0</v>
          </cell>
          <cell r="O80">
            <v>4.2917157699999997</v>
          </cell>
          <cell r="P80">
            <v>4.4105786800000004</v>
          </cell>
          <cell r="Q80">
            <v>4.2917157699999997</v>
          </cell>
          <cell r="R80">
            <v>4.2917157699999997</v>
          </cell>
          <cell r="S80">
            <v>4.4105786800000004</v>
          </cell>
          <cell r="T80">
            <v>0</v>
          </cell>
          <cell r="U80">
            <v>0</v>
          </cell>
          <cell r="V80">
            <v>0</v>
          </cell>
          <cell r="W80">
            <v>0</v>
          </cell>
          <cell r="X80">
            <v>0</v>
          </cell>
          <cell r="Y80">
            <v>0</v>
          </cell>
          <cell r="Z80">
            <v>0</v>
          </cell>
          <cell r="AA80">
            <v>0</v>
          </cell>
          <cell r="AB80">
            <v>0</v>
          </cell>
          <cell r="AC80">
            <v>0</v>
          </cell>
          <cell r="AD80">
            <v>4.2917157699999997</v>
          </cell>
          <cell r="AE80">
            <v>0</v>
          </cell>
          <cell r="AF80">
            <v>0</v>
          </cell>
          <cell r="AG80">
            <v>4.2917157699999997</v>
          </cell>
          <cell r="AH80">
            <v>0</v>
          </cell>
          <cell r="AI80">
            <v>4.4105786800000004</v>
          </cell>
          <cell r="AJ80">
            <v>0</v>
          </cell>
          <cell r="AK80">
            <v>0</v>
          </cell>
          <cell r="AL80">
            <v>4.4105786800000004</v>
          </cell>
          <cell r="AM80">
            <v>0</v>
          </cell>
          <cell r="AN80">
            <v>0</v>
          </cell>
          <cell r="AO80">
            <v>0</v>
          </cell>
          <cell r="AP80">
            <v>0</v>
          </cell>
          <cell r="AQ80">
            <v>0</v>
          </cell>
          <cell r="AR80">
            <v>0</v>
          </cell>
          <cell r="AS80">
            <v>0</v>
          </cell>
          <cell r="AT80">
            <v>0</v>
          </cell>
          <cell r="AU80">
            <v>0</v>
          </cell>
          <cell r="AV80">
            <v>0</v>
          </cell>
          <cell r="AW80">
            <v>0</v>
          </cell>
          <cell r="AX80">
            <v>0</v>
          </cell>
          <cell r="AY80">
            <v>0</v>
          </cell>
          <cell r="AZ80">
            <v>0</v>
          </cell>
          <cell r="BA80">
            <v>0</v>
          </cell>
          <cell r="BB80">
            <v>0</v>
          </cell>
          <cell r="BC80">
            <v>0</v>
          </cell>
          <cell r="BD80">
            <v>0</v>
          </cell>
          <cell r="BE80">
            <v>0</v>
          </cell>
          <cell r="BF80">
            <v>0</v>
          </cell>
          <cell r="BG80">
            <v>0</v>
          </cell>
          <cell r="BH80">
            <v>0</v>
          </cell>
          <cell r="BI80">
            <v>0</v>
          </cell>
          <cell r="BJ80">
            <v>0</v>
          </cell>
          <cell r="BK80">
            <v>0</v>
          </cell>
          <cell r="BL80">
            <v>0</v>
          </cell>
          <cell r="BM80">
            <v>0</v>
          </cell>
          <cell r="BN80">
            <v>0</v>
          </cell>
          <cell r="BO80">
            <v>0</v>
          </cell>
          <cell r="BP80">
            <v>0</v>
          </cell>
          <cell r="BQ80">
            <v>0</v>
          </cell>
          <cell r="BR80">
            <v>0</v>
          </cell>
          <cell r="BS80">
            <v>0</v>
          </cell>
          <cell r="BT80">
            <v>0</v>
          </cell>
          <cell r="BU80">
            <v>0</v>
          </cell>
          <cell r="BV80">
            <v>0</v>
          </cell>
          <cell r="BW80" t="str">
            <v>нд</v>
          </cell>
          <cell r="BX80" t="str">
            <v>нд</v>
          </cell>
          <cell r="BY80" t="str">
            <v>нд</v>
          </cell>
          <cell r="BZ80" t="str">
            <v>нд</v>
          </cell>
          <cell r="CA80" t="str">
            <v>нд</v>
          </cell>
          <cell r="CB80">
            <v>4.2917157699999997</v>
          </cell>
          <cell r="CC80">
            <v>0</v>
          </cell>
          <cell r="CD80">
            <v>0</v>
          </cell>
          <cell r="CE80">
            <v>4.2917157699999997</v>
          </cell>
          <cell r="CF80">
            <v>0</v>
          </cell>
          <cell r="CG80">
            <v>4.4105786800000004</v>
          </cell>
          <cell r="CH80">
            <v>0</v>
          </cell>
          <cell r="CI80">
            <v>0</v>
          </cell>
          <cell r="CJ80">
            <v>4.4105786800000004</v>
          </cell>
          <cell r="CK80">
            <v>0</v>
          </cell>
          <cell r="CL80" t="str">
            <v>нд</v>
          </cell>
        </row>
        <row r="81">
          <cell r="B81" t="str">
            <v>Реконструкция систем инженерно-технического обеспечения зданий (сооружений) всего, в том числе:</v>
          </cell>
          <cell r="C81" t="str">
            <v>Г</v>
          </cell>
          <cell r="D81" t="str">
            <v>нд</v>
          </cell>
          <cell r="E81" t="str">
            <v>нд</v>
          </cell>
          <cell r="F81" t="str">
            <v>нд</v>
          </cell>
          <cell r="G81" t="str">
            <v>нд</v>
          </cell>
          <cell r="H81" t="str">
            <v>нд</v>
          </cell>
          <cell r="I81" t="str">
            <v>нд</v>
          </cell>
          <cell r="J81" t="str">
            <v>нд</v>
          </cell>
          <cell r="K81" t="str">
            <v>нд</v>
          </cell>
          <cell r="L81" t="str">
            <v>нд</v>
          </cell>
          <cell r="M81" t="str">
            <v>нд</v>
          </cell>
          <cell r="N81">
            <v>0</v>
          </cell>
          <cell r="O81">
            <v>4.2917157699999997</v>
          </cell>
          <cell r="P81">
            <v>4.4105786800000004</v>
          </cell>
          <cell r="Q81">
            <v>4.2917157699999997</v>
          </cell>
          <cell r="R81">
            <v>4.2917157699999997</v>
          </cell>
          <cell r="S81">
            <v>4.4105786800000004</v>
          </cell>
          <cell r="T81">
            <v>0</v>
          </cell>
          <cell r="U81">
            <v>0</v>
          </cell>
          <cell r="V81">
            <v>0</v>
          </cell>
          <cell r="W81">
            <v>0</v>
          </cell>
          <cell r="X81">
            <v>0</v>
          </cell>
          <cell r="Y81">
            <v>0</v>
          </cell>
          <cell r="Z81">
            <v>0</v>
          </cell>
          <cell r="AA81">
            <v>0</v>
          </cell>
          <cell r="AB81">
            <v>0</v>
          </cell>
          <cell r="AC81">
            <v>0</v>
          </cell>
          <cell r="AD81">
            <v>4.2917157699999997</v>
          </cell>
          <cell r="AE81">
            <v>0</v>
          </cell>
          <cell r="AF81">
            <v>0</v>
          </cell>
          <cell r="AG81">
            <v>4.2917157699999997</v>
          </cell>
          <cell r="AH81">
            <v>0</v>
          </cell>
          <cell r="AI81">
            <v>4.4105786800000004</v>
          </cell>
          <cell r="AJ81">
            <v>0</v>
          </cell>
          <cell r="AK81">
            <v>0</v>
          </cell>
          <cell r="AL81">
            <v>4.4105786800000004</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v>0</v>
          </cell>
          <cell r="BC81">
            <v>0</v>
          </cell>
          <cell r="BD81">
            <v>0</v>
          </cell>
          <cell r="BE81">
            <v>0</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t="str">
            <v>нд</v>
          </cell>
          <cell r="BX81" t="str">
            <v>нд</v>
          </cell>
          <cell r="BY81" t="str">
            <v>нд</v>
          </cell>
          <cell r="BZ81" t="str">
            <v>нд</v>
          </cell>
          <cell r="CA81" t="str">
            <v>нд</v>
          </cell>
          <cell r="CB81">
            <v>4.2917157699999997</v>
          </cell>
          <cell r="CC81">
            <v>0</v>
          </cell>
          <cell r="CD81">
            <v>0</v>
          </cell>
          <cell r="CE81">
            <v>4.2917157699999997</v>
          </cell>
          <cell r="CF81">
            <v>0</v>
          </cell>
          <cell r="CG81">
            <v>4.4105786800000004</v>
          </cell>
          <cell r="CH81">
            <v>0</v>
          </cell>
          <cell r="CI81">
            <v>0</v>
          </cell>
          <cell r="CJ81">
            <v>4.4105786800000004</v>
          </cell>
          <cell r="CK81">
            <v>0</v>
          </cell>
          <cell r="CL81" t="str">
            <v>нд</v>
          </cell>
        </row>
        <row r="82">
          <cell r="B82" t="str">
            <v>Реконструкция  ГРЩ (Главного распределительного щита) расположенных по адресу: г. Владивосток ул.Тигровая19 - 1 комплекс</v>
          </cell>
          <cell r="C82" t="str">
            <v>H_504-111</v>
          </cell>
          <cell r="D82" t="str">
            <v>П</v>
          </cell>
          <cell r="E82">
            <v>2020</v>
          </cell>
          <cell r="F82">
            <v>2020</v>
          </cell>
          <cell r="G82">
            <v>2020</v>
          </cell>
          <cell r="H82" t="str">
            <v>нд</v>
          </cell>
          <cell r="I82" t="str">
            <v>нд</v>
          </cell>
          <cell r="J82" t="str">
            <v>нд</v>
          </cell>
          <cell r="K82" t="str">
            <v>нд</v>
          </cell>
          <cell r="L82" t="str">
            <v>нд</v>
          </cell>
          <cell r="M82" t="str">
            <v>нд</v>
          </cell>
          <cell r="N82">
            <v>0</v>
          </cell>
          <cell r="O82">
            <v>4.2917157699999997</v>
          </cell>
          <cell r="P82">
            <v>4.4105786800000004</v>
          </cell>
          <cell r="Q82">
            <v>4.2917157699999997</v>
          </cell>
          <cell r="R82">
            <v>4.2917157699999997</v>
          </cell>
          <cell r="S82">
            <v>4.4105786800000004</v>
          </cell>
          <cell r="T82">
            <v>0</v>
          </cell>
          <cell r="U82">
            <v>0</v>
          </cell>
          <cell r="V82">
            <v>0</v>
          </cell>
          <cell r="W82">
            <v>0</v>
          </cell>
          <cell r="X82">
            <v>0</v>
          </cell>
          <cell r="Y82">
            <v>0</v>
          </cell>
          <cell r="Z82">
            <v>0</v>
          </cell>
          <cell r="AA82">
            <v>0</v>
          </cell>
          <cell r="AB82">
            <v>0</v>
          </cell>
          <cell r="AC82">
            <v>0</v>
          </cell>
          <cell r="AD82">
            <v>4.2917157699999997</v>
          </cell>
          <cell r="AE82">
            <v>0</v>
          </cell>
          <cell r="AF82">
            <v>0</v>
          </cell>
          <cell r="AG82">
            <v>4.2917157699999997</v>
          </cell>
          <cell r="AH82">
            <v>0</v>
          </cell>
          <cell r="AI82">
            <v>4.4105786800000004</v>
          </cell>
          <cell r="AJ82">
            <v>0</v>
          </cell>
          <cell r="AK82">
            <v>0</v>
          </cell>
          <cell r="AL82">
            <v>4.4105786800000004</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0</v>
          </cell>
          <cell r="BC82">
            <v>0</v>
          </cell>
          <cell r="BD82">
            <v>0</v>
          </cell>
          <cell r="BE82">
            <v>0</v>
          </cell>
          <cell r="BF82">
            <v>0</v>
          </cell>
          <cell r="BG82">
            <v>0</v>
          </cell>
          <cell r="BH82">
            <v>0</v>
          </cell>
          <cell r="BI82">
            <v>0</v>
          </cell>
          <cell r="BJ82">
            <v>0</v>
          </cell>
          <cell r="BK82">
            <v>0</v>
          </cell>
          <cell r="BL82">
            <v>0</v>
          </cell>
          <cell r="BM82">
            <v>0</v>
          </cell>
          <cell r="BN82">
            <v>0</v>
          </cell>
          <cell r="BO82">
            <v>0</v>
          </cell>
          <cell r="BP82">
            <v>0</v>
          </cell>
          <cell r="BQ82">
            <v>0</v>
          </cell>
          <cell r="BR82">
            <v>0</v>
          </cell>
          <cell r="BS82">
            <v>0</v>
          </cell>
          <cell r="BT82">
            <v>0</v>
          </cell>
          <cell r="BU82">
            <v>0</v>
          </cell>
          <cell r="BV82">
            <v>0</v>
          </cell>
          <cell r="BW82" t="str">
            <v>нд</v>
          </cell>
          <cell r="BX82" t="str">
            <v>нд</v>
          </cell>
          <cell r="BY82" t="str">
            <v>нд</v>
          </cell>
          <cell r="BZ82" t="str">
            <v>нд</v>
          </cell>
          <cell r="CA82" t="str">
            <v>нд</v>
          </cell>
          <cell r="CB82">
            <v>4.2917157699999997</v>
          </cell>
          <cell r="CC82">
            <v>0</v>
          </cell>
          <cell r="CD82">
            <v>0</v>
          </cell>
          <cell r="CE82">
            <v>4.2917157699999997</v>
          </cell>
          <cell r="CF82">
            <v>0</v>
          </cell>
          <cell r="CG82">
            <v>4.4105786800000004</v>
          </cell>
          <cell r="CH82">
            <v>0</v>
          </cell>
          <cell r="CI82">
            <v>0</v>
          </cell>
          <cell r="CJ82">
            <v>4.4105786800000004</v>
          </cell>
          <cell r="CK82">
            <v>0</v>
          </cell>
          <cell r="CL82" t="str">
            <v>Увеличение ставки НДС до 20% и пересчет по индексам-дефляторам Минэкономразвития до 2024г.</v>
          </cell>
        </row>
        <row r="83">
          <cell r="B83" t="str">
            <v>Реконструкция прочих объектов основных средств всего, в том числе:</v>
          </cell>
          <cell r="C83" t="str">
            <v>Г</v>
          </cell>
          <cell r="D83" t="str">
            <v>нд</v>
          </cell>
          <cell r="E83" t="str">
            <v>нд</v>
          </cell>
          <cell r="F83" t="str">
            <v>нд</v>
          </cell>
          <cell r="G83" t="str">
            <v>нд</v>
          </cell>
          <cell r="H83" t="str">
            <v>нд</v>
          </cell>
          <cell r="I83" t="str">
            <v>нд</v>
          </cell>
          <cell r="J83" t="str">
            <v>нд</v>
          </cell>
          <cell r="K83" t="str">
            <v>нд</v>
          </cell>
          <cell r="L83" t="str">
            <v>нд</v>
          </cell>
          <cell r="M83" t="str">
            <v>нд</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v>0</v>
          </cell>
          <cell r="BC83">
            <v>0</v>
          </cell>
          <cell r="BD83">
            <v>0</v>
          </cell>
          <cell r="BE83">
            <v>0</v>
          </cell>
          <cell r="BF83">
            <v>0</v>
          </cell>
          <cell r="BG83">
            <v>0</v>
          </cell>
          <cell r="BH83">
            <v>0</v>
          </cell>
          <cell r="BI83">
            <v>0</v>
          </cell>
          <cell r="BJ83">
            <v>0</v>
          </cell>
          <cell r="BK83">
            <v>0</v>
          </cell>
          <cell r="BL83">
            <v>0</v>
          </cell>
          <cell r="BM83">
            <v>0</v>
          </cell>
          <cell r="BN83">
            <v>0</v>
          </cell>
          <cell r="BO83">
            <v>0</v>
          </cell>
          <cell r="BP83">
            <v>0</v>
          </cell>
          <cell r="BQ83">
            <v>0</v>
          </cell>
          <cell r="BR83">
            <v>0</v>
          </cell>
          <cell r="BS83">
            <v>0</v>
          </cell>
          <cell r="BT83">
            <v>0</v>
          </cell>
          <cell r="BU83">
            <v>0</v>
          </cell>
          <cell r="BV83">
            <v>0</v>
          </cell>
          <cell r="BW83" t="str">
            <v>нд</v>
          </cell>
          <cell r="BX83" t="str">
            <v>нд</v>
          </cell>
          <cell r="BY83" t="str">
            <v>нд</v>
          </cell>
          <cell r="BZ83" t="str">
            <v>нд</v>
          </cell>
          <cell r="CA83" t="str">
            <v>нд</v>
          </cell>
          <cell r="CB83">
            <v>0</v>
          </cell>
          <cell r="CC83">
            <v>0</v>
          </cell>
          <cell r="CD83">
            <v>0</v>
          </cell>
          <cell r="CE83">
            <v>0</v>
          </cell>
          <cell r="CF83">
            <v>0</v>
          </cell>
          <cell r="CG83">
            <v>0</v>
          </cell>
          <cell r="CH83">
            <v>0</v>
          </cell>
          <cell r="CI83">
            <v>0</v>
          </cell>
          <cell r="CJ83">
            <v>0</v>
          </cell>
          <cell r="CK83">
            <v>0</v>
          </cell>
          <cell r="CL83" t="str">
            <v>нд</v>
          </cell>
        </row>
        <row r="84">
          <cell r="B84" t="str">
            <v>Реконструкция линий связи и телекоммуникационных систем всего, в том числе:</v>
          </cell>
          <cell r="C84" t="str">
            <v>Г</v>
          </cell>
          <cell r="D84" t="str">
            <v>нд</v>
          </cell>
          <cell r="E84" t="str">
            <v>нд</v>
          </cell>
          <cell r="F84" t="str">
            <v>нд</v>
          </cell>
          <cell r="G84" t="str">
            <v>нд</v>
          </cell>
          <cell r="H84" t="str">
            <v>нд</v>
          </cell>
          <cell r="I84" t="str">
            <v>нд</v>
          </cell>
          <cell r="J84" t="str">
            <v>нд</v>
          </cell>
          <cell r="K84" t="str">
            <v>нд</v>
          </cell>
          <cell r="L84" t="str">
            <v>нд</v>
          </cell>
          <cell r="M84" t="str">
            <v>нд</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v>0</v>
          </cell>
          <cell r="BC84">
            <v>0</v>
          </cell>
          <cell r="BD84">
            <v>0</v>
          </cell>
          <cell r="BE84">
            <v>0</v>
          </cell>
          <cell r="BF84">
            <v>0</v>
          </cell>
          <cell r="BG84">
            <v>0</v>
          </cell>
          <cell r="BH84">
            <v>0</v>
          </cell>
          <cell r="BI84">
            <v>0</v>
          </cell>
          <cell r="BJ84">
            <v>0</v>
          </cell>
          <cell r="BK84">
            <v>0</v>
          </cell>
          <cell r="BL84">
            <v>0</v>
          </cell>
          <cell r="BM84">
            <v>0</v>
          </cell>
          <cell r="BN84">
            <v>0</v>
          </cell>
          <cell r="BO84">
            <v>0</v>
          </cell>
          <cell r="BP84">
            <v>0</v>
          </cell>
          <cell r="BQ84">
            <v>0</v>
          </cell>
          <cell r="BR84">
            <v>0</v>
          </cell>
          <cell r="BS84">
            <v>0</v>
          </cell>
          <cell r="BT84">
            <v>0</v>
          </cell>
          <cell r="BU84">
            <v>0</v>
          </cell>
          <cell r="BV84">
            <v>0</v>
          </cell>
          <cell r="BW84" t="str">
            <v>нд</v>
          </cell>
          <cell r="BX84" t="str">
            <v>нд</v>
          </cell>
          <cell r="BY84" t="str">
            <v>нд</v>
          </cell>
          <cell r="BZ84" t="str">
            <v>нд</v>
          </cell>
          <cell r="CA84" t="str">
            <v>нд</v>
          </cell>
          <cell r="CB84">
            <v>0</v>
          </cell>
          <cell r="CC84">
            <v>0</v>
          </cell>
          <cell r="CD84">
            <v>0</v>
          </cell>
          <cell r="CE84">
            <v>0</v>
          </cell>
          <cell r="CF84">
            <v>0</v>
          </cell>
          <cell r="CG84">
            <v>0</v>
          </cell>
          <cell r="CH84">
            <v>0</v>
          </cell>
          <cell r="CI84">
            <v>0</v>
          </cell>
          <cell r="CJ84">
            <v>0</v>
          </cell>
          <cell r="CK84">
            <v>0</v>
          </cell>
          <cell r="CL84" t="str">
            <v>нд</v>
          </cell>
        </row>
        <row r="85">
          <cell r="B85" t="str">
            <v>Реконструкция информационно-вычислительных систем всего, в том числе:</v>
          </cell>
          <cell r="C85" t="str">
            <v>Г</v>
          </cell>
          <cell r="D85" t="str">
            <v>нд</v>
          </cell>
          <cell r="E85" t="str">
            <v>нд</v>
          </cell>
          <cell r="F85" t="str">
            <v>нд</v>
          </cell>
          <cell r="G85" t="str">
            <v>нд</v>
          </cell>
          <cell r="H85" t="str">
            <v>нд</v>
          </cell>
          <cell r="I85" t="str">
            <v>нд</v>
          </cell>
          <cell r="J85" t="str">
            <v>нд</v>
          </cell>
          <cell r="K85" t="str">
            <v>нд</v>
          </cell>
          <cell r="L85" t="str">
            <v>нд</v>
          </cell>
          <cell r="M85" t="str">
            <v>нд</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v>0</v>
          </cell>
          <cell r="BC85">
            <v>0</v>
          </cell>
          <cell r="BD85">
            <v>0</v>
          </cell>
          <cell r="BE85">
            <v>0</v>
          </cell>
          <cell r="BF85">
            <v>0</v>
          </cell>
          <cell r="BG85">
            <v>0</v>
          </cell>
          <cell r="BH85">
            <v>0</v>
          </cell>
          <cell r="BI85">
            <v>0</v>
          </cell>
          <cell r="BJ85">
            <v>0</v>
          </cell>
          <cell r="BK85">
            <v>0</v>
          </cell>
          <cell r="BL85">
            <v>0</v>
          </cell>
          <cell r="BM85">
            <v>0</v>
          </cell>
          <cell r="BN85">
            <v>0</v>
          </cell>
          <cell r="BO85">
            <v>0</v>
          </cell>
          <cell r="BP85">
            <v>0</v>
          </cell>
          <cell r="BQ85">
            <v>0</v>
          </cell>
          <cell r="BR85">
            <v>0</v>
          </cell>
          <cell r="BS85">
            <v>0</v>
          </cell>
          <cell r="BT85">
            <v>0</v>
          </cell>
          <cell r="BU85">
            <v>0</v>
          </cell>
          <cell r="BV85">
            <v>0</v>
          </cell>
          <cell r="BW85" t="str">
            <v>нд</v>
          </cell>
          <cell r="BX85" t="str">
            <v>нд</v>
          </cell>
          <cell r="BY85" t="str">
            <v>нд</v>
          </cell>
          <cell r="BZ85" t="str">
            <v>нд</v>
          </cell>
          <cell r="CA85" t="str">
            <v>нд</v>
          </cell>
          <cell r="CB85">
            <v>0</v>
          </cell>
          <cell r="CC85">
            <v>0</v>
          </cell>
          <cell r="CD85">
            <v>0</v>
          </cell>
          <cell r="CE85">
            <v>0</v>
          </cell>
          <cell r="CF85">
            <v>0</v>
          </cell>
          <cell r="CG85">
            <v>0</v>
          </cell>
          <cell r="CH85">
            <v>0</v>
          </cell>
          <cell r="CI85">
            <v>0</v>
          </cell>
          <cell r="CJ85">
            <v>0</v>
          </cell>
          <cell r="CK85">
            <v>0</v>
          </cell>
          <cell r="CL85" t="str">
            <v>нд</v>
          </cell>
        </row>
        <row r="86">
          <cell r="B86" t="str">
            <v>Модернизация, техническое перевооружение, модификация, всего, в том числе:</v>
          </cell>
          <cell r="C86" t="str">
            <v>Г</v>
          </cell>
          <cell r="D86" t="str">
            <v>нд</v>
          </cell>
          <cell r="E86" t="str">
            <v>нд</v>
          </cell>
          <cell r="F86" t="str">
            <v>нд</v>
          </cell>
          <cell r="G86" t="str">
            <v>нд</v>
          </cell>
          <cell r="H86" t="str">
            <v>нд</v>
          </cell>
          <cell r="I86" t="str">
            <v>нд</v>
          </cell>
          <cell r="J86" t="str">
            <v>нд</v>
          </cell>
          <cell r="K86" t="str">
            <v>нд</v>
          </cell>
          <cell r="L86" t="str">
            <v>нд</v>
          </cell>
          <cell r="M86" t="str">
            <v>нд</v>
          </cell>
          <cell r="N86">
            <v>0</v>
          </cell>
          <cell r="O86">
            <v>13.377462359999999</v>
          </cell>
          <cell r="P86">
            <v>13.760799280000001</v>
          </cell>
          <cell r="Q86">
            <v>13.377462359999999</v>
          </cell>
          <cell r="R86">
            <v>13.377462359999999</v>
          </cell>
          <cell r="S86">
            <v>13.760799280000001</v>
          </cell>
          <cell r="T86">
            <v>0</v>
          </cell>
          <cell r="U86">
            <v>0</v>
          </cell>
          <cell r="V86">
            <v>0</v>
          </cell>
          <cell r="W86">
            <v>0</v>
          </cell>
          <cell r="X86">
            <v>0</v>
          </cell>
          <cell r="Y86">
            <v>0</v>
          </cell>
          <cell r="Z86">
            <v>0</v>
          </cell>
          <cell r="AA86">
            <v>0</v>
          </cell>
          <cell r="AB86">
            <v>0</v>
          </cell>
          <cell r="AC86">
            <v>0</v>
          </cell>
          <cell r="AD86">
            <v>6.1418436400000003</v>
          </cell>
          <cell r="AE86">
            <v>0</v>
          </cell>
          <cell r="AF86">
            <v>0</v>
          </cell>
          <cell r="AG86">
            <v>6.1418436400000003</v>
          </cell>
          <cell r="AH86">
            <v>0</v>
          </cell>
          <cell r="AI86">
            <v>6.2817178800000004</v>
          </cell>
          <cell r="AJ86">
            <v>0</v>
          </cell>
          <cell r="AK86">
            <v>0</v>
          </cell>
          <cell r="AL86">
            <v>6.2817178800000004</v>
          </cell>
          <cell r="AM86">
            <v>0</v>
          </cell>
          <cell r="AN86">
            <v>0</v>
          </cell>
          <cell r="AO86">
            <v>0</v>
          </cell>
          <cell r="AP86">
            <v>0</v>
          </cell>
          <cell r="AQ86">
            <v>0</v>
          </cell>
          <cell r="AR86">
            <v>0</v>
          </cell>
          <cell r="AS86">
            <v>0</v>
          </cell>
          <cell r="AT86">
            <v>0</v>
          </cell>
          <cell r="AU86">
            <v>0</v>
          </cell>
          <cell r="AV86">
            <v>0</v>
          </cell>
          <cell r="AW86">
            <v>0</v>
          </cell>
          <cell r="AX86">
            <v>7.2356187199999997</v>
          </cell>
          <cell r="AY86">
            <v>0</v>
          </cell>
          <cell r="AZ86">
            <v>0</v>
          </cell>
          <cell r="BA86">
            <v>7.2356187199999997</v>
          </cell>
          <cell r="BB86">
            <v>0</v>
          </cell>
          <cell r="BC86">
            <v>7.4790814000000001</v>
          </cell>
          <cell r="BD86">
            <v>0</v>
          </cell>
          <cell r="BE86">
            <v>0</v>
          </cell>
          <cell r="BF86">
            <v>7.4790814000000001</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t="str">
            <v>нд</v>
          </cell>
          <cell r="BX86" t="str">
            <v>нд</v>
          </cell>
          <cell r="BY86" t="str">
            <v>нд</v>
          </cell>
          <cell r="BZ86" t="str">
            <v>нд</v>
          </cell>
          <cell r="CA86" t="str">
            <v>нд</v>
          </cell>
          <cell r="CB86">
            <v>13.377462359999999</v>
          </cell>
          <cell r="CC86">
            <v>0</v>
          </cell>
          <cell r="CD86">
            <v>0</v>
          </cell>
          <cell r="CE86">
            <v>13.377462359999999</v>
          </cell>
          <cell r="CF86">
            <v>0</v>
          </cell>
          <cell r="CG86">
            <v>13.760799280000001</v>
          </cell>
          <cell r="CH86">
            <v>0</v>
          </cell>
          <cell r="CI86">
            <v>0</v>
          </cell>
          <cell r="CJ86">
            <v>13.760799280000001</v>
          </cell>
          <cell r="CK86">
            <v>0</v>
          </cell>
          <cell r="CL86" t="str">
            <v>нд</v>
          </cell>
        </row>
        <row r="87">
          <cell r="B87" t="str">
            <v>Модернизация, техническое перевооружение зданий (сооружений) всего, в том числе:</v>
          </cell>
          <cell r="C87" t="str">
            <v>Г</v>
          </cell>
          <cell r="D87" t="str">
            <v>нд</v>
          </cell>
          <cell r="E87" t="str">
            <v>нд</v>
          </cell>
          <cell r="F87" t="str">
            <v>нд</v>
          </cell>
          <cell r="G87" t="str">
            <v>нд</v>
          </cell>
          <cell r="H87" t="str">
            <v>нд</v>
          </cell>
          <cell r="I87" t="str">
            <v>нд</v>
          </cell>
          <cell r="J87" t="str">
            <v>нд</v>
          </cell>
          <cell r="K87" t="str">
            <v>нд</v>
          </cell>
          <cell r="L87" t="str">
            <v>нд</v>
          </cell>
          <cell r="M87" t="str">
            <v>нд</v>
          </cell>
          <cell r="N87">
            <v>0</v>
          </cell>
          <cell r="O87">
            <v>6.1418436400000003</v>
          </cell>
          <cell r="P87">
            <v>6.2817178800000004</v>
          </cell>
          <cell r="Q87">
            <v>6.1418436400000003</v>
          </cell>
          <cell r="R87">
            <v>6.1418436400000003</v>
          </cell>
          <cell r="S87">
            <v>6.2817178800000004</v>
          </cell>
          <cell r="T87">
            <v>0</v>
          </cell>
          <cell r="U87">
            <v>0</v>
          </cell>
          <cell r="V87">
            <v>0</v>
          </cell>
          <cell r="W87">
            <v>0</v>
          </cell>
          <cell r="X87">
            <v>0</v>
          </cell>
          <cell r="Y87">
            <v>0</v>
          </cell>
          <cell r="Z87">
            <v>0</v>
          </cell>
          <cell r="AA87">
            <v>0</v>
          </cell>
          <cell r="AB87">
            <v>0</v>
          </cell>
          <cell r="AC87">
            <v>0</v>
          </cell>
          <cell r="AD87">
            <v>6.1418436400000003</v>
          </cell>
          <cell r="AE87">
            <v>0</v>
          </cell>
          <cell r="AF87">
            <v>0</v>
          </cell>
          <cell r="AG87">
            <v>6.1418436400000003</v>
          </cell>
          <cell r="AH87">
            <v>0</v>
          </cell>
          <cell r="AI87">
            <v>6.2817178800000004</v>
          </cell>
          <cell r="AJ87">
            <v>0</v>
          </cell>
          <cell r="AK87">
            <v>0</v>
          </cell>
          <cell r="AL87">
            <v>6.2817178800000004</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0</v>
          </cell>
          <cell r="BD87">
            <v>0</v>
          </cell>
          <cell r="BE87">
            <v>0</v>
          </cell>
          <cell r="BF87">
            <v>0</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t="str">
            <v>нд</v>
          </cell>
          <cell r="BX87" t="str">
            <v>нд</v>
          </cell>
          <cell r="BY87" t="str">
            <v>нд</v>
          </cell>
          <cell r="BZ87" t="str">
            <v>нд</v>
          </cell>
          <cell r="CA87" t="str">
            <v>нд</v>
          </cell>
          <cell r="CB87">
            <v>6.1418436400000003</v>
          </cell>
          <cell r="CC87">
            <v>0</v>
          </cell>
          <cell r="CD87">
            <v>0</v>
          </cell>
          <cell r="CE87">
            <v>6.1418436400000003</v>
          </cell>
          <cell r="CF87">
            <v>0</v>
          </cell>
          <cell r="CG87">
            <v>6.2817178800000004</v>
          </cell>
          <cell r="CH87">
            <v>0</v>
          </cell>
          <cell r="CI87">
            <v>0</v>
          </cell>
          <cell r="CJ87">
            <v>6.2817178800000004</v>
          </cell>
          <cell r="CK87">
            <v>0</v>
          </cell>
          <cell r="CL87" t="str">
            <v>нд</v>
          </cell>
        </row>
        <row r="88">
          <cell r="B88" t="str">
            <v>Создание, модернизация, техническое перевооружение систем инженерно-технического обеспечения зданий (сооружений) всего, в том числе:</v>
          </cell>
          <cell r="C88" t="str">
            <v>Г</v>
          </cell>
          <cell r="D88" t="str">
            <v>нд</v>
          </cell>
          <cell r="E88" t="str">
            <v>нд</v>
          </cell>
          <cell r="F88" t="str">
            <v>нд</v>
          </cell>
          <cell r="G88" t="str">
            <v>нд</v>
          </cell>
          <cell r="H88" t="str">
            <v>нд</v>
          </cell>
          <cell r="I88" t="str">
            <v>нд</v>
          </cell>
          <cell r="J88" t="str">
            <v>нд</v>
          </cell>
          <cell r="K88" t="str">
            <v>нд</v>
          </cell>
          <cell r="L88" t="str">
            <v>нд</v>
          </cell>
          <cell r="M88" t="str">
            <v>нд</v>
          </cell>
          <cell r="N88">
            <v>0</v>
          </cell>
          <cell r="O88">
            <v>6.1418436400000003</v>
          </cell>
          <cell r="P88">
            <v>6.2817178800000004</v>
          </cell>
          <cell r="Q88">
            <v>6.1418436400000003</v>
          </cell>
          <cell r="R88">
            <v>6.1418436400000003</v>
          </cell>
          <cell r="S88">
            <v>6.2817178800000004</v>
          </cell>
          <cell r="T88">
            <v>0</v>
          </cell>
          <cell r="U88">
            <v>0</v>
          </cell>
          <cell r="V88">
            <v>0</v>
          </cell>
          <cell r="W88">
            <v>0</v>
          </cell>
          <cell r="X88">
            <v>0</v>
          </cell>
          <cell r="Y88">
            <v>0</v>
          </cell>
          <cell r="Z88">
            <v>0</v>
          </cell>
          <cell r="AA88">
            <v>0</v>
          </cell>
          <cell r="AB88">
            <v>0</v>
          </cell>
          <cell r="AC88">
            <v>0</v>
          </cell>
          <cell r="AD88">
            <v>6.1418436400000003</v>
          </cell>
          <cell r="AE88">
            <v>0</v>
          </cell>
          <cell r="AF88">
            <v>0</v>
          </cell>
          <cell r="AG88">
            <v>6.1418436400000003</v>
          </cell>
          <cell r="AH88">
            <v>0</v>
          </cell>
          <cell r="AI88">
            <v>6.2817178800000004</v>
          </cell>
          <cell r="AJ88">
            <v>0</v>
          </cell>
          <cell r="AK88">
            <v>0</v>
          </cell>
          <cell r="AL88">
            <v>6.2817178800000004</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v>0</v>
          </cell>
          <cell r="BB88">
            <v>0</v>
          </cell>
          <cell r="BC88">
            <v>0</v>
          </cell>
          <cell r="BD88">
            <v>0</v>
          </cell>
          <cell r="BE88">
            <v>0</v>
          </cell>
          <cell r="BF88">
            <v>0</v>
          </cell>
          <cell r="BG88">
            <v>0</v>
          </cell>
          <cell r="BH88">
            <v>0</v>
          </cell>
          <cell r="BI88">
            <v>0</v>
          </cell>
          <cell r="BJ88">
            <v>0</v>
          </cell>
          <cell r="BK88">
            <v>0</v>
          </cell>
          <cell r="BL88">
            <v>0</v>
          </cell>
          <cell r="BM88">
            <v>0</v>
          </cell>
          <cell r="BN88">
            <v>0</v>
          </cell>
          <cell r="BO88">
            <v>0</v>
          </cell>
          <cell r="BP88">
            <v>0</v>
          </cell>
          <cell r="BQ88">
            <v>0</v>
          </cell>
          <cell r="BR88">
            <v>0</v>
          </cell>
          <cell r="BS88">
            <v>0</v>
          </cell>
          <cell r="BT88">
            <v>0</v>
          </cell>
          <cell r="BU88">
            <v>0</v>
          </cell>
          <cell r="BV88">
            <v>0</v>
          </cell>
          <cell r="BW88" t="str">
            <v>нд</v>
          </cell>
          <cell r="BX88" t="str">
            <v>нд</v>
          </cell>
          <cell r="BY88" t="str">
            <v>нд</v>
          </cell>
          <cell r="BZ88" t="str">
            <v>нд</v>
          </cell>
          <cell r="CA88" t="str">
            <v>нд</v>
          </cell>
          <cell r="CB88">
            <v>6.1418436400000003</v>
          </cell>
          <cell r="CC88">
            <v>0</v>
          </cell>
          <cell r="CD88">
            <v>0</v>
          </cell>
          <cell r="CE88">
            <v>6.1418436400000003</v>
          </cell>
          <cell r="CF88">
            <v>0</v>
          </cell>
          <cell r="CG88">
            <v>6.2817178800000004</v>
          </cell>
          <cell r="CH88">
            <v>0</v>
          </cell>
          <cell r="CI88">
            <v>0</v>
          </cell>
          <cell r="CJ88">
            <v>6.2817178800000004</v>
          </cell>
          <cell r="CK88">
            <v>0</v>
          </cell>
          <cell r="CL88" t="str">
            <v>нд</v>
          </cell>
        </row>
        <row r="89">
          <cell r="B89" t="str">
            <v>Модернизация охранно-пожарной сигнализации, системы оповещения при пожаре офисного здания по адресу: г. Владивосток, ул. Тигровая, 19 - 1 комплекс</v>
          </cell>
          <cell r="C89" t="str">
            <v>H_504-112</v>
          </cell>
          <cell r="D89" t="str">
            <v>П</v>
          </cell>
          <cell r="E89">
            <v>2020</v>
          </cell>
          <cell r="F89">
            <v>2020</v>
          </cell>
          <cell r="G89">
            <v>2020</v>
          </cell>
          <cell r="H89" t="str">
            <v>нд</v>
          </cell>
          <cell r="I89" t="str">
            <v>нд</v>
          </cell>
          <cell r="J89" t="str">
            <v>нд</v>
          </cell>
          <cell r="K89" t="str">
            <v>нд</v>
          </cell>
          <cell r="L89" t="str">
            <v>нд</v>
          </cell>
          <cell r="M89" t="str">
            <v>нд</v>
          </cell>
          <cell r="N89">
            <v>0</v>
          </cell>
          <cell r="O89">
            <v>6.1418436400000003</v>
          </cell>
          <cell r="P89">
            <v>6.2817178800000004</v>
          </cell>
          <cell r="Q89">
            <v>6.1418436400000003</v>
          </cell>
          <cell r="R89">
            <v>6.1418436400000003</v>
          </cell>
          <cell r="S89">
            <v>6.2817178800000004</v>
          </cell>
          <cell r="T89">
            <v>0</v>
          </cell>
          <cell r="U89">
            <v>0</v>
          </cell>
          <cell r="V89">
            <v>0</v>
          </cell>
          <cell r="W89">
            <v>0</v>
          </cell>
          <cell r="X89">
            <v>0</v>
          </cell>
          <cell r="Y89">
            <v>0</v>
          </cell>
          <cell r="Z89">
            <v>0</v>
          </cell>
          <cell r="AA89">
            <v>0</v>
          </cell>
          <cell r="AB89">
            <v>0</v>
          </cell>
          <cell r="AC89">
            <v>0</v>
          </cell>
          <cell r="AD89">
            <v>6.1418436400000003</v>
          </cell>
          <cell r="AE89">
            <v>0</v>
          </cell>
          <cell r="AF89">
            <v>0</v>
          </cell>
          <cell r="AG89">
            <v>6.1418436400000003</v>
          </cell>
          <cell r="AH89">
            <v>0</v>
          </cell>
          <cell r="AI89">
            <v>6.2817178800000004</v>
          </cell>
          <cell r="AJ89">
            <v>0</v>
          </cell>
          <cell r="AK89">
            <v>0</v>
          </cell>
          <cell r="AL89">
            <v>6.2817178800000004</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v>0</v>
          </cell>
          <cell r="BC89">
            <v>0</v>
          </cell>
          <cell r="BD89">
            <v>0</v>
          </cell>
          <cell r="BE89">
            <v>0</v>
          </cell>
          <cell r="BF89">
            <v>0</v>
          </cell>
          <cell r="BG89">
            <v>0</v>
          </cell>
          <cell r="BH89">
            <v>0</v>
          </cell>
          <cell r="BI89">
            <v>0</v>
          </cell>
          <cell r="BJ89">
            <v>0</v>
          </cell>
          <cell r="BK89">
            <v>0</v>
          </cell>
          <cell r="BL89">
            <v>0</v>
          </cell>
          <cell r="BM89">
            <v>0</v>
          </cell>
          <cell r="BN89">
            <v>0</v>
          </cell>
          <cell r="BO89">
            <v>0</v>
          </cell>
          <cell r="BP89">
            <v>0</v>
          </cell>
          <cell r="BQ89">
            <v>0</v>
          </cell>
          <cell r="BR89">
            <v>0</v>
          </cell>
          <cell r="BS89">
            <v>0</v>
          </cell>
          <cell r="BT89">
            <v>0</v>
          </cell>
          <cell r="BU89">
            <v>0</v>
          </cell>
          <cell r="BV89">
            <v>0</v>
          </cell>
          <cell r="BW89" t="str">
            <v>нд</v>
          </cell>
          <cell r="BX89" t="str">
            <v>нд</v>
          </cell>
          <cell r="BY89" t="str">
            <v>нд</v>
          </cell>
          <cell r="BZ89" t="str">
            <v>нд</v>
          </cell>
          <cell r="CA89" t="str">
            <v>нд</v>
          </cell>
          <cell r="CB89">
            <v>6.1418436400000003</v>
          </cell>
          <cell r="CC89">
            <v>0</v>
          </cell>
          <cell r="CD89">
            <v>0</v>
          </cell>
          <cell r="CE89">
            <v>6.1418436400000003</v>
          </cell>
          <cell r="CF89">
            <v>0</v>
          </cell>
          <cell r="CG89">
            <v>6.2817178800000004</v>
          </cell>
          <cell r="CH89">
            <v>0</v>
          </cell>
          <cell r="CI89">
            <v>0</v>
          </cell>
          <cell r="CJ89">
            <v>6.2817178800000004</v>
          </cell>
          <cell r="CK89">
            <v>0</v>
          </cell>
          <cell r="CL89" t="str">
            <v>Увеличение ставки НДС до 20% и пересчет по индексам-дефляторам Минэкономразвития до 2024г.</v>
          </cell>
        </row>
        <row r="90">
          <cell r="B90" t="str">
            <v>Модернизация, техническое перевооружение прочих объектов основных средств всего, в том числе:</v>
          </cell>
          <cell r="C90" t="str">
            <v>Г</v>
          </cell>
          <cell r="D90" t="str">
            <v>нд</v>
          </cell>
          <cell r="E90" t="str">
            <v>нд</v>
          </cell>
          <cell r="F90" t="str">
            <v>нд</v>
          </cell>
          <cell r="G90" t="str">
            <v>нд</v>
          </cell>
          <cell r="H90" t="str">
            <v>нд</v>
          </cell>
          <cell r="I90" t="str">
            <v>нд</v>
          </cell>
          <cell r="J90" t="str">
            <v>нд</v>
          </cell>
          <cell r="K90" t="str">
            <v>нд</v>
          </cell>
          <cell r="L90" t="str">
            <v>нд</v>
          </cell>
          <cell r="M90" t="str">
            <v>нд</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v>0</v>
          </cell>
          <cell r="BC90">
            <v>0</v>
          </cell>
          <cell r="BD90">
            <v>0</v>
          </cell>
          <cell r="BE90">
            <v>0</v>
          </cell>
          <cell r="BF90">
            <v>0</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t="str">
            <v>нд</v>
          </cell>
          <cell r="BX90" t="str">
            <v>нд</v>
          </cell>
          <cell r="BY90" t="str">
            <v>нд</v>
          </cell>
          <cell r="BZ90" t="str">
            <v>нд</v>
          </cell>
          <cell r="CA90" t="str">
            <v>нд</v>
          </cell>
          <cell r="CB90">
            <v>0</v>
          </cell>
          <cell r="CC90">
            <v>0</v>
          </cell>
          <cell r="CD90">
            <v>0</v>
          </cell>
          <cell r="CE90">
            <v>0</v>
          </cell>
          <cell r="CF90">
            <v>0</v>
          </cell>
          <cell r="CG90">
            <v>0</v>
          </cell>
          <cell r="CH90">
            <v>0</v>
          </cell>
          <cell r="CI90">
            <v>0</v>
          </cell>
          <cell r="CJ90">
            <v>0</v>
          </cell>
          <cell r="CK90">
            <v>0</v>
          </cell>
          <cell r="CL90" t="str">
            <v>нд</v>
          </cell>
        </row>
        <row r="91">
          <cell r="B91" t="str">
            <v>Модернизация, техническое перевооружение линий связи и телекоммуникационных систем  всего, в том числе:</v>
          </cell>
          <cell r="C91" t="str">
            <v>Г</v>
          </cell>
          <cell r="D91" t="str">
            <v>нд</v>
          </cell>
          <cell r="E91" t="str">
            <v>нд</v>
          </cell>
          <cell r="F91" t="str">
            <v>нд</v>
          </cell>
          <cell r="G91" t="str">
            <v>нд</v>
          </cell>
          <cell r="H91" t="str">
            <v>нд</v>
          </cell>
          <cell r="I91" t="str">
            <v>нд</v>
          </cell>
          <cell r="J91" t="str">
            <v>нд</v>
          </cell>
          <cell r="K91" t="str">
            <v>нд</v>
          </cell>
          <cell r="L91" t="str">
            <v>нд</v>
          </cell>
          <cell r="M91" t="str">
            <v>нд</v>
          </cell>
          <cell r="N91">
            <v>0</v>
          </cell>
          <cell r="O91">
            <v>7.2356187199999997</v>
          </cell>
          <cell r="P91">
            <v>7.4790814000000001</v>
          </cell>
          <cell r="Q91">
            <v>7.2356187199999997</v>
          </cell>
          <cell r="R91">
            <v>7.2356187199999997</v>
          </cell>
          <cell r="S91">
            <v>7.4790814000000001</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7.2356187199999997</v>
          </cell>
          <cell r="AY91">
            <v>0</v>
          </cell>
          <cell r="AZ91">
            <v>0</v>
          </cell>
          <cell r="BA91">
            <v>7.2356187199999997</v>
          </cell>
          <cell r="BB91">
            <v>0</v>
          </cell>
          <cell r="BC91">
            <v>7.4790814000000001</v>
          </cell>
          <cell r="BD91">
            <v>0</v>
          </cell>
          <cell r="BE91">
            <v>0</v>
          </cell>
          <cell r="BF91">
            <v>7.4790814000000001</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t="str">
            <v>нд</v>
          </cell>
          <cell r="BX91" t="str">
            <v>нд</v>
          </cell>
          <cell r="BY91" t="str">
            <v>нд</v>
          </cell>
          <cell r="BZ91" t="str">
            <v>нд</v>
          </cell>
          <cell r="CA91" t="str">
            <v>нд</v>
          </cell>
          <cell r="CB91">
            <v>7.2356187199999997</v>
          </cell>
          <cell r="CC91">
            <v>0</v>
          </cell>
          <cell r="CD91">
            <v>0</v>
          </cell>
          <cell r="CE91">
            <v>7.2356187199999997</v>
          </cell>
          <cell r="CF91">
            <v>0</v>
          </cell>
          <cell r="CG91">
            <v>7.4790814000000001</v>
          </cell>
          <cell r="CH91">
            <v>0</v>
          </cell>
          <cell r="CI91">
            <v>0</v>
          </cell>
          <cell r="CJ91">
            <v>7.4790814000000001</v>
          </cell>
          <cell r="CK91">
            <v>0</v>
          </cell>
          <cell r="CL91" t="str">
            <v>нд</v>
          </cell>
        </row>
        <row r="92">
          <cell r="B92" t="str">
            <v>Модернизация цифровой АТС (АТС MX ONE) - 1 комплект</v>
          </cell>
          <cell r="C92" t="str">
            <v>H_504-120</v>
          </cell>
          <cell r="D92" t="str">
            <v>Н</v>
          </cell>
          <cell r="E92">
            <v>2022</v>
          </cell>
          <cell r="F92">
            <v>2022</v>
          </cell>
          <cell r="G92">
            <v>2022</v>
          </cell>
          <cell r="H92" t="str">
            <v>нд</v>
          </cell>
          <cell r="I92" t="str">
            <v>нд</v>
          </cell>
          <cell r="J92" t="str">
            <v>нд</v>
          </cell>
          <cell r="K92" t="str">
            <v>нд</v>
          </cell>
          <cell r="L92" t="str">
            <v>нд</v>
          </cell>
          <cell r="M92" t="str">
            <v>нд</v>
          </cell>
          <cell r="N92">
            <v>0</v>
          </cell>
          <cell r="O92">
            <v>7.2356187199999997</v>
          </cell>
          <cell r="P92">
            <v>7.4790814000000001</v>
          </cell>
          <cell r="Q92">
            <v>7.2356187199999997</v>
          </cell>
          <cell r="R92">
            <v>7.2356187199999997</v>
          </cell>
          <cell r="S92">
            <v>7.4790814000000001</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7.2356187199999997</v>
          </cell>
          <cell r="AY92">
            <v>0</v>
          </cell>
          <cell r="AZ92">
            <v>0</v>
          </cell>
          <cell r="BA92">
            <v>7.2356187199999997</v>
          </cell>
          <cell r="BB92">
            <v>0</v>
          </cell>
          <cell r="BC92">
            <v>7.4790814000000001</v>
          </cell>
          <cell r="BD92">
            <v>0</v>
          </cell>
          <cell r="BE92">
            <v>0</v>
          </cell>
          <cell r="BF92">
            <v>7.4790814000000001</v>
          </cell>
          <cell r="BG92">
            <v>0</v>
          </cell>
          <cell r="BH92">
            <v>0</v>
          </cell>
          <cell r="BI92">
            <v>0</v>
          </cell>
          <cell r="BJ92">
            <v>0</v>
          </cell>
          <cell r="BK92">
            <v>0</v>
          </cell>
          <cell r="BL92">
            <v>0</v>
          </cell>
          <cell r="BM92">
            <v>0</v>
          </cell>
          <cell r="BN92">
            <v>0</v>
          </cell>
          <cell r="BO92">
            <v>0</v>
          </cell>
          <cell r="BP92">
            <v>0</v>
          </cell>
          <cell r="BQ92">
            <v>0</v>
          </cell>
          <cell r="BR92">
            <v>0</v>
          </cell>
          <cell r="BS92">
            <v>0</v>
          </cell>
          <cell r="BT92">
            <v>0</v>
          </cell>
          <cell r="BU92">
            <v>0</v>
          </cell>
          <cell r="BV92">
            <v>0</v>
          </cell>
          <cell r="BW92" t="str">
            <v>нд</v>
          </cell>
          <cell r="BX92" t="str">
            <v>нд</v>
          </cell>
          <cell r="BY92" t="str">
            <v>нд</v>
          </cell>
          <cell r="BZ92" t="str">
            <v>нд</v>
          </cell>
          <cell r="CA92" t="str">
            <v>нд</v>
          </cell>
          <cell r="CB92">
            <v>7.2356187199999997</v>
          </cell>
          <cell r="CC92">
            <v>0</v>
          </cell>
          <cell r="CD92">
            <v>0</v>
          </cell>
          <cell r="CE92">
            <v>7.2356187199999997</v>
          </cell>
          <cell r="CF92">
            <v>0</v>
          </cell>
          <cell r="CG92">
            <v>7.4790814000000001</v>
          </cell>
          <cell r="CH92">
            <v>0</v>
          </cell>
          <cell r="CI92">
            <v>0</v>
          </cell>
          <cell r="CJ92">
            <v>7.4790814000000001</v>
          </cell>
          <cell r="CK92">
            <v>0</v>
          </cell>
          <cell r="CL92" t="str">
            <v>Увеличение ставки НДС до 20% и пересчет по индексам-дефляторам Минэкономразвития до 2024г.</v>
          </cell>
        </row>
        <row r="93">
          <cell r="B93" t="str">
            <v>Модернизация, техническое перевооружение информационно-вычислительных систем всего, в том числе:</v>
          </cell>
          <cell r="C93" t="str">
            <v>Г</v>
          </cell>
          <cell r="D93" t="str">
            <v>нд</v>
          </cell>
          <cell r="E93" t="str">
            <v>нд</v>
          </cell>
          <cell r="F93" t="str">
            <v>нд</v>
          </cell>
          <cell r="G93" t="str">
            <v>нд</v>
          </cell>
          <cell r="H93" t="str">
            <v>нд</v>
          </cell>
          <cell r="I93" t="str">
            <v>нд</v>
          </cell>
          <cell r="J93" t="str">
            <v>нд</v>
          </cell>
          <cell r="K93" t="str">
            <v>нд</v>
          </cell>
          <cell r="L93" t="str">
            <v>нд</v>
          </cell>
          <cell r="M93" t="str">
            <v>нд</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v>0</v>
          </cell>
          <cell r="BC93">
            <v>0</v>
          </cell>
          <cell r="BD93">
            <v>0</v>
          </cell>
          <cell r="BE93">
            <v>0</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v>0</v>
          </cell>
          <cell r="BU93">
            <v>0</v>
          </cell>
          <cell r="BV93">
            <v>0</v>
          </cell>
          <cell r="BW93" t="str">
            <v>нд</v>
          </cell>
          <cell r="BX93" t="str">
            <v>нд</v>
          </cell>
          <cell r="BY93" t="str">
            <v>нд</v>
          </cell>
          <cell r="BZ93" t="str">
            <v>нд</v>
          </cell>
          <cell r="CA93" t="str">
            <v>нд</v>
          </cell>
          <cell r="CB93">
            <v>0</v>
          </cell>
          <cell r="CC93">
            <v>0</v>
          </cell>
          <cell r="CD93">
            <v>0</v>
          </cell>
          <cell r="CE93">
            <v>0</v>
          </cell>
          <cell r="CF93">
            <v>0</v>
          </cell>
          <cell r="CG93">
            <v>0</v>
          </cell>
          <cell r="CH93">
            <v>0</v>
          </cell>
          <cell r="CI93">
            <v>0</v>
          </cell>
          <cell r="CJ93">
            <v>0</v>
          </cell>
          <cell r="CK93">
            <v>0</v>
          </cell>
          <cell r="CL93" t="str">
            <v>нд</v>
          </cell>
        </row>
        <row r="94">
          <cell r="B94" t="str">
            <v>Модификация программ для ЭВМ всего, в том числе:</v>
          </cell>
          <cell r="C94" t="str">
            <v>Г</v>
          </cell>
          <cell r="D94" t="str">
            <v>нд</v>
          </cell>
          <cell r="E94" t="str">
            <v>нд</v>
          </cell>
          <cell r="F94" t="str">
            <v>нд</v>
          </cell>
          <cell r="G94" t="str">
            <v>нд</v>
          </cell>
          <cell r="H94" t="str">
            <v>нд</v>
          </cell>
          <cell r="I94" t="str">
            <v>нд</v>
          </cell>
          <cell r="J94" t="str">
            <v>нд</v>
          </cell>
          <cell r="K94" t="str">
            <v>нд</v>
          </cell>
          <cell r="L94" t="str">
            <v>нд</v>
          </cell>
          <cell r="M94" t="str">
            <v>нд</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v>0</v>
          </cell>
          <cell r="BC94">
            <v>0</v>
          </cell>
          <cell r="BD94">
            <v>0</v>
          </cell>
          <cell r="BE94">
            <v>0</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v>0</v>
          </cell>
          <cell r="BU94">
            <v>0</v>
          </cell>
          <cell r="BV94">
            <v>0</v>
          </cell>
          <cell r="BW94" t="str">
            <v>нд</v>
          </cell>
          <cell r="BX94" t="str">
            <v>нд</v>
          </cell>
          <cell r="BY94" t="str">
            <v>нд</v>
          </cell>
          <cell r="BZ94" t="str">
            <v>нд</v>
          </cell>
          <cell r="CA94" t="str">
            <v>нд</v>
          </cell>
          <cell r="CB94">
            <v>0</v>
          </cell>
          <cell r="CC94">
            <v>0</v>
          </cell>
          <cell r="CD94">
            <v>0</v>
          </cell>
          <cell r="CE94">
            <v>0</v>
          </cell>
          <cell r="CF94">
            <v>0</v>
          </cell>
          <cell r="CG94">
            <v>0</v>
          </cell>
          <cell r="CH94">
            <v>0</v>
          </cell>
          <cell r="CI94">
            <v>0</v>
          </cell>
          <cell r="CJ94">
            <v>0</v>
          </cell>
          <cell r="CK94">
            <v>0</v>
          </cell>
          <cell r="CL94" t="str">
            <v>нд</v>
          </cell>
        </row>
        <row r="95">
          <cell r="B95" t="str">
            <v>Новое строительство, создание, покупка, всего, в том числе:</v>
          </cell>
          <cell r="C95" t="str">
            <v>Г</v>
          </cell>
          <cell r="D95" t="str">
            <v>нд</v>
          </cell>
          <cell r="E95" t="str">
            <v>нд</v>
          </cell>
          <cell r="F95" t="str">
            <v>нд</v>
          </cell>
          <cell r="G95" t="str">
            <v>нд</v>
          </cell>
          <cell r="H95" t="str">
            <v>нд</v>
          </cell>
          <cell r="I95" t="str">
            <v>нд</v>
          </cell>
          <cell r="J95" t="str">
            <v>нд</v>
          </cell>
          <cell r="K95" t="str">
            <v>нд</v>
          </cell>
          <cell r="L95" t="str">
            <v>нд</v>
          </cell>
          <cell r="M95" t="str">
            <v>нд</v>
          </cell>
          <cell r="N95">
            <v>0</v>
          </cell>
          <cell r="O95">
            <v>71.388065100000006</v>
          </cell>
          <cell r="P95">
            <v>74.606009889999996</v>
          </cell>
          <cell r="Q95">
            <v>65.786223550000003</v>
          </cell>
          <cell r="R95">
            <v>65.786223550000003</v>
          </cell>
          <cell r="S95">
            <v>74.606009889999996</v>
          </cell>
          <cell r="T95">
            <v>22.404734069999996</v>
          </cell>
          <cell r="U95">
            <v>0</v>
          </cell>
          <cell r="V95">
            <v>0</v>
          </cell>
          <cell r="W95">
            <v>22.404734069999996</v>
          </cell>
          <cell r="X95">
            <v>0</v>
          </cell>
          <cell r="Y95">
            <v>4.7818438500000005</v>
          </cell>
          <cell r="Z95">
            <v>0</v>
          </cell>
          <cell r="AA95">
            <v>0</v>
          </cell>
          <cell r="AB95">
            <v>4.7818438500000005</v>
          </cell>
          <cell r="AC95">
            <v>0</v>
          </cell>
          <cell r="AD95">
            <v>15.250332990000002</v>
          </cell>
          <cell r="AE95">
            <v>0</v>
          </cell>
          <cell r="AF95">
            <v>0</v>
          </cell>
          <cell r="AG95">
            <v>15.250332990000002</v>
          </cell>
          <cell r="AH95">
            <v>0</v>
          </cell>
          <cell r="AI95">
            <v>33.685430009999997</v>
          </cell>
          <cell r="AJ95">
            <v>0</v>
          </cell>
          <cell r="AK95">
            <v>0</v>
          </cell>
          <cell r="AL95">
            <v>33.685430009999997</v>
          </cell>
          <cell r="AM95">
            <v>0</v>
          </cell>
          <cell r="AN95">
            <v>15.362045309999999</v>
          </cell>
          <cell r="AO95">
            <v>0</v>
          </cell>
          <cell r="AP95">
            <v>0</v>
          </cell>
          <cell r="AQ95">
            <v>15.362045309999999</v>
          </cell>
          <cell r="AR95">
            <v>0</v>
          </cell>
          <cell r="AS95">
            <v>15.772374299999999</v>
          </cell>
          <cell r="AT95">
            <v>0</v>
          </cell>
          <cell r="AU95">
            <v>0</v>
          </cell>
          <cell r="AV95">
            <v>15.772374299999999</v>
          </cell>
          <cell r="AW95">
            <v>0</v>
          </cell>
          <cell r="AX95">
            <v>6.2871054500000003</v>
          </cell>
          <cell r="AY95">
            <v>0</v>
          </cell>
          <cell r="AZ95">
            <v>0</v>
          </cell>
          <cell r="BA95">
            <v>6.2871054500000003</v>
          </cell>
          <cell r="BB95">
            <v>0</v>
          </cell>
          <cell r="BC95">
            <v>6.4986527299999999</v>
          </cell>
          <cell r="BD95">
            <v>0</v>
          </cell>
          <cell r="BE95">
            <v>0</v>
          </cell>
          <cell r="BF95">
            <v>6.4986527299999999</v>
          </cell>
          <cell r="BG95">
            <v>0</v>
          </cell>
          <cell r="BH95">
            <v>6.4820057300000009</v>
          </cell>
          <cell r="BI95">
            <v>0</v>
          </cell>
          <cell r="BJ95">
            <v>0</v>
          </cell>
          <cell r="BK95">
            <v>6.4820057300000009</v>
          </cell>
          <cell r="BL95">
            <v>0</v>
          </cell>
          <cell r="BM95">
            <v>6.7845934499999991</v>
          </cell>
          <cell r="BN95">
            <v>0</v>
          </cell>
          <cell r="BO95">
            <v>0</v>
          </cell>
          <cell r="BP95">
            <v>6.7845934499999991</v>
          </cell>
          <cell r="BQ95">
            <v>0</v>
          </cell>
          <cell r="BR95">
            <v>7.0831155500000005</v>
          </cell>
          <cell r="BS95">
            <v>0</v>
          </cell>
          <cell r="BT95">
            <v>0</v>
          </cell>
          <cell r="BU95">
            <v>7.0831155500000005</v>
          </cell>
          <cell r="BV95">
            <v>0</v>
          </cell>
          <cell r="BW95" t="str">
            <v>нд</v>
          </cell>
          <cell r="BX95" t="str">
            <v>нд</v>
          </cell>
          <cell r="BY95" t="str">
            <v>нд</v>
          </cell>
          <cell r="BZ95" t="str">
            <v>нд</v>
          </cell>
          <cell r="CA95" t="str">
            <v>нд</v>
          </cell>
          <cell r="CB95">
            <v>50.464605030000001</v>
          </cell>
          <cell r="CC95">
            <v>0</v>
          </cell>
          <cell r="CD95">
            <v>0</v>
          </cell>
          <cell r="CE95">
            <v>50.464605030000001</v>
          </cell>
          <cell r="CF95">
            <v>0</v>
          </cell>
          <cell r="CG95">
            <v>69.824166040000009</v>
          </cell>
          <cell r="CH95">
            <v>0</v>
          </cell>
          <cell r="CI95">
            <v>0</v>
          </cell>
          <cell r="CJ95">
            <v>69.824166040000009</v>
          </cell>
          <cell r="CK95">
            <v>0</v>
          </cell>
          <cell r="CL95" t="str">
            <v>нд</v>
          </cell>
        </row>
        <row r="96">
          <cell r="B96" t="str">
            <v>Новое строительство, покупка зданий (сооружений) всего, в том числе:</v>
          </cell>
          <cell r="C96" t="str">
            <v>Г</v>
          </cell>
          <cell r="D96" t="str">
            <v>нд</v>
          </cell>
          <cell r="E96" t="str">
            <v>нд</v>
          </cell>
          <cell r="F96" t="str">
            <v>нд</v>
          </cell>
          <cell r="G96" t="str">
            <v>нд</v>
          </cell>
          <cell r="H96" t="str">
            <v>нд</v>
          </cell>
          <cell r="I96" t="str">
            <v>нд</v>
          </cell>
          <cell r="J96" t="str">
            <v>нд</v>
          </cell>
          <cell r="K96" t="str">
            <v>нд</v>
          </cell>
          <cell r="L96" t="str">
            <v>нд</v>
          </cell>
          <cell r="M96" t="str">
            <v>нд</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v>0</v>
          </cell>
          <cell r="BC96">
            <v>0</v>
          </cell>
          <cell r="BD96">
            <v>0</v>
          </cell>
          <cell r="BE96">
            <v>0</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v>0</v>
          </cell>
          <cell r="BU96">
            <v>0</v>
          </cell>
          <cell r="BV96">
            <v>0</v>
          </cell>
          <cell r="BW96" t="str">
            <v>нд</v>
          </cell>
          <cell r="BX96" t="str">
            <v>нд</v>
          </cell>
          <cell r="BY96" t="str">
            <v>нд</v>
          </cell>
          <cell r="BZ96" t="str">
            <v>нд</v>
          </cell>
          <cell r="CA96" t="str">
            <v>нд</v>
          </cell>
          <cell r="CB96">
            <v>0</v>
          </cell>
          <cell r="CC96">
            <v>0</v>
          </cell>
          <cell r="CD96">
            <v>0</v>
          </cell>
          <cell r="CE96">
            <v>0</v>
          </cell>
          <cell r="CF96">
            <v>0</v>
          </cell>
          <cell r="CG96">
            <v>0</v>
          </cell>
          <cell r="CH96">
            <v>0</v>
          </cell>
          <cell r="CI96">
            <v>0</v>
          </cell>
          <cell r="CJ96">
            <v>0</v>
          </cell>
          <cell r="CK96">
            <v>0</v>
          </cell>
          <cell r="CL96" t="str">
            <v>нд</v>
          </cell>
        </row>
        <row r="97">
          <cell r="B97" t="str">
            <v>Новое строительство, покупка линий связи и телекоммуникационных систем всего, в том числе:</v>
          </cell>
          <cell r="C97" t="str">
            <v>Г</v>
          </cell>
          <cell r="D97" t="str">
            <v>нд</v>
          </cell>
          <cell r="E97" t="str">
            <v>нд</v>
          </cell>
          <cell r="F97" t="str">
            <v>нд</v>
          </cell>
          <cell r="G97" t="str">
            <v>нд</v>
          </cell>
          <cell r="H97" t="str">
            <v>нд</v>
          </cell>
          <cell r="I97" t="str">
            <v>нд</v>
          </cell>
          <cell r="J97" t="str">
            <v>нд</v>
          </cell>
          <cell r="K97" t="str">
            <v>нд</v>
          </cell>
          <cell r="L97" t="str">
            <v>нд</v>
          </cell>
          <cell r="M97" t="str">
            <v>нд</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v>0</v>
          </cell>
          <cell r="BC97">
            <v>0</v>
          </cell>
          <cell r="BD97">
            <v>0</v>
          </cell>
          <cell r="BE97">
            <v>0</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t="str">
            <v>нд</v>
          </cell>
          <cell r="BX97" t="str">
            <v>нд</v>
          </cell>
          <cell r="BY97" t="str">
            <v>нд</v>
          </cell>
          <cell r="BZ97" t="str">
            <v>нд</v>
          </cell>
          <cell r="CA97" t="str">
            <v>нд</v>
          </cell>
          <cell r="CB97">
            <v>0</v>
          </cell>
          <cell r="CC97">
            <v>0</v>
          </cell>
          <cell r="CD97">
            <v>0</v>
          </cell>
          <cell r="CE97">
            <v>0</v>
          </cell>
          <cell r="CF97">
            <v>0</v>
          </cell>
          <cell r="CG97">
            <v>0</v>
          </cell>
          <cell r="CH97">
            <v>0</v>
          </cell>
          <cell r="CI97">
            <v>0</v>
          </cell>
          <cell r="CJ97">
            <v>0</v>
          </cell>
          <cell r="CK97">
            <v>0</v>
          </cell>
          <cell r="CL97" t="str">
            <v>нд</v>
          </cell>
        </row>
        <row r="98">
          <cell r="B98" t="str">
            <v>Прочее новое строительство, покупка объектов основных средств всего, в том числе:</v>
          </cell>
          <cell r="C98" t="str">
            <v>Г</v>
          </cell>
          <cell r="D98" t="str">
            <v>нд</v>
          </cell>
          <cell r="E98" t="str">
            <v>нд</v>
          </cell>
          <cell r="F98" t="str">
            <v>нд</v>
          </cell>
          <cell r="G98" t="str">
            <v>нд</v>
          </cell>
          <cell r="H98" t="str">
            <v>нд</v>
          </cell>
          <cell r="I98" t="str">
            <v>нд</v>
          </cell>
          <cell r="J98" t="str">
            <v>нд</v>
          </cell>
          <cell r="K98" t="str">
            <v>нд</v>
          </cell>
          <cell r="L98" t="str">
            <v>нд</v>
          </cell>
          <cell r="M98" t="str">
            <v>нд</v>
          </cell>
          <cell r="N98">
            <v>0</v>
          </cell>
          <cell r="O98">
            <v>71.388065100000006</v>
          </cell>
          <cell r="P98">
            <v>74.606009889999996</v>
          </cell>
          <cell r="Q98">
            <v>65.786223550000003</v>
          </cell>
          <cell r="R98">
            <v>65.786223550000003</v>
          </cell>
          <cell r="S98">
            <v>74.606009889999996</v>
          </cell>
          <cell r="T98">
            <v>22.404734069999996</v>
          </cell>
          <cell r="U98">
            <v>0</v>
          </cell>
          <cell r="V98">
            <v>0</v>
          </cell>
          <cell r="W98">
            <v>22.404734069999996</v>
          </cell>
          <cell r="X98">
            <v>0</v>
          </cell>
          <cell r="Y98">
            <v>4.7818438500000005</v>
          </cell>
          <cell r="Z98">
            <v>0</v>
          </cell>
          <cell r="AA98">
            <v>0</v>
          </cell>
          <cell r="AB98">
            <v>4.7818438500000005</v>
          </cell>
          <cell r="AC98">
            <v>0</v>
          </cell>
          <cell r="AD98">
            <v>15.250332990000002</v>
          </cell>
          <cell r="AE98">
            <v>0</v>
          </cell>
          <cell r="AF98">
            <v>0</v>
          </cell>
          <cell r="AG98">
            <v>15.250332990000002</v>
          </cell>
          <cell r="AH98">
            <v>0</v>
          </cell>
          <cell r="AI98">
            <v>33.685430009999997</v>
          </cell>
          <cell r="AJ98">
            <v>0</v>
          </cell>
          <cell r="AK98">
            <v>0</v>
          </cell>
          <cell r="AL98">
            <v>33.685430009999997</v>
          </cell>
          <cell r="AM98">
            <v>0</v>
          </cell>
          <cell r="AN98">
            <v>15.362045309999999</v>
          </cell>
          <cell r="AO98">
            <v>0</v>
          </cell>
          <cell r="AP98">
            <v>0</v>
          </cell>
          <cell r="AQ98">
            <v>15.362045309999999</v>
          </cell>
          <cell r="AR98">
            <v>0</v>
          </cell>
          <cell r="AS98">
            <v>15.772374299999999</v>
          </cell>
          <cell r="AT98">
            <v>0</v>
          </cell>
          <cell r="AU98">
            <v>0</v>
          </cell>
          <cell r="AV98">
            <v>15.772374299999999</v>
          </cell>
          <cell r="AW98">
            <v>0</v>
          </cell>
          <cell r="AX98">
            <v>6.2871054500000003</v>
          </cell>
          <cell r="AY98">
            <v>0</v>
          </cell>
          <cell r="AZ98">
            <v>0</v>
          </cell>
          <cell r="BA98">
            <v>6.2871054500000003</v>
          </cell>
          <cell r="BB98">
            <v>0</v>
          </cell>
          <cell r="BC98">
            <v>6.4986527299999999</v>
          </cell>
          <cell r="BD98">
            <v>0</v>
          </cell>
          <cell r="BE98">
            <v>0</v>
          </cell>
          <cell r="BF98">
            <v>6.4986527299999999</v>
          </cell>
          <cell r="BG98">
            <v>0</v>
          </cell>
          <cell r="BH98">
            <v>6.4820057300000009</v>
          </cell>
          <cell r="BI98">
            <v>0</v>
          </cell>
          <cell r="BJ98">
            <v>0</v>
          </cell>
          <cell r="BK98">
            <v>6.4820057300000009</v>
          </cell>
          <cell r="BL98">
            <v>0</v>
          </cell>
          <cell r="BM98">
            <v>6.7845934499999991</v>
          </cell>
          <cell r="BN98">
            <v>0</v>
          </cell>
          <cell r="BO98">
            <v>0</v>
          </cell>
          <cell r="BP98">
            <v>6.7845934499999991</v>
          </cell>
          <cell r="BQ98">
            <v>0</v>
          </cell>
          <cell r="BR98">
            <v>7.0831155500000005</v>
          </cell>
          <cell r="BS98">
            <v>0</v>
          </cell>
          <cell r="BT98">
            <v>0</v>
          </cell>
          <cell r="BU98">
            <v>7.0831155500000005</v>
          </cell>
          <cell r="BV98">
            <v>0</v>
          </cell>
          <cell r="BW98" t="str">
            <v>нд</v>
          </cell>
          <cell r="BX98" t="str">
            <v>нд</v>
          </cell>
          <cell r="BY98" t="str">
            <v>нд</v>
          </cell>
          <cell r="BZ98" t="str">
            <v>нд</v>
          </cell>
          <cell r="CA98" t="str">
            <v>нд</v>
          </cell>
          <cell r="CB98">
            <v>50.464605030000001</v>
          </cell>
          <cell r="CC98">
            <v>0</v>
          </cell>
          <cell r="CD98">
            <v>0</v>
          </cell>
          <cell r="CE98">
            <v>50.464605030000001</v>
          </cell>
          <cell r="CF98">
            <v>0</v>
          </cell>
          <cell r="CG98">
            <v>69.824166040000009</v>
          </cell>
          <cell r="CH98">
            <v>0</v>
          </cell>
          <cell r="CI98">
            <v>0</v>
          </cell>
          <cell r="CJ98">
            <v>69.824166040000009</v>
          </cell>
          <cell r="CK98">
            <v>0</v>
          </cell>
          <cell r="CL98" t="str">
            <v>нд</v>
          </cell>
        </row>
        <row r="99">
          <cell r="B99" t="str">
            <v>Приобретение дизель-генератора для Центра обработки данных  для нужд АУП ПАО "ДЭК" - 1 ед.</v>
          </cell>
          <cell r="C99" t="str">
            <v>H_504-114</v>
          </cell>
          <cell r="D99" t="str">
            <v>Н</v>
          </cell>
          <cell r="E99">
            <v>2020</v>
          </cell>
          <cell r="F99">
            <v>2019</v>
          </cell>
          <cell r="G99">
            <v>2020</v>
          </cell>
          <cell r="H99" t="str">
            <v>нд</v>
          </cell>
          <cell r="I99" t="str">
            <v>нд</v>
          </cell>
          <cell r="J99" t="str">
            <v>нд</v>
          </cell>
          <cell r="K99" t="str">
            <v>нд</v>
          </cell>
          <cell r="L99" t="str">
            <v>нд</v>
          </cell>
          <cell r="M99" t="str">
            <v>нд</v>
          </cell>
          <cell r="N99">
            <v>0</v>
          </cell>
          <cell r="O99">
            <v>16.820816959999998</v>
          </cell>
          <cell r="P99">
            <v>18.012725320000001</v>
          </cell>
          <cell r="Q99">
            <v>16.820816959999998</v>
          </cell>
          <cell r="R99">
            <v>16.820816959999998</v>
          </cell>
          <cell r="S99">
            <v>18.012725320000001</v>
          </cell>
          <cell r="T99">
            <v>16.820816959999998</v>
          </cell>
          <cell r="U99">
            <v>0</v>
          </cell>
          <cell r="V99">
            <v>0</v>
          </cell>
          <cell r="W99">
            <v>16.820816959999998</v>
          </cell>
          <cell r="X99">
            <v>0</v>
          </cell>
          <cell r="Y99">
            <v>0</v>
          </cell>
          <cell r="Z99">
            <v>0</v>
          </cell>
          <cell r="AA99">
            <v>0</v>
          </cell>
          <cell r="AB99">
            <v>0</v>
          </cell>
          <cell r="AC99">
            <v>0</v>
          </cell>
          <cell r="AD99">
            <v>0</v>
          </cell>
          <cell r="AE99">
            <v>0</v>
          </cell>
          <cell r="AF99">
            <v>0</v>
          </cell>
          <cell r="AG99">
            <v>0</v>
          </cell>
          <cell r="AH99">
            <v>0</v>
          </cell>
          <cell r="AI99">
            <v>18.012725320000001</v>
          </cell>
          <cell r="AJ99">
            <v>0</v>
          </cell>
          <cell r="AK99">
            <v>0</v>
          </cell>
          <cell r="AL99">
            <v>18.012725320000001</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v>0</v>
          </cell>
          <cell r="BC99">
            <v>0</v>
          </cell>
          <cell r="BD99">
            <v>0</v>
          </cell>
          <cell r="BE99">
            <v>0</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t="str">
            <v>нд</v>
          </cell>
          <cell r="BX99" t="str">
            <v>нд</v>
          </cell>
          <cell r="BY99" t="str">
            <v>нд</v>
          </cell>
          <cell r="BZ99" t="str">
            <v>нд</v>
          </cell>
          <cell r="CA99" t="str">
            <v>нд</v>
          </cell>
          <cell r="CB99">
            <v>0</v>
          </cell>
          <cell r="CC99">
            <v>0</v>
          </cell>
          <cell r="CD99">
            <v>0</v>
          </cell>
          <cell r="CE99">
            <v>0</v>
          </cell>
          <cell r="CF99">
            <v>0</v>
          </cell>
          <cell r="CG99">
            <v>18.012725320000001</v>
          </cell>
          <cell r="CH99">
            <v>0</v>
          </cell>
          <cell r="CI99">
            <v>0</v>
          </cell>
          <cell r="CJ99">
            <v>18.012725320000001</v>
          </cell>
          <cell r="CK99">
            <v>0</v>
          </cell>
          <cell r="CL99" t="str">
            <v>Мероприятие перенесено на 2020 г. с 2019 года в связи с дефицитом источника</v>
          </cell>
        </row>
        <row r="100">
          <cell r="B100" t="str">
            <v>Приобретение МФУ (многофункциональных устройств) - 60 ед.</v>
          </cell>
          <cell r="C100" t="str">
            <v>H_504-115</v>
          </cell>
          <cell r="D100" t="str">
            <v>Н</v>
          </cell>
          <cell r="E100">
            <v>2019</v>
          </cell>
          <cell r="F100">
            <v>2023</v>
          </cell>
          <cell r="G100">
            <v>2024</v>
          </cell>
          <cell r="H100" t="str">
            <v>нд</v>
          </cell>
          <cell r="I100" t="str">
            <v>нд</v>
          </cell>
          <cell r="J100" t="str">
            <v>нд</v>
          </cell>
          <cell r="K100" t="str">
            <v>нд</v>
          </cell>
          <cell r="L100" t="str">
            <v>нд</v>
          </cell>
          <cell r="M100" t="str">
            <v>нд</v>
          </cell>
          <cell r="N100">
            <v>0</v>
          </cell>
          <cell r="O100">
            <v>5.8704907199999994</v>
          </cell>
          <cell r="P100">
            <v>6.04584777</v>
          </cell>
          <cell r="Q100">
            <v>4.7730223699999996</v>
          </cell>
          <cell r="R100">
            <v>4.7730223699999996</v>
          </cell>
          <cell r="S100">
            <v>6.04584777</v>
          </cell>
          <cell r="T100">
            <v>0.88135149000000002</v>
          </cell>
          <cell r="U100">
            <v>0</v>
          </cell>
          <cell r="V100">
            <v>0</v>
          </cell>
          <cell r="W100">
            <v>0.88135149000000002</v>
          </cell>
          <cell r="X100">
            <v>0</v>
          </cell>
          <cell r="Y100">
            <v>0.90402610000000005</v>
          </cell>
          <cell r="Z100">
            <v>0</v>
          </cell>
          <cell r="AA100">
            <v>0</v>
          </cell>
          <cell r="AB100">
            <v>0.90402610000000005</v>
          </cell>
          <cell r="AC100">
            <v>0</v>
          </cell>
          <cell r="AD100">
            <v>0.91836825999999994</v>
          </cell>
          <cell r="AE100">
            <v>0</v>
          </cell>
          <cell r="AF100">
            <v>0</v>
          </cell>
          <cell r="AG100">
            <v>0.91836825999999994</v>
          </cell>
          <cell r="AH100">
            <v>0</v>
          </cell>
          <cell r="AI100">
            <v>0.94380324999999998</v>
          </cell>
          <cell r="AJ100">
            <v>0</v>
          </cell>
          <cell r="AK100">
            <v>0</v>
          </cell>
          <cell r="AL100">
            <v>0.94380324999999998</v>
          </cell>
          <cell r="AM100">
            <v>0</v>
          </cell>
          <cell r="AN100">
            <v>0.95785809</v>
          </cell>
          <cell r="AO100">
            <v>0</v>
          </cell>
          <cell r="AP100">
            <v>0</v>
          </cell>
          <cell r="AQ100">
            <v>0.95785809</v>
          </cell>
          <cell r="AR100">
            <v>0</v>
          </cell>
          <cell r="AS100">
            <v>0.98344299999999996</v>
          </cell>
          <cell r="AT100">
            <v>0</v>
          </cell>
          <cell r="AU100">
            <v>0</v>
          </cell>
          <cell r="AV100">
            <v>0.98344299999999996</v>
          </cell>
          <cell r="AW100">
            <v>0</v>
          </cell>
          <cell r="AX100">
            <v>0.99234098000000004</v>
          </cell>
          <cell r="AY100">
            <v>0</v>
          </cell>
          <cell r="AZ100">
            <v>0</v>
          </cell>
          <cell r="BA100">
            <v>0.99234098000000004</v>
          </cell>
          <cell r="BB100">
            <v>0</v>
          </cell>
          <cell r="BC100">
            <v>1.0257310399999999</v>
          </cell>
          <cell r="BD100">
            <v>0</v>
          </cell>
          <cell r="BE100">
            <v>0</v>
          </cell>
          <cell r="BF100">
            <v>1.0257310399999999</v>
          </cell>
          <cell r="BG100">
            <v>0</v>
          </cell>
          <cell r="BH100">
            <v>1.0231035500000001</v>
          </cell>
          <cell r="BI100">
            <v>0</v>
          </cell>
          <cell r="BJ100">
            <v>0</v>
          </cell>
          <cell r="BK100">
            <v>1.0231035500000001</v>
          </cell>
          <cell r="BL100">
            <v>0</v>
          </cell>
          <cell r="BM100">
            <v>1.0708632</v>
          </cell>
          <cell r="BN100">
            <v>0</v>
          </cell>
          <cell r="BO100">
            <v>0</v>
          </cell>
          <cell r="BP100">
            <v>1.0708632</v>
          </cell>
          <cell r="BQ100">
            <v>0</v>
          </cell>
          <cell r="BR100">
            <v>1.1179811799999999</v>
          </cell>
          <cell r="BS100">
            <v>0</v>
          </cell>
          <cell r="BT100">
            <v>0</v>
          </cell>
          <cell r="BU100">
            <v>1.1179811799999999</v>
          </cell>
          <cell r="BV100">
            <v>0</v>
          </cell>
          <cell r="BW100" t="str">
            <v>нд</v>
          </cell>
          <cell r="BX100" t="str">
            <v>нд</v>
          </cell>
          <cell r="BY100" t="str">
            <v>нд</v>
          </cell>
          <cell r="BZ100" t="str">
            <v>нд</v>
          </cell>
          <cell r="CA100" t="str">
            <v>нд</v>
          </cell>
          <cell r="CB100">
            <v>5.0096520600000005</v>
          </cell>
          <cell r="CC100">
            <v>0</v>
          </cell>
          <cell r="CD100">
            <v>0</v>
          </cell>
          <cell r="CE100">
            <v>5.0096520600000005</v>
          </cell>
          <cell r="CF100">
            <v>0</v>
          </cell>
          <cell r="CG100">
            <v>5.1418216699999997</v>
          </cell>
          <cell r="CH100">
            <v>0</v>
          </cell>
          <cell r="CI100">
            <v>0</v>
          </cell>
          <cell r="CJ100">
            <v>5.1418216699999997</v>
          </cell>
          <cell r="CK100">
            <v>0</v>
          </cell>
          <cell r="CL100" t="str">
            <v>Увеличение ставки НДС до 20% и пересчет по индексам-дефляторам Минэкономразвития до 2024г.</v>
          </cell>
        </row>
        <row r="101">
          <cell r="B101" t="str">
            <v>Приобретение комплектов компьютерного оборудования для организации обновления рабочего места сотрудников - 233 ед.</v>
          </cell>
          <cell r="C101" t="str">
            <v>H_504-116</v>
          </cell>
          <cell r="D101" t="str">
            <v>Н</v>
          </cell>
          <cell r="E101">
            <v>2019</v>
          </cell>
          <cell r="F101">
            <v>2023</v>
          </cell>
          <cell r="G101">
            <v>2024</v>
          </cell>
          <cell r="H101" t="str">
            <v>нд</v>
          </cell>
          <cell r="I101" t="str">
            <v>нд</v>
          </cell>
          <cell r="J101" t="str">
            <v>нд</v>
          </cell>
          <cell r="K101" t="str">
            <v>нд</v>
          </cell>
          <cell r="L101" t="str">
            <v>нд</v>
          </cell>
          <cell r="M101" t="str">
            <v>нд</v>
          </cell>
          <cell r="N101">
            <v>0</v>
          </cell>
          <cell r="O101">
            <v>18.53315851</v>
          </cell>
          <cell r="P101">
            <v>19.001588469999998</v>
          </cell>
          <cell r="Q101">
            <v>15.74783289</v>
          </cell>
          <cell r="R101">
            <v>15.74783289</v>
          </cell>
          <cell r="S101">
            <v>19.001588469999998</v>
          </cell>
          <cell r="T101">
            <v>2.9078799499999999</v>
          </cell>
          <cell r="U101">
            <v>0</v>
          </cell>
          <cell r="V101">
            <v>0</v>
          </cell>
          <cell r="W101">
            <v>2.9078799499999999</v>
          </cell>
          <cell r="X101">
            <v>0</v>
          </cell>
          <cell r="Y101">
            <v>2.0369599599999999</v>
          </cell>
          <cell r="Z101">
            <v>0</v>
          </cell>
          <cell r="AA101">
            <v>0</v>
          </cell>
          <cell r="AB101">
            <v>2.0369599599999999</v>
          </cell>
          <cell r="AC101">
            <v>0</v>
          </cell>
          <cell r="AD101">
            <v>3.0300109000000002</v>
          </cell>
          <cell r="AE101">
            <v>0</v>
          </cell>
          <cell r="AF101">
            <v>0</v>
          </cell>
          <cell r="AG101">
            <v>3.0300109000000002</v>
          </cell>
          <cell r="AH101">
            <v>0</v>
          </cell>
          <cell r="AI101">
            <v>3.1139297799999999</v>
          </cell>
          <cell r="AJ101">
            <v>0</v>
          </cell>
          <cell r="AK101">
            <v>0</v>
          </cell>
          <cell r="AL101">
            <v>3.1139297799999999</v>
          </cell>
          <cell r="AM101">
            <v>0</v>
          </cell>
          <cell r="AN101">
            <v>3.16030137</v>
          </cell>
          <cell r="AO101">
            <v>0</v>
          </cell>
          <cell r="AP101">
            <v>0</v>
          </cell>
          <cell r="AQ101">
            <v>3.16030137</v>
          </cell>
          <cell r="AR101">
            <v>0</v>
          </cell>
          <cell r="AS101">
            <v>3.2447148000000001</v>
          </cell>
          <cell r="AT101">
            <v>0</v>
          </cell>
          <cell r="AU101">
            <v>0</v>
          </cell>
          <cell r="AV101">
            <v>3.2447148000000001</v>
          </cell>
          <cell r="AW101">
            <v>0</v>
          </cell>
          <cell r="AX101">
            <v>3.2740722099999999</v>
          </cell>
          <cell r="AY101">
            <v>0</v>
          </cell>
          <cell r="AZ101">
            <v>0</v>
          </cell>
          <cell r="BA101">
            <v>3.2740722099999999</v>
          </cell>
          <cell r="BB101">
            <v>0</v>
          </cell>
          <cell r="BC101">
            <v>3.3842375599999999</v>
          </cell>
          <cell r="BD101">
            <v>0</v>
          </cell>
          <cell r="BE101">
            <v>0</v>
          </cell>
          <cell r="BF101">
            <v>3.3842375599999999</v>
          </cell>
          <cell r="BG101">
            <v>0</v>
          </cell>
          <cell r="BH101">
            <v>3.3755684600000002</v>
          </cell>
          <cell r="BI101">
            <v>0</v>
          </cell>
          <cell r="BJ101">
            <v>0</v>
          </cell>
          <cell r="BK101">
            <v>3.3755684600000002</v>
          </cell>
          <cell r="BL101">
            <v>0</v>
          </cell>
          <cell r="BM101">
            <v>3.5331440199999999</v>
          </cell>
          <cell r="BN101">
            <v>0</v>
          </cell>
          <cell r="BO101">
            <v>0</v>
          </cell>
          <cell r="BP101">
            <v>3.5331440199999999</v>
          </cell>
          <cell r="BQ101">
            <v>0</v>
          </cell>
          <cell r="BR101">
            <v>3.68860235</v>
          </cell>
          <cell r="BS101">
            <v>0</v>
          </cell>
          <cell r="BT101">
            <v>0</v>
          </cell>
          <cell r="BU101">
            <v>3.68860235</v>
          </cell>
          <cell r="BV101">
            <v>0</v>
          </cell>
          <cell r="BW101" t="str">
            <v>нд</v>
          </cell>
          <cell r="BX101" t="str">
            <v>нд</v>
          </cell>
          <cell r="BY101" t="str">
            <v>нд</v>
          </cell>
          <cell r="BZ101" t="str">
            <v>нд</v>
          </cell>
          <cell r="CA101" t="str">
            <v>нд</v>
          </cell>
          <cell r="CB101">
            <v>16.52855529</v>
          </cell>
          <cell r="CC101">
            <v>0</v>
          </cell>
          <cell r="CD101">
            <v>0</v>
          </cell>
          <cell r="CE101">
            <v>16.52855529</v>
          </cell>
          <cell r="CF101">
            <v>0</v>
          </cell>
          <cell r="CG101">
            <v>16.964628509999997</v>
          </cell>
          <cell r="CH101">
            <v>0</v>
          </cell>
          <cell r="CI101">
            <v>0</v>
          </cell>
          <cell r="CJ101">
            <v>16.964628509999997</v>
          </cell>
          <cell r="CK101">
            <v>0</v>
          </cell>
          <cell r="CL101" t="str">
            <v>Увеличение ставки НДС до 20% и пересчет по индексам-дефляторам Минэкономразвития до 2024г.</v>
          </cell>
        </row>
        <row r="102">
          <cell r="B102" t="str">
            <v>Приобретение серверного оборудования - 6 ед.</v>
          </cell>
          <cell r="C102" t="str">
            <v>H_504-117</v>
          </cell>
          <cell r="D102" t="str">
            <v>Н</v>
          </cell>
          <cell r="E102">
            <v>2019</v>
          </cell>
          <cell r="F102">
            <v>2023</v>
          </cell>
          <cell r="G102">
            <v>2024</v>
          </cell>
          <cell r="H102" t="str">
            <v>нд</v>
          </cell>
          <cell r="I102" t="str">
            <v>нд</v>
          </cell>
          <cell r="J102" t="str">
            <v>нд</v>
          </cell>
          <cell r="K102" t="str">
            <v>нд</v>
          </cell>
          <cell r="L102" t="str">
            <v>нд</v>
          </cell>
          <cell r="M102" t="str">
            <v>нд</v>
          </cell>
          <cell r="N102">
            <v>0</v>
          </cell>
          <cell r="O102">
            <v>11.438296860000001</v>
          </cell>
          <cell r="P102">
            <v>12.311089209999999</v>
          </cell>
          <cell r="Q102">
            <v>9.7192492800000014</v>
          </cell>
          <cell r="R102">
            <v>9.7192492800000014</v>
          </cell>
          <cell r="S102">
            <v>12.311089209999999</v>
          </cell>
          <cell r="T102">
            <v>1.79468567</v>
          </cell>
          <cell r="U102">
            <v>0</v>
          </cell>
          <cell r="V102">
            <v>0</v>
          </cell>
          <cell r="W102">
            <v>1.79468567</v>
          </cell>
          <cell r="X102">
            <v>0</v>
          </cell>
          <cell r="Y102">
            <v>1.84085779</v>
          </cell>
          <cell r="Z102">
            <v>0</v>
          </cell>
          <cell r="AA102">
            <v>0</v>
          </cell>
          <cell r="AB102">
            <v>1.84085779</v>
          </cell>
          <cell r="AC102">
            <v>0</v>
          </cell>
          <cell r="AD102">
            <v>1.8700624700000001</v>
          </cell>
          <cell r="AE102">
            <v>0</v>
          </cell>
          <cell r="AF102">
            <v>0</v>
          </cell>
          <cell r="AG102">
            <v>1.8700624700000001</v>
          </cell>
          <cell r="AH102">
            <v>0</v>
          </cell>
          <cell r="AI102">
            <v>1.9218555399999999</v>
          </cell>
          <cell r="AJ102">
            <v>0</v>
          </cell>
          <cell r="AK102">
            <v>0</v>
          </cell>
          <cell r="AL102">
            <v>1.9218555399999999</v>
          </cell>
          <cell r="AM102">
            <v>0</v>
          </cell>
          <cell r="AN102">
            <v>1.9504751600000001</v>
          </cell>
          <cell r="AO102">
            <v>0</v>
          </cell>
          <cell r="AP102">
            <v>0</v>
          </cell>
          <cell r="AQ102">
            <v>1.9504751600000001</v>
          </cell>
          <cell r="AR102">
            <v>0</v>
          </cell>
          <cell r="AS102">
            <v>2.0025735</v>
          </cell>
          <cell r="AT102">
            <v>0</v>
          </cell>
          <cell r="AU102">
            <v>0</v>
          </cell>
          <cell r="AV102">
            <v>2.0025735</v>
          </cell>
          <cell r="AW102">
            <v>0</v>
          </cell>
          <cell r="AX102">
            <v>2.0206922600000001</v>
          </cell>
          <cell r="AY102">
            <v>0</v>
          </cell>
          <cell r="AZ102">
            <v>0</v>
          </cell>
          <cell r="BA102">
            <v>2.0206922600000001</v>
          </cell>
          <cell r="BB102">
            <v>0</v>
          </cell>
          <cell r="BC102">
            <v>2.0886841299999999</v>
          </cell>
          <cell r="BD102">
            <v>0</v>
          </cell>
          <cell r="BE102">
            <v>0</v>
          </cell>
          <cell r="BF102">
            <v>2.0886841299999999</v>
          </cell>
          <cell r="BG102">
            <v>0</v>
          </cell>
          <cell r="BH102">
            <v>2.0833337200000002</v>
          </cell>
          <cell r="BI102">
            <v>0</v>
          </cell>
          <cell r="BJ102">
            <v>0</v>
          </cell>
          <cell r="BK102">
            <v>2.0833337200000002</v>
          </cell>
          <cell r="BL102">
            <v>0</v>
          </cell>
          <cell r="BM102">
            <v>2.1805862299999998</v>
          </cell>
          <cell r="BN102">
            <v>0</v>
          </cell>
          <cell r="BO102">
            <v>0</v>
          </cell>
          <cell r="BP102">
            <v>2.1805862299999998</v>
          </cell>
          <cell r="BQ102">
            <v>0</v>
          </cell>
          <cell r="BR102">
            <v>2.2765320199999999</v>
          </cell>
          <cell r="BS102">
            <v>0</v>
          </cell>
          <cell r="BT102">
            <v>0</v>
          </cell>
          <cell r="BU102">
            <v>2.2765320199999999</v>
          </cell>
          <cell r="BV102">
            <v>0</v>
          </cell>
          <cell r="BW102" t="str">
            <v>нд</v>
          </cell>
          <cell r="BX102" t="str">
            <v>нд</v>
          </cell>
          <cell r="BY102" t="str">
            <v>нд</v>
          </cell>
          <cell r="BZ102" t="str">
            <v>нд</v>
          </cell>
          <cell r="CA102" t="str">
            <v>нд</v>
          </cell>
          <cell r="CB102">
            <v>10.201095630000001</v>
          </cell>
          <cell r="CC102">
            <v>0</v>
          </cell>
          <cell r="CD102">
            <v>0</v>
          </cell>
          <cell r="CE102">
            <v>10.201095630000001</v>
          </cell>
          <cell r="CF102">
            <v>0</v>
          </cell>
          <cell r="CG102">
            <v>10.470231419999999</v>
          </cell>
          <cell r="CH102">
            <v>0</v>
          </cell>
          <cell r="CI102">
            <v>0</v>
          </cell>
          <cell r="CJ102">
            <v>10.470231419999999</v>
          </cell>
          <cell r="CK102">
            <v>0</v>
          </cell>
          <cell r="CL102" t="str">
            <v>Увеличение ставки НДС до 20% и пересчет по индексам-дефляторам Минэкономразвития до 2024г.</v>
          </cell>
        </row>
        <row r="103">
          <cell r="B103" t="str">
            <v>Приобретение видеотерминала -2 ед.</v>
          </cell>
          <cell r="C103" t="str">
            <v>H_504-119</v>
          </cell>
          <cell r="D103" t="str">
            <v>Н</v>
          </cell>
          <cell r="E103">
            <v>2020</v>
          </cell>
          <cell r="F103">
            <v>2020</v>
          </cell>
          <cell r="G103">
            <v>2020</v>
          </cell>
          <cell r="H103" t="str">
            <v>нд</v>
          </cell>
          <cell r="I103" t="str">
            <v>нд</v>
          </cell>
          <cell r="J103" t="str">
            <v>нд</v>
          </cell>
          <cell r="K103" t="str">
            <v>нд</v>
          </cell>
          <cell r="L103" t="str">
            <v>нд</v>
          </cell>
          <cell r="M103" t="str">
            <v>нд</v>
          </cell>
          <cell r="N103">
            <v>0</v>
          </cell>
          <cell r="O103">
            <v>1.13333745</v>
          </cell>
          <cell r="P103">
            <v>1.16472625</v>
          </cell>
          <cell r="Q103">
            <v>1.13333745</v>
          </cell>
          <cell r="R103">
            <v>1.13333745</v>
          </cell>
          <cell r="S103">
            <v>1.16472625</v>
          </cell>
          <cell r="T103">
            <v>0</v>
          </cell>
          <cell r="U103">
            <v>0</v>
          </cell>
          <cell r="V103">
            <v>0</v>
          </cell>
          <cell r="W103">
            <v>0</v>
          </cell>
          <cell r="X103">
            <v>0</v>
          </cell>
          <cell r="Y103">
            <v>0</v>
          </cell>
          <cell r="Z103">
            <v>0</v>
          </cell>
          <cell r="AA103">
            <v>0</v>
          </cell>
          <cell r="AB103">
            <v>0</v>
          </cell>
          <cell r="AC103">
            <v>0</v>
          </cell>
          <cell r="AD103">
            <v>1.13333745</v>
          </cell>
          <cell r="AE103">
            <v>0</v>
          </cell>
          <cell r="AF103">
            <v>0</v>
          </cell>
          <cell r="AG103">
            <v>1.13333745</v>
          </cell>
          <cell r="AH103">
            <v>0</v>
          </cell>
          <cell r="AI103">
            <v>1.16472625</v>
          </cell>
          <cell r="AJ103">
            <v>0</v>
          </cell>
          <cell r="AK103">
            <v>0</v>
          </cell>
          <cell r="AL103">
            <v>1.16472625</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v>0</v>
          </cell>
          <cell r="BC103">
            <v>0</v>
          </cell>
          <cell r="BD103">
            <v>0</v>
          </cell>
          <cell r="BE103">
            <v>0</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t="str">
            <v>нд</v>
          </cell>
          <cell r="BX103" t="str">
            <v>нд</v>
          </cell>
          <cell r="BY103" t="str">
            <v>нд</v>
          </cell>
          <cell r="BZ103" t="str">
            <v>нд</v>
          </cell>
          <cell r="CA103" t="str">
            <v>нд</v>
          </cell>
          <cell r="CB103">
            <v>1.13333745</v>
          </cell>
          <cell r="CC103">
            <v>0</v>
          </cell>
          <cell r="CD103">
            <v>0</v>
          </cell>
          <cell r="CE103">
            <v>1.13333745</v>
          </cell>
          <cell r="CF103">
            <v>0</v>
          </cell>
          <cell r="CG103">
            <v>1.16472625</v>
          </cell>
          <cell r="CH103">
            <v>0</v>
          </cell>
          <cell r="CI103">
            <v>0</v>
          </cell>
          <cell r="CJ103">
            <v>1.16472625</v>
          </cell>
          <cell r="CK103">
            <v>0</v>
          </cell>
          <cell r="CL103" t="str">
            <v>Увеличение ставки НДС до 20% и пересчет по индексам-дефляторам Минэкономразвития до 2024г.</v>
          </cell>
        </row>
        <row r="104">
          <cell r="B104" t="str">
            <v>Приобретение мониторов для селекторных залов - 5 ед.</v>
          </cell>
          <cell r="C104" t="str">
            <v>H_504-121</v>
          </cell>
          <cell r="D104" t="str">
            <v>Н</v>
          </cell>
          <cell r="E104">
            <v>2020</v>
          </cell>
          <cell r="F104">
            <v>2020</v>
          </cell>
          <cell r="G104">
            <v>2020</v>
          </cell>
          <cell r="H104" t="str">
            <v>нд</v>
          </cell>
          <cell r="I104" t="str">
            <v>нд</v>
          </cell>
          <cell r="J104" t="str">
            <v>нд</v>
          </cell>
          <cell r="K104" t="str">
            <v>нд</v>
          </cell>
          <cell r="L104" t="str">
            <v>нд</v>
          </cell>
          <cell r="M104" t="str">
            <v>нд</v>
          </cell>
          <cell r="N104">
            <v>0</v>
          </cell>
          <cell r="O104">
            <v>1.3639272499999999</v>
          </cell>
          <cell r="P104">
            <v>1.4017024300000001</v>
          </cell>
          <cell r="Q104">
            <v>1.3639272499999999</v>
          </cell>
          <cell r="R104">
            <v>1.3639272499999999</v>
          </cell>
          <cell r="S104">
            <v>1.4017024300000001</v>
          </cell>
          <cell r="T104">
            <v>0</v>
          </cell>
          <cell r="U104">
            <v>0</v>
          </cell>
          <cell r="V104">
            <v>0</v>
          </cell>
          <cell r="W104">
            <v>0</v>
          </cell>
          <cell r="X104">
            <v>0</v>
          </cell>
          <cell r="Y104">
            <v>0</v>
          </cell>
          <cell r="Z104">
            <v>0</v>
          </cell>
          <cell r="AA104">
            <v>0</v>
          </cell>
          <cell r="AB104">
            <v>0</v>
          </cell>
          <cell r="AC104">
            <v>0</v>
          </cell>
          <cell r="AD104">
            <v>1.3639272499999999</v>
          </cell>
          <cell r="AE104">
            <v>0</v>
          </cell>
          <cell r="AF104">
            <v>0</v>
          </cell>
          <cell r="AG104">
            <v>1.3639272499999999</v>
          </cell>
          <cell r="AH104">
            <v>0</v>
          </cell>
          <cell r="AI104">
            <v>1.4017024300000001</v>
          </cell>
          <cell r="AJ104">
            <v>0</v>
          </cell>
          <cell r="AK104">
            <v>0</v>
          </cell>
          <cell r="AL104">
            <v>1.4017024300000001</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v>0</v>
          </cell>
          <cell r="BC104">
            <v>0</v>
          </cell>
          <cell r="BD104">
            <v>0</v>
          </cell>
          <cell r="BE104">
            <v>0</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t="str">
            <v>нд</v>
          </cell>
          <cell r="BX104" t="str">
            <v>нд</v>
          </cell>
          <cell r="BY104" t="str">
            <v>нд</v>
          </cell>
          <cell r="BZ104" t="str">
            <v>нд</v>
          </cell>
          <cell r="CA104" t="str">
            <v>нд</v>
          </cell>
          <cell r="CB104">
            <v>1.3639272499999999</v>
          </cell>
          <cell r="CC104">
            <v>0</v>
          </cell>
          <cell r="CD104">
            <v>0</v>
          </cell>
          <cell r="CE104">
            <v>1.3639272499999999</v>
          </cell>
          <cell r="CF104">
            <v>0</v>
          </cell>
          <cell r="CG104">
            <v>1.4017024300000001</v>
          </cell>
          <cell r="CH104">
            <v>0</v>
          </cell>
          <cell r="CI104">
            <v>0</v>
          </cell>
          <cell r="CJ104">
            <v>1.4017024300000001</v>
          </cell>
          <cell r="CK104">
            <v>0</v>
          </cell>
          <cell r="CL104" t="str">
            <v>Увеличение ставки НДС до 20% и пересчет по индексам-дефляторам Минэкономразвития до 2024г.</v>
          </cell>
        </row>
        <row r="105">
          <cell r="B105" t="str">
            <v xml:space="preserve">Приобретение презентационного оборудования - 1комплект      </v>
          </cell>
          <cell r="C105" t="str">
            <v>H_504-123</v>
          </cell>
          <cell r="D105" t="str">
            <v>Н</v>
          </cell>
          <cell r="E105">
            <v>2020</v>
          </cell>
          <cell r="F105">
            <v>2020</v>
          </cell>
          <cell r="G105">
            <v>2020</v>
          </cell>
          <cell r="H105" t="str">
            <v>нд</v>
          </cell>
          <cell r="I105" t="str">
            <v>нд</v>
          </cell>
          <cell r="J105" t="str">
            <v>нд</v>
          </cell>
          <cell r="K105" t="str">
            <v>нд</v>
          </cell>
          <cell r="L105" t="str">
            <v>нд</v>
          </cell>
          <cell r="M105" t="str">
            <v>нд</v>
          </cell>
          <cell r="N105">
            <v>0</v>
          </cell>
          <cell r="O105">
            <v>1.5311405999999999</v>
          </cell>
          <cell r="P105">
            <v>1.5735469200000001</v>
          </cell>
          <cell r="Q105">
            <v>1.5311405999999999</v>
          </cell>
          <cell r="R105">
            <v>1.5311405999999999</v>
          </cell>
          <cell r="S105">
            <v>1.5735469200000001</v>
          </cell>
          <cell r="T105">
            <v>0</v>
          </cell>
          <cell r="U105">
            <v>0</v>
          </cell>
          <cell r="V105">
            <v>0</v>
          </cell>
          <cell r="W105">
            <v>0</v>
          </cell>
          <cell r="X105">
            <v>0</v>
          </cell>
          <cell r="Y105">
            <v>0</v>
          </cell>
          <cell r="Z105">
            <v>0</v>
          </cell>
          <cell r="AA105">
            <v>0</v>
          </cell>
          <cell r="AB105">
            <v>0</v>
          </cell>
          <cell r="AC105">
            <v>0</v>
          </cell>
          <cell r="AD105">
            <v>1.5311405999999999</v>
          </cell>
          <cell r="AE105">
            <v>0</v>
          </cell>
          <cell r="AF105">
            <v>0</v>
          </cell>
          <cell r="AG105">
            <v>1.5311405999999999</v>
          </cell>
          <cell r="AH105">
            <v>0</v>
          </cell>
          <cell r="AI105">
            <v>1.5735469200000001</v>
          </cell>
          <cell r="AJ105">
            <v>0</v>
          </cell>
          <cell r="AK105">
            <v>0</v>
          </cell>
          <cell r="AL105">
            <v>1.5735469200000001</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v>0</v>
          </cell>
          <cell r="BC105">
            <v>0</v>
          </cell>
          <cell r="BD105">
            <v>0</v>
          </cell>
          <cell r="BE105">
            <v>0</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t="str">
            <v>нд</v>
          </cell>
          <cell r="BX105" t="str">
            <v>нд</v>
          </cell>
          <cell r="BY105" t="str">
            <v>нд</v>
          </cell>
          <cell r="BZ105" t="str">
            <v>нд</v>
          </cell>
          <cell r="CA105" t="str">
            <v>нд</v>
          </cell>
          <cell r="CB105">
            <v>1.5311405999999999</v>
          </cell>
          <cell r="CC105">
            <v>0</v>
          </cell>
          <cell r="CD105">
            <v>0</v>
          </cell>
          <cell r="CE105">
            <v>1.5311405999999999</v>
          </cell>
          <cell r="CF105">
            <v>0</v>
          </cell>
          <cell r="CG105">
            <v>1.5735469200000001</v>
          </cell>
          <cell r="CH105">
            <v>0</v>
          </cell>
          <cell r="CI105">
            <v>0</v>
          </cell>
          <cell r="CJ105">
            <v>1.5735469200000001</v>
          </cell>
          <cell r="CK105">
            <v>0</v>
          </cell>
          <cell r="CL105" t="str">
            <v>Увеличение ставки НДС до 20% и пересчет по индексам-дефляторам Минэкономразвития до 2024г.</v>
          </cell>
        </row>
        <row r="106">
          <cell r="B106" t="str">
            <v xml:space="preserve">Приобретение сервера видеоконференцсвязи - 1 ед. </v>
          </cell>
          <cell r="C106" t="str">
            <v>H_504-124</v>
          </cell>
          <cell r="D106" t="str">
            <v>Н</v>
          </cell>
          <cell r="E106">
            <v>2021</v>
          </cell>
          <cell r="F106">
            <v>2021</v>
          </cell>
          <cell r="G106">
            <v>2021</v>
          </cell>
          <cell r="H106" t="str">
            <v>нд</v>
          </cell>
          <cell r="I106" t="str">
            <v>нд</v>
          </cell>
          <cell r="J106" t="str">
            <v>нд</v>
          </cell>
          <cell r="K106" t="str">
            <v>нд</v>
          </cell>
          <cell r="L106" t="str">
            <v>нд</v>
          </cell>
          <cell r="M106" t="str">
            <v>нд</v>
          </cell>
          <cell r="N106">
            <v>0</v>
          </cell>
          <cell r="O106">
            <v>6.2358381700000001</v>
          </cell>
          <cell r="P106">
            <v>6.4024010000000002</v>
          </cell>
          <cell r="Q106">
            <v>6.2358381700000001</v>
          </cell>
          <cell r="R106">
            <v>6.2358381700000001</v>
          </cell>
          <cell r="S106">
            <v>6.4024010000000002</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6.2358381700000001</v>
          </cell>
          <cell r="AO106">
            <v>0</v>
          </cell>
          <cell r="AP106">
            <v>0</v>
          </cell>
          <cell r="AQ106">
            <v>6.2358381700000001</v>
          </cell>
          <cell r="AR106">
            <v>0</v>
          </cell>
          <cell r="AS106">
            <v>6.4024010000000002</v>
          </cell>
          <cell r="AT106">
            <v>0</v>
          </cell>
          <cell r="AU106">
            <v>0</v>
          </cell>
          <cell r="AV106">
            <v>6.4024010000000002</v>
          </cell>
          <cell r="AW106">
            <v>0</v>
          </cell>
          <cell r="AX106">
            <v>0</v>
          </cell>
          <cell r="AY106">
            <v>0</v>
          </cell>
          <cell r="AZ106">
            <v>0</v>
          </cell>
          <cell r="BA106">
            <v>0</v>
          </cell>
          <cell r="BB106">
            <v>0</v>
          </cell>
          <cell r="BC106">
            <v>0</v>
          </cell>
          <cell r="BD106">
            <v>0</v>
          </cell>
          <cell r="BE106">
            <v>0</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t="str">
            <v>нд</v>
          </cell>
          <cell r="BX106" t="str">
            <v>нд</v>
          </cell>
          <cell r="BY106" t="str">
            <v>нд</v>
          </cell>
          <cell r="BZ106" t="str">
            <v>нд</v>
          </cell>
          <cell r="CA106" t="str">
            <v>нд</v>
          </cell>
          <cell r="CB106">
            <v>6.2358381700000001</v>
          </cell>
          <cell r="CC106">
            <v>0</v>
          </cell>
          <cell r="CD106">
            <v>0</v>
          </cell>
          <cell r="CE106">
            <v>6.2358381700000001</v>
          </cell>
          <cell r="CF106">
            <v>0</v>
          </cell>
          <cell r="CG106">
            <v>6.4024010000000002</v>
          </cell>
          <cell r="CH106">
            <v>0</v>
          </cell>
          <cell r="CI106">
            <v>0</v>
          </cell>
          <cell r="CJ106">
            <v>6.4024010000000002</v>
          </cell>
          <cell r="CK106">
            <v>0</v>
          </cell>
          <cell r="CL106" t="str">
            <v>Увеличение ставки НДС до 20% и пересчет по индексам-дефляторам Минэкономразвития до 2024г.</v>
          </cell>
        </row>
        <row r="107">
          <cell r="B107" t="str">
            <v>Приобретение оборудования для организации точки доступа WiFi - 1 комплект (из 30 ед. оборудования)</v>
          </cell>
          <cell r="C107" t="str">
            <v>H_504-125</v>
          </cell>
          <cell r="D107" t="str">
            <v>Н</v>
          </cell>
          <cell r="E107">
            <v>2020</v>
          </cell>
          <cell r="F107">
            <v>2020</v>
          </cell>
          <cell r="G107">
            <v>2020</v>
          </cell>
          <cell r="H107" t="str">
            <v>нд</v>
          </cell>
          <cell r="I107" t="str">
            <v>нд</v>
          </cell>
          <cell r="J107" t="str">
            <v>нд</v>
          </cell>
          <cell r="K107" t="str">
            <v>нд</v>
          </cell>
          <cell r="L107" t="str">
            <v>нд</v>
          </cell>
          <cell r="M107" t="str">
            <v>нд</v>
          </cell>
          <cell r="N107">
            <v>0</v>
          </cell>
          <cell r="O107">
            <v>0.32589152999999998</v>
          </cell>
          <cell r="P107">
            <v>0.33491746</v>
          </cell>
          <cell r="Q107">
            <v>0.32589152999999998</v>
          </cell>
          <cell r="R107">
            <v>0.32589152999999998</v>
          </cell>
          <cell r="S107">
            <v>0.33491746</v>
          </cell>
          <cell r="T107">
            <v>0</v>
          </cell>
          <cell r="U107">
            <v>0</v>
          </cell>
          <cell r="V107">
            <v>0</v>
          </cell>
          <cell r="W107">
            <v>0</v>
          </cell>
          <cell r="X107">
            <v>0</v>
          </cell>
          <cell r="Y107">
            <v>0</v>
          </cell>
          <cell r="Z107">
            <v>0</v>
          </cell>
          <cell r="AA107">
            <v>0</v>
          </cell>
          <cell r="AB107">
            <v>0</v>
          </cell>
          <cell r="AC107">
            <v>0</v>
          </cell>
          <cell r="AD107">
            <v>0.32589152999999998</v>
          </cell>
          <cell r="AE107">
            <v>0</v>
          </cell>
          <cell r="AF107">
            <v>0</v>
          </cell>
          <cell r="AG107">
            <v>0.32589152999999998</v>
          </cell>
          <cell r="AH107">
            <v>0</v>
          </cell>
          <cell r="AI107">
            <v>0.33491746</v>
          </cell>
          <cell r="AJ107">
            <v>0</v>
          </cell>
          <cell r="AK107">
            <v>0</v>
          </cell>
          <cell r="AL107">
            <v>0.33491746</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v>0</v>
          </cell>
          <cell r="BC107">
            <v>0</v>
          </cell>
          <cell r="BD107">
            <v>0</v>
          </cell>
          <cell r="BE107">
            <v>0</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t="str">
            <v>нд</v>
          </cell>
          <cell r="BX107" t="str">
            <v>нд</v>
          </cell>
          <cell r="BY107" t="str">
            <v>нд</v>
          </cell>
          <cell r="BZ107" t="str">
            <v>нд</v>
          </cell>
          <cell r="CA107" t="str">
            <v>нд</v>
          </cell>
          <cell r="CB107">
            <v>0.32589152999999998</v>
          </cell>
          <cell r="CC107">
            <v>0</v>
          </cell>
          <cell r="CD107">
            <v>0</v>
          </cell>
          <cell r="CE107">
            <v>0.32589152999999998</v>
          </cell>
          <cell r="CF107">
            <v>0</v>
          </cell>
          <cell r="CG107">
            <v>0.33491746</v>
          </cell>
          <cell r="CH107">
            <v>0</v>
          </cell>
          <cell r="CI107">
            <v>0</v>
          </cell>
          <cell r="CJ107">
            <v>0.33491746</v>
          </cell>
          <cell r="CK107">
            <v>0</v>
          </cell>
          <cell r="CL107" t="str">
            <v>Увеличение ставки НДС до 20% и пересчет по индексам-дефляторам Минэкономразвития до 2024г.</v>
          </cell>
        </row>
        <row r="108">
          <cell r="B108" t="str">
            <v xml:space="preserve">Приобретение центрального межсетевого экрана - 1 ед. </v>
          </cell>
          <cell r="C108" t="str">
            <v>H_504-126</v>
          </cell>
          <cell r="D108" t="str">
            <v>Н</v>
          </cell>
          <cell r="E108">
            <v>2020</v>
          </cell>
          <cell r="F108">
            <v>2020</v>
          </cell>
          <cell r="G108">
            <v>2020</v>
          </cell>
          <cell r="H108" t="str">
            <v>нд</v>
          </cell>
          <cell r="I108" t="str">
            <v>нд</v>
          </cell>
          <cell r="J108" t="str">
            <v>нд</v>
          </cell>
          <cell r="K108" t="str">
            <v>нд</v>
          </cell>
          <cell r="L108" t="str">
            <v>нд</v>
          </cell>
          <cell r="M108" t="str">
            <v>нд</v>
          </cell>
          <cell r="N108">
            <v>0</v>
          </cell>
          <cell r="O108">
            <v>5.0775945300000007</v>
          </cell>
          <cell r="P108">
            <v>5.2182230599999997</v>
          </cell>
          <cell r="Q108">
            <v>5.0775945300000007</v>
          </cell>
          <cell r="R108">
            <v>5.0775945300000007</v>
          </cell>
          <cell r="S108">
            <v>5.2182230599999997</v>
          </cell>
          <cell r="T108">
            <v>0</v>
          </cell>
          <cell r="U108">
            <v>0</v>
          </cell>
          <cell r="V108">
            <v>0</v>
          </cell>
          <cell r="W108">
            <v>0</v>
          </cell>
          <cell r="X108">
            <v>0</v>
          </cell>
          <cell r="Y108">
            <v>0</v>
          </cell>
          <cell r="Z108">
            <v>0</v>
          </cell>
          <cell r="AA108">
            <v>0</v>
          </cell>
          <cell r="AB108">
            <v>0</v>
          </cell>
          <cell r="AC108">
            <v>0</v>
          </cell>
          <cell r="AD108">
            <v>5.0775945300000007</v>
          </cell>
          <cell r="AE108">
            <v>0</v>
          </cell>
          <cell r="AF108">
            <v>0</v>
          </cell>
          <cell r="AG108">
            <v>5.0775945300000007</v>
          </cell>
          <cell r="AH108">
            <v>0</v>
          </cell>
          <cell r="AI108">
            <v>5.2182230599999997</v>
          </cell>
          <cell r="AJ108">
            <v>0</v>
          </cell>
          <cell r="AK108">
            <v>0</v>
          </cell>
          <cell r="AL108">
            <v>5.2182230599999997</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v>0</v>
          </cell>
          <cell r="BC108">
            <v>0</v>
          </cell>
          <cell r="BD108">
            <v>0</v>
          </cell>
          <cell r="BE108">
            <v>0</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t="str">
            <v>нд</v>
          </cell>
          <cell r="BX108" t="str">
            <v>нд</v>
          </cell>
          <cell r="BY108" t="str">
            <v>нд</v>
          </cell>
          <cell r="BZ108" t="str">
            <v>нд</v>
          </cell>
          <cell r="CA108" t="str">
            <v>нд</v>
          </cell>
          <cell r="CB108">
            <v>5.0775945300000007</v>
          </cell>
          <cell r="CC108">
            <v>0</v>
          </cell>
          <cell r="CD108">
            <v>0</v>
          </cell>
          <cell r="CE108">
            <v>5.0775945300000007</v>
          </cell>
          <cell r="CF108">
            <v>0</v>
          </cell>
          <cell r="CG108">
            <v>5.2182230599999997</v>
          </cell>
          <cell r="CH108">
            <v>0</v>
          </cell>
          <cell r="CI108">
            <v>0</v>
          </cell>
          <cell r="CJ108">
            <v>5.2182230599999997</v>
          </cell>
          <cell r="CK108">
            <v>0</v>
          </cell>
          <cell r="CL108" t="str">
            <v>Увеличение ставки НДС до 20% и пересчет по индексам-дефляторам Минэкономразвития до 2024г.</v>
          </cell>
        </row>
        <row r="109">
          <cell r="B109" t="str">
            <v>Приобретение и монтаж оборудования для обеспечения гарантированного энергоснабжения 
ИТ-инфраструктуры - 1 комплект</v>
          </cell>
          <cell r="C109" t="str">
            <v>H_504-127</v>
          </cell>
          <cell r="D109" t="str">
            <v>Н</v>
          </cell>
          <cell r="E109">
            <v>2021</v>
          </cell>
          <cell r="F109">
            <v>2021</v>
          </cell>
          <cell r="G109">
            <v>2021</v>
          </cell>
          <cell r="H109" t="str">
            <v>нд</v>
          </cell>
          <cell r="I109" t="str">
            <v>нд</v>
          </cell>
          <cell r="J109" t="str">
            <v>нд</v>
          </cell>
          <cell r="K109" t="str">
            <v>нд</v>
          </cell>
          <cell r="L109" t="str">
            <v>нд</v>
          </cell>
          <cell r="M109" t="str">
            <v>нд</v>
          </cell>
          <cell r="N109">
            <v>0</v>
          </cell>
          <cell r="O109">
            <v>3.0575725199999999</v>
          </cell>
          <cell r="P109">
            <v>3.1392419999999999</v>
          </cell>
          <cell r="Q109">
            <v>3.0575725199999999</v>
          </cell>
          <cell r="R109">
            <v>3.0575725199999999</v>
          </cell>
          <cell r="S109">
            <v>3.1392419999999999</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3.0575725199999999</v>
          </cell>
          <cell r="AO109">
            <v>0</v>
          </cell>
          <cell r="AP109">
            <v>0</v>
          </cell>
          <cell r="AQ109">
            <v>3.0575725199999999</v>
          </cell>
          <cell r="AR109">
            <v>0</v>
          </cell>
          <cell r="AS109">
            <v>3.1392419999999999</v>
          </cell>
          <cell r="AT109">
            <v>0</v>
          </cell>
          <cell r="AU109">
            <v>0</v>
          </cell>
          <cell r="AV109">
            <v>3.1392419999999999</v>
          </cell>
          <cell r="AW109">
            <v>0</v>
          </cell>
          <cell r="AX109">
            <v>0</v>
          </cell>
          <cell r="AY109">
            <v>0</v>
          </cell>
          <cell r="AZ109">
            <v>0</v>
          </cell>
          <cell r="BA109">
            <v>0</v>
          </cell>
          <cell r="BB109">
            <v>0</v>
          </cell>
          <cell r="BC109">
            <v>0</v>
          </cell>
          <cell r="BD109">
            <v>0</v>
          </cell>
          <cell r="BE109">
            <v>0</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t="str">
            <v>нд</v>
          </cell>
          <cell r="BX109" t="str">
            <v>нд</v>
          </cell>
          <cell r="BY109" t="str">
            <v>нд</v>
          </cell>
          <cell r="BZ109" t="str">
            <v>нд</v>
          </cell>
          <cell r="CA109" t="str">
            <v>нд</v>
          </cell>
          <cell r="CB109">
            <v>3.0575725199999999</v>
          </cell>
          <cell r="CC109">
            <v>0</v>
          </cell>
          <cell r="CD109">
            <v>0</v>
          </cell>
          <cell r="CE109">
            <v>3.0575725199999999</v>
          </cell>
          <cell r="CF109">
            <v>0</v>
          </cell>
          <cell r="CG109">
            <v>3.1392419999999999</v>
          </cell>
          <cell r="CH109">
            <v>0</v>
          </cell>
          <cell r="CI109">
            <v>0</v>
          </cell>
          <cell r="CJ109">
            <v>3.1392419999999999</v>
          </cell>
          <cell r="CK109">
            <v>0</v>
          </cell>
          <cell r="CL109" t="str">
            <v>Увеличение ставки НДС до 20% и пересчет по индексам-дефляторам Минэкономразвития до 2024г.</v>
          </cell>
        </row>
        <row r="110">
          <cell r="B110" t="str">
            <v>Создание, приобретение объектов нематериальных активов всего, в том числе:</v>
          </cell>
          <cell r="C110" t="str">
            <v>Г</v>
          </cell>
          <cell r="D110" t="str">
            <v>нд</v>
          </cell>
          <cell r="E110" t="str">
            <v>нд</v>
          </cell>
          <cell r="F110" t="str">
            <v>нд</v>
          </cell>
          <cell r="G110" t="str">
            <v>нд</v>
          </cell>
          <cell r="H110" t="str">
            <v>нд</v>
          </cell>
          <cell r="I110" t="str">
            <v>нд</v>
          </cell>
          <cell r="J110" t="str">
            <v>нд</v>
          </cell>
          <cell r="K110" t="str">
            <v>нд</v>
          </cell>
          <cell r="L110" t="str">
            <v>нд</v>
          </cell>
          <cell r="M110" t="str">
            <v>нд</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v>0</v>
          </cell>
          <cell r="BC110">
            <v>0</v>
          </cell>
          <cell r="BD110">
            <v>0</v>
          </cell>
          <cell r="BE110">
            <v>0</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t="str">
            <v>нд</v>
          </cell>
          <cell r="BX110" t="str">
            <v>нд</v>
          </cell>
          <cell r="BY110" t="str">
            <v>нд</v>
          </cell>
          <cell r="BZ110" t="str">
            <v>нд</v>
          </cell>
          <cell r="CA110" t="str">
            <v>нд</v>
          </cell>
          <cell r="CB110">
            <v>0</v>
          </cell>
          <cell r="CC110">
            <v>0</v>
          </cell>
          <cell r="CD110">
            <v>0</v>
          </cell>
          <cell r="CE110">
            <v>0</v>
          </cell>
          <cell r="CF110">
            <v>0</v>
          </cell>
          <cell r="CG110">
            <v>0</v>
          </cell>
          <cell r="CH110">
            <v>0</v>
          </cell>
          <cell r="CI110">
            <v>0</v>
          </cell>
          <cell r="CJ110">
            <v>0</v>
          </cell>
          <cell r="CK110">
            <v>0</v>
          </cell>
          <cell r="CL110" t="str">
            <v>нд</v>
          </cell>
        </row>
        <row r="111">
          <cell r="B111" t="str">
            <v>Создание программ для ЭВМ, приобретение исключительных прав на программы для ЭВМ всего, в том числе:</v>
          </cell>
          <cell r="C111" t="str">
            <v>Г</v>
          </cell>
          <cell r="D111" t="str">
            <v>нд</v>
          </cell>
          <cell r="E111" t="str">
            <v>нд</v>
          </cell>
          <cell r="F111" t="str">
            <v>нд</v>
          </cell>
          <cell r="G111" t="str">
            <v>нд</v>
          </cell>
          <cell r="H111" t="str">
            <v>нд</v>
          </cell>
          <cell r="I111" t="str">
            <v>нд</v>
          </cell>
          <cell r="J111" t="str">
            <v>нд</v>
          </cell>
          <cell r="K111" t="str">
            <v>нд</v>
          </cell>
          <cell r="L111" t="str">
            <v>нд</v>
          </cell>
          <cell r="M111" t="str">
            <v>нд</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v>0</v>
          </cell>
          <cell r="BC111">
            <v>0</v>
          </cell>
          <cell r="BD111">
            <v>0</v>
          </cell>
          <cell r="BE111">
            <v>0</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t="str">
            <v>нд</v>
          </cell>
          <cell r="BX111" t="str">
            <v>нд</v>
          </cell>
          <cell r="BY111" t="str">
            <v>нд</v>
          </cell>
          <cell r="BZ111" t="str">
            <v>нд</v>
          </cell>
          <cell r="CA111" t="str">
            <v>нд</v>
          </cell>
          <cell r="CB111">
            <v>0</v>
          </cell>
          <cell r="CC111">
            <v>0</v>
          </cell>
          <cell r="CD111">
            <v>0</v>
          </cell>
          <cell r="CE111">
            <v>0</v>
          </cell>
          <cell r="CF111">
            <v>0</v>
          </cell>
          <cell r="CG111">
            <v>0</v>
          </cell>
          <cell r="CH111">
            <v>0</v>
          </cell>
          <cell r="CI111">
            <v>0</v>
          </cell>
          <cell r="CJ111">
            <v>0</v>
          </cell>
          <cell r="CK111">
            <v>0</v>
          </cell>
          <cell r="CL111" t="str">
            <v>нд</v>
          </cell>
        </row>
        <row r="112">
          <cell r="B112" t="str">
            <v>Создание, приобретение прочих объектов нематериальных активов всего, в том числе:</v>
          </cell>
          <cell r="C112" t="str">
            <v>Г</v>
          </cell>
          <cell r="D112" t="str">
            <v>нд</v>
          </cell>
          <cell r="E112" t="str">
            <v>нд</v>
          </cell>
          <cell r="F112" t="str">
            <v>нд</v>
          </cell>
          <cell r="G112" t="str">
            <v>нд</v>
          </cell>
          <cell r="H112" t="str">
            <v>нд</v>
          </cell>
          <cell r="I112" t="str">
            <v>нд</v>
          </cell>
          <cell r="J112" t="str">
            <v>нд</v>
          </cell>
          <cell r="K112" t="str">
            <v>нд</v>
          </cell>
          <cell r="L112" t="str">
            <v>нд</v>
          </cell>
          <cell r="M112" t="str">
            <v>нд</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v>0</v>
          </cell>
          <cell r="BC112">
            <v>0</v>
          </cell>
          <cell r="BD112">
            <v>0</v>
          </cell>
          <cell r="BE112">
            <v>0</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t="str">
            <v>нд</v>
          </cell>
          <cell r="BX112" t="str">
            <v>нд</v>
          </cell>
          <cell r="BY112" t="str">
            <v>нд</v>
          </cell>
          <cell r="BZ112" t="str">
            <v>нд</v>
          </cell>
          <cell r="CA112" t="str">
            <v>нд</v>
          </cell>
          <cell r="CB112">
            <v>0</v>
          </cell>
          <cell r="CC112">
            <v>0</v>
          </cell>
          <cell r="CD112">
            <v>0</v>
          </cell>
          <cell r="CE112">
            <v>0</v>
          </cell>
          <cell r="CF112">
            <v>0</v>
          </cell>
          <cell r="CG112">
            <v>0</v>
          </cell>
          <cell r="CH112">
            <v>0</v>
          </cell>
          <cell r="CI112">
            <v>0</v>
          </cell>
          <cell r="CJ112">
            <v>0</v>
          </cell>
          <cell r="CK112">
            <v>0</v>
          </cell>
          <cell r="CL112" t="str">
            <v>нд</v>
          </cell>
        </row>
        <row r="113">
          <cell r="B113" t="str">
            <v>Покупка земельных участков для целей реализации инвестиционных проектов, всего, в том числе:</v>
          </cell>
          <cell r="C113" t="str">
            <v>Г</v>
          </cell>
          <cell r="D113" t="str">
            <v>нд</v>
          </cell>
          <cell r="E113" t="str">
            <v>нд</v>
          </cell>
          <cell r="F113" t="str">
            <v>нд</v>
          </cell>
          <cell r="G113" t="str">
            <v>нд</v>
          </cell>
          <cell r="H113" t="str">
            <v>нд</v>
          </cell>
          <cell r="I113" t="str">
            <v>нд</v>
          </cell>
          <cell r="J113" t="str">
            <v>нд</v>
          </cell>
          <cell r="K113" t="str">
            <v>нд</v>
          </cell>
          <cell r="L113" t="str">
            <v>нд</v>
          </cell>
          <cell r="M113" t="str">
            <v>нд</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v>0</v>
          </cell>
          <cell r="BC113">
            <v>0</v>
          </cell>
          <cell r="BD113">
            <v>0</v>
          </cell>
          <cell r="BE113">
            <v>0</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t="str">
            <v>нд</v>
          </cell>
          <cell r="BX113" t="str">
            <v>нд</v>
          </cell>
          <cell r="BY113" t="str">
            <v>нд</v>
          </cell>
          <cell r="BZ113" t="str">
            <v>нд</v>
          </cell>
          <cell r="CA113" t="str">
            <v>нд</v>
          </cell>
          <cell r="CB113">
            <v>0</v>
          </cell>
          <cell r="CC113">
            <v>0</v>
          </cell>
          <cell r="CD113">
            <v>0</v>
          </cell>
          <cell r="CE113">
            <v>0</v>
          </cell>
          <cell r="CF113">
            <v>0</v>
          </cell>
          <cell r="CG113">
            <v>0</v>
          </cell>
          <cell r="CH113">
            <v>0</v>
          </cell>
          <cell r="CI113">
            <v>0</v>
          </cell>
          <cell r="CJ113">
            <v>0</v>
          </cell>
          <cell r="CK113">
            <v>0</v>
          </cell>
          <cell r="CL113" t="str">
            <v>нд</v>
          </cell>
        </row>
        <row r="114">
          <cell r="B114" t="str">
            <v>Прочие инвестиционные проекты, всего, в том числе:</v>
          </cell>
          <cell r="C114" t="str">
            <v>Г</v>
          </cell>
          <cell r="D114" t="str">
            <v>нд</v>
          </cell>
          <cell r="E114" t="str">
            <v>нд</v>
          </cell>
          <cell r="F114" t="str">
            <v>нд</v>
          </cell>
          <cell r="G114" t="str">
            <v>нд</v>
          </cell>
          <cell r="H114" t="str">
            <v>нд</v>
          </cell>
          <cell r="I114" t="str">
            <v>нд</v>
          </cell>
          <cell r="J114" t="str">
            <v>нд</v>
          </cell>
          <cell r="K114" t="str">
            <v>нд</v>
          </cell>
          <cell r="L114" t="str">
            <v>нд</v>
          </cell>
          <cell r="M114" t="str">
            <v>нд</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v>0</v>
          </cell>
          <cell r="BC114">
            <v>0</v>
          </cell>
          <cell r="BD114">
            <v>0</v>
          </cell>
          <cell r="BE114">
            <v>0</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t="str">
            <v>нд</v>
          </cell>
          <cell r="BX114" t="str">
            <v>нд</v>
          </cell>
          <cell r="BY114" t="str">
            <v>нд</v>
          </cell>
          <cell r="BZ114" t="str">
            <v>нд</v>
          </cell>
          <cell r="CA114" t="str">
            <v>нд</v>
          </cell>
          <cell r="CB114">
            <v>0</v>
          </cell>
          <cell r="CC114">
            <v>0</v>
          </cell>
          <cell r="CD114">
            <v>0</v>
          </cell>
          <cell r="CE114">
            <v>0</v>
          </cell>
          <cell r="CF114">
            <v>0</v>
          </cell>
          <cell r="CG114">
            <v>0</v>
          </cell>
          <cell r="CH114">
            <v>0</v>
          </cell>
          <cell r="CI114">
            <v>0</v>
          </cell>
          <cell r="CJ114">
            <v>0</v>
          </cell>
          <cell r="CK114">
            <v>0</v>
          </cell>
          <cell r="CL114" t="str">
            <v>нд</v>
          </cell>
        </row>
        <row r="115">
          <cell r="B115">
            <v>0</v>
          </cell>
          <cell r="C115">
            <v>0</v>
          </cell>
          <cell r="D115">
            <v>0</v>
          </cell>
          <cell r="E115">
            <v>0</v>
          </cell>
          <cell r="F115">
            <v>0</v>
          </cell>
          <cell r="G115">
            <v>0</v>
          </cell>
          <cell r="H115">
            <v>0</v>
          </cell>
          <cell r="I115">
            <v>0</v>
          </cell>
          <cell r="J115">
            <v>0</v>
          </cell>
          <cell r="K115">
            <v>0</v>
          </cell>
          <cell r="L115">
            <v>0</v>
          </cell>
          <cell r="M115">
            <v>0</v>
          </cell>
          <cell r="N115">
            <v>0</v>
          </cell>
          <cell r="O115">
            <v>0</v>
          </cell>
          <cell r="P115">
            <v>0</v>
          </cell>
        </row>
        <row r="116">
          <cell r="B116">
            <v>0</v>
          </cell>
          <cell r="C116">
            <v>0</v>
          </cell>
          <cell r="D116">
            <v>0</v>
          </cell>
          <cell r="E116">
            <v>0</v>
          </cell>
          <cell r="F116">
            <v>0</v>
          </cell>
          <cell r="G116">
            <v>0</v>
          </cell>
          <cell r="H116">
            <v>0</v>
          </cell>
          <cell r="I116">
            <v>0</v>
          </cell>
          <cell r="J116">
            <v>0</v>
          </cell>
          <cell r="K116">
            <v>0</v>
          </cell>
          <cell r="L116">
            <v>0</v>
          </cell>
          <cell r="M116">
            <v>0</v>
          </cell>
          <cell r="N116">
            <v>0</v>
          </cell>
          <cell r="O116">
            <v>0</v>
          </cell>
          <cell r="P116">
            <v>0</v>
          </cell>
          <cell r="V116" t="str">
            <v>ДЭС</v>
          </cell>
        </row>
        <row r="117">
          <cell r="B117">
            <v>0</v>
          </cell>
          <cell r="C117">
            <v>0</v>
          </cell>
          <cell r="D117">
            <v>0</v>
          </cell>
          <cell r="E117">
            <v>0</v>
          </cell>
          <cell r="F117">
            <v>0</v>
          </cell>
          <cell r="G117">
            <v>0</v>
          </cell>
          <cell r="H117">
            <v>0</v>
          </cell>
          <cell r="I117">
            <v>0</v>
          </cell>
          <cell r="J117">
            <v>0</v>
          </cell>
          <cell r="K117">
            <v>0</v>
          </cell>
          <cell r="L117">
            <v>0</v>
          </cell>
          <cell r="M117">
            <v>0</v>
          </cell>
          <cell r="N117">
            <v>0</v>
          </cell>
          <cell r="O117">
            <v>0</v>
          </cell>
          <cell r="P117">
            <v>0</v>
          </cell>
          <cell r="W117" t="str">
            <v>ИТ</v>
          </cell>
          <cell r="Y117">
            <v>20.763928029999995</v>
          </cell>
          <cell r="AI117">
            <v>6.1365406199999999</v>
          </cell>
          <cell r="AS117">
            <v>14.4036285</v>
          </cell>
          <cell r="BC117">
            <v>14.280109080000001</v>
          </cell>
          <cell r="BM117">
            <v>15.770169289999998</v>
          </cell>
        </row>
        <row r="118">
          <cell r="B118">
            <v>0</v>
          </cell>
          <cell r="C118">
            <v>0</v>
          </cell>
          <cell r="D118">
            <v>0</v>
          </cell>
          <cell r="E118">
            <v>0</v>
          </cell>
          <cell r="F118">
            <v>0</v>
          </cell>
          <cell r="G118">
            <v>0</v>
          </cell>
          <cell r="H118">
            <v>0</v>
          </cell>
          <cell r="I118">
            <v>0</v>
          </cell>
          <cell r="J118">
            <v>0</v>
          </cell>
          <cell r="K118">
            <v>0</v>
          </cell>
          <cell r="L118">
            <v>0</v>
          </cell>
          <cell r="M118">
            <v>0</v>
          </cell>
          <cell r="N118">
            <v>0</v>
          </cell>
          <cell r="O118">
            <v>0</v>
          </cell>
          <cell r="P118">
            <v>0</v>
          </cell>
          <cell r="W118" t="str">
            <v>реконструкция</v>
          </cell>
          <cell r="Y118">
            <v>2.6158628099999999</v>
          </cell>
          <cell r="AI118">
            <v>0</v>
          </cell>
          <cell r="AS118">
            <v>7.0447984000000003</v>
          </cell>
          <cell r="BC118">
            <v>9.7606019899999996</v>
          </cell>
          <cell r="BM118">
            <v>0</v>
          </cell>
        </row>
        <row r="119">
          <cell r="B119">
            <v>0</v>
          </cell>
          <cell r="C119">
            <v>0</v>
          </cell>
          <cell r="D119">
            <v>0</v>
          </cell>
          <cell r="E119">
            <v>0</v>
          </cell>
          <cell r="F119">
            <v>0</v>
          </cell>
          <cell r="G119">
            <v>0</v>
          </cell>
          <cell r="H119">
            <v>0</v>
          </cell>
          <cell r="I119">
            <v>0</v>
          </cell>
          <cell r="J119">
            <v>0</v>
          </cell>
          <cell r="K119">
            <v>0</v>
          </cell>
          <cell r="L119">
            <v>0</v>
          </cell>
          <cell r="M119">
            <v>0</v>
          </cell>
          <cell r="N119">
            <v>0</v>
          </cell>
          <cell r="O119">
            <v>0</v>
          </cell>
          <cell r="P119">
            <v>0</v>
          </cell>
          <cell r="Q119">
            <v>0</v>
          </cell>
          <cell r="W119" t="str">
            <v>авто</v>
          </cell>
          <cell r="Y119">
            <v>0</v>
          </cell>
          <cell r="AI119">
            <v>0</v>
          </cell>
          <cell r="AS119">
            <v>2.8846403</v>
          </cell>
          <cell r="BC119">
            <v>0</v>
          </cell>
          <cell r="BM119">
            <v>12.56645814</v>
          </cell>
        </row>
        <row r="120">
          <cell r="B120">
            <v>0</v>
          </cell>
          <cell r="C120">
            <v>0</v>
          </cell>
          <cell r="V120" t="str">
            <v>Прочее, в т.ч.</v>
          </cell>
        </row>
        <row r="121">
          <cell r="B121">
            <v>0.42953873183830937</v>
          </cell>
          <cell r="C121">
            <v>0.43876999999999999</v>
          </cell>
          <cell r="D121">
            <v>0</v>
          </cell>
          <cell r="E121">
            <v>0</v>
          </cell>
          <cell r="F121">
            <v>0</v>
          </cell>
          <cell r="G121">
            <v>0</v>
          </cell>
          <cell r="H121">
            <v>0</v>
          </cell>
          <cell r="I121">
            <v>0</v>
          </cell>
          <cell r="J121">
            <v>0</v>
          </cell>
          <cell r="K121">
            <v>0</v>
          </cell>
          <cell r="L121">
            <v>0</v>
          </cell>
          <cell r="M121">
            <v>0</v>
          </cell>
          <cell r="N121">
            <v>0</v>
          </cell>
          <cell r="O121">
            <v>0</v>
          </cell>
          <cell r="P121">
            <v>0</v>
          </cell>
          <cell r="Q121">
            <v>0</v>
          </cell>
          <cell r="W121" t="str">
            <v>приобр. помещщения</v>
          </cell>
          <cell r="AL121">
            <v>0</v>
          </cell>
        </row>
        <row r="122">
          <cell r="B122">
            <v>0.28553159222537355</v>
          </cell>
          <cell r="C122">
            <v>0.27956999999999999</v>
          </cell>
          <cell r="D122">
            <v>0</v>
          </cell>
          <cell r="E122">
            <v>0</v>
          </cell>
          <cell r="F122">
            <v>0</v>
          </cell>
          <cell r="G122">
            <v>0</v>
          </cell>
          <cell r="H122">
            <v>0</v>
          </cell>
          <cell r="I122">
            <v>0</v>
          </cell>
          <cell r="J122">
            <v>0</v>
          </cell>
          <cell r="K122">
            <v>0</v>
          </cell>
          <cell r="L122">
            <v>0</v>
          </cell>
          <cell r="M122">
            <v>0</v>
          </cell>
          <cell r="N122">
            <v>0</v>
          </cell>
          <cell r="O122">
            <v>0</v>
          </cell>
          <cell r="P122">
            <v>0</v>
          </cell>
          <cell r="Q122">
            <v>0</v>
          </cell>
          <cell r="W122" t="str">
            <v>кондиционеры</v>
          </cell>
          <cell r="Y122">
            <v>0.66170114000000002</v>
          </cell>
          <cell r="AI122">
            <v>0.69081599000000005</v>
          </cell>
          <cell r="AL122">
            <v>0</v>
          </cell>
          <cell r="AS122">
            <v>0.71983030000000003</v>
          </cell>
          <cell r="BC122">
            <v>0.75078294999999995</v>
          </cell>
          <cell r="BM122">
            <v>0</v>
          </cell>
        </row>
      </sheetData>
      <sheetData sheetId="1">
        <row r="14">
          <cell r="C14" t="str">
            <v>Идентифика-тор инвестицион-ного проекта</v>
          </cell>
          <cell r="D14" t="str">
            <v xml:space="preserve">Текущая стадия реализации инвестиционного проекта  </v>
          </cell>
          <cell r="E14" t="str">
            <v>Год начала  реализации инвестиционного проекта</v>
          </cell>
          <cell r="F14" t="str">
            <v>Год окончания реализации инвестиционного проекта</v>
          </cell>
          <cell r="G14">
            <v>0</v>
          </cell>
          <cell r="H14" t="str">
            <v>Полная сметная стоимость инвестиционного проекта в соответствии с утвержденной проектной документацией в базисном уровне цен, млн рублей (без НДС)</v>
          </cell>
          <cell r="I14">
            <v>0</v>
          </cell>
          <cell r="J14" t="str">
            <v xml:space="preserve">Фактический объем освоения капитальных вложений на 01.01.2019 года, млн рублей 
(без НДС) </v>
          </cell>
          <cell r="K14" t="str">
            <v>Оценка полной стоимости в прогнозных ценах соответствующих лет, 
млн рублей (без НДС)</v>
          </cell>
          <cell r="L14">
            <v>0</v>
          </cell>
          <cell r="M14">
            <v>0</v>
          </cell>
          <cell r="N14">
            <v>0</v>
          </cell>
          <cell r="O14">
            <v>0</v>
          </cell>
          <cell r="P14">
            <v>0</v>
          </cell>
          <cell r="Q14">
            <v>0</v>
          </cell>
          <cell r="R14">
            <v>0</v>
          </cell>
          <cell r="S14">
            <v>0</v>
          </cell>
          <cell r="T14">
            <v>0</v>
          </cell>
          <cell r="U14" t="str">
            <v>Остаток освоения капитальных вложений, 
млн рублей (без НДС)</v>
          </cell>
          <cell r="V14">
            <v>0</v>
          </cell>
          <cell r="W14">
            <v>0</v>
          </cell>
          <cell r="X14">
            <v>0</v>
          </cell>
          <cell r="Y14">
            <v>0</v>
          </cell>
          <cell r="Z14">
            <v>0</v>
          </cell>
          <cell r="AA14" t="str">
            <v>Освоение капитальных вложений 2019 года в прогнозных ценах соответствующих лет, млн рублей (без НДС)</v>
          </cell>
          <cell r="AB14">
            <v>0</v>
          </cell>
          <cell r="AC14" t="str">
            <v>Освоение капитальных вложений в прогнозных ценах соответствующих лет, млн рублей  (без НДС)</v>
          </cell>
          <cell r="AD14">
            <v>0</v>
          </cell>
          <cell r="AE14">
            <v>0</v>
          </cell>
          <cell r="AF14">
            <v>0</v>
          </cell>
          <cell r="AG14">
            <v>0</v>
          </cell>
          <cell r="AH14">
            <v>0</v>
          </cell>
          <cell r="AI14">
            <v>0</v>
          </cell>
          <cell r="AJ14">
            <v>0</v>
          </cell>
          <cell r="AK14">
            <v>0</v>
          </cell>
          <cell r="AL14">
            <v>0</v>
          </cell>
          <cell r="AM14">
            <v>0</v>
          </cell>
          <cell r="AN14">
            <v>0</v>
          </cell>
          <cell r="AO14" t="str">
            <v>Краткое обоснование корректировки утвержденного плана</v>
          </cell>
        </row>
        <row r="15">
          <cell r="C15">
            <v>0</v>
          </cell>
          <cell r="D15">
            <v>0</v>
          </cell>
          <cell r="E15">
            <v>0</v>
          </cell>
          <cell r="F15">
            <v>0</v>
          </cell>
          <cell r="G15">
            <v>0</v>
          </cell>
          <cell r="H15">
            <v>0</v>
          </cell>
          <cell r="I15">
            <v>0</v>
          </cell>
          <cell r="J15">
            <v>0</v>
          </cell>
          <cell r="K15" t="str">
            <v>Утвержденный план</v>
          </cell>
          <cell r="L15">
            <v>0</v>
          </cell>
          <cell r="M15">
            <v>0</v>
          </cell>
          <cell r="N15">
            <v>0</v>
          </cell>
          <cell r="O15">
            <v>0</v>
          </cell>
          <cell r="P15" t="str">
            <v>Предложение по корректировке утвержденного  плана</v>
          </cell>
          <cell r="Q15">
            <v>0</v>
          </cell>
          <cell r="R15">
            <v>0</v>
          </cell>
          <cell r="S15">
            <v>0</v>
          </cell>
          <cell r="T15">
            <v>0</v>
          </cell>
          <cell r="U15" t="str">
            <v>Утвержденный план на 01.01.2019 года</v>
          </cell>
          <cell r="V15">
            <v>0</v>
          </cell>
          <cell r="W15" t="str">
            <v>Утвержденный план 
на 01.01.2019 года</v>
          </cell>
          <cell r="X15">
            <v>0</v>
          </cell>
          <cell r="Y15" t="str">
            <v>Предложение по корректировке утвержденного плана 
на 01.01.2019 года</v>
          </cell>
          <cell r="Z15">
            <v>0</v>
          </cell>
          <cell r="AA15">
            <v>0</v>
          </cell>
          <cell r="AB15">
            <v>0</v>
          </cell>
          <cell r="AC15" t="str">
            <v>2020 год</v>
          </cell>
          <cell r="AD15">
            <v>0</v>
          </cell>
          <cell r="AE15" t="str">
            <v>2021 год</v>
          </cell>
          <cell r="AF15">
            <v>0</v>
          </cell>
          <cell r="AG15" t="str">
            <v>2022 год</v>
          </cell>
          <cell r="AH15">
            <v>0</v>
          </cell>
          <cell r="AI15" t="str">
            <v>2023 год</v>
          </cell>
          <cell r="AJ15">
            <v>0</v>
          </cell>
          <cell r="AK15" t="str">
            <v>2024 год</v>
          </cell>
          <cell r="AL15">
            <v>0</v>
          </cell>
          <cell r="AM15" t="str">
            <v>Итого за период реализации инвестиционной программы
(план)</v>
          </cell>
          <cell r="AN15" t="str">
            <v>Итого за период реализации инвестиционной программы
(предложение по корректировке утвержденного плана)</v>
          </cell>
          <cell r="AO15">
            <v>0</v>
          </cell>
        </row>
        <row r="16">
          <cell r="C16">
            <v>0</v>
          </cell>
          <cell r="D16">
            <v>0</v>
          </cell>
          <cell r="E16">
            <v>0</v>
          </cell>
          <cell r="F16" t="str">
            <v>Утвержденный план</v>
          </cell>
          <cell r="G16" t="str">
            <v>Предложение по корректировке утвержденного плана</v>
          </cell>
          <cell r="H16" t="str">
            <v xml:space="preserve">Утвержденный план </v>
          </cell>
          <cell r="I16" t="str">
            <v>Предложение по корректировке утвержденного плана</v>
          </cell>
          <cell r="J16">
            <v>0</v>
          </cell>
          <cell r="K16" t="str">
            <v>Всего, в т.ч.:</v>
          </cell>
          <cell r="L16" t="str">
            <v>проектно-изыскательские работы</v>
          </cell>
          <cell r="M16" t="str">
            <v>строительные работы, реконструкция, монтаж оборудования</v>
          </cell>
          <cell r="N16" t="str">
            <v>оборудование</v>
          </cell>
          <cell r="O16" t="str">
            <v>прочие затраты</v>
          </cell>
          <cell r="P16" t="str">
            <v>Всего, в т.ч.:</v>
          </cell>
          <cell r="Q16" t="str">
            <v>проектно-изыскательские работы</v>
          </cell>
          <cell r="R16" t="str">
            <v>строительные работы, реконструкция, монтаж оборудования</v>
          </cell>
          <cell r="S16" t="str">
            <v>оборудование</v>
          </cell>
          <cell r="T16" t="str">
            <v>прочие затраты</v>
          </cell>
          <cell r="U16" t="str">
            <v>в базисном уровне цен</v>
          </cell>
          <cell r="V16" t="str">
            <v>в прогнозных ценах соответствующих лет</v>
          </cell>
          <cell r="W16" t="str">
            <v>в базисном уровне цен</v>
          </cell>
          <cell r="X16" t="str">
            <v>в прогнозных ценах соответствующих лет</v>
          </cell>
          <cell r="Y16" t="str">
            <v>в базисном уровне цен</v>
          </cell>
          <cell r="Z16" t="str">
            <v>в прогнозных ценах соответствующих лет</v>
          </cell>
          <cell r="AA16" t="str">
            <v xml:space="preserve">
Утвержденный план</v>
          </cell>
          <cell r="AB16" t="str">
            <v>Предложение по корректировке  плана</v>
          </cell>
          <cell r="AC16" t="str">
            <v>Утвержденный план</v>
          </cell>
          <cell r="AD16" t="str">
            <v>Предложение по корректировке плана</v>
          </cell>
          <cell r="AE16" t="str">
            <v>Утвержденный план</v>
          </cell>
          <cell r="AF16" t="str">
            <v>Предложение по корректировке плана</v>
          </cell>
          <cell r="AG16" t="str">
            <v>Утвержденный план</v>
          </cell>
          <cell r="AH16" t="str">
            <v>Предложение по корректировке плана</v>
          </cell>
          <cell r="AI16" t="str">
            <v>Утвержденный план</v>
          </cell>
          <cell r="AJ16" t="str">
            <v>Предложение по корректировке плана</v>
          </cell>
          <cell r="AK16" t="str">
            <v>План</v>
          </cell>
          <cell r="AL16" t="str">
            <v>Предложение по корректировке плана</v>
          </cell>
          <cell r="AM16">
            <v>0</v>
          </cell>
          <cell r="AN16">
            <v>0</v>
          </cell>
          <cell r="AO16">
            <v>0</v>
          </cell>
        </row>
        <row r="17">
          <cell r="C17">
            <v>3</v>
          </cell>
          <cell r="D17">
            <v>4</v>
          </cell>
          <cell r="E17">
            <v>5</v>
          </cell>
          <cell r="F17">
            <v>6</v>
          </cell>
          <cell r="G17">
            <v>7</v>
          </cell>
          <cell r="H17">
            <v>8</v>
          </cell>
          <cell r="I17">
            <v>9</v>
          </cell>
          <cell r="J17">
            <v>10</v>
          </cell>
          <cell r="K17">
            <v>11</v>
          </cell>
          <cell r="L17">
            <v>12</v>
          </cell>
          <cell r="M17">
            <v>13</v>
          </cell>
          <cell r="N17">
            <v>14</v>
          </cell>
          <cell r="O17">
            <v>15</v>
          </cell>
          <cell r="P17">
            <v>16</v>
          </cell>
          <cell r="Q17">
            <v>17</v>
          </cell>
          <cell r="R17">
            <v>18</v>
          </cell>
          <cell r="S17">
            <v>19</v>
          </cell>
          <cell r="T17">
            <v>20</v>
          </cell>
          <cell r="U17">
            <v>21</v>
          </cell>
          <cell r="V17">
            <v>22</v>
          </cell>
          <cell r="W17">
            <v>23</v>
          </cell>
          <cell r="X17">
            <v>24</v>
          </cell>
          <cell r="Y17">
            <v>25</v>
          </cell>
          <cell r="Z17">
            <v>26</v>
          </cell>
          <cell r="AA17">
            <v>27</v>
          </cell>
          <cell r="AB17">
            <v>28</v>
          </cell>
          <cell r="AC17" t="str">
            <v>29.1</v>
          </cell>
          <cell r="AD17" t="str">
            <v>29.2</v>
          </cell>
          <cell r="AE17" t="str">
            <v>29.3</v>
          </cell>
          <cell r="AF17" t="str">
            <v>29.4</v>
          </cell>
          <cell r="AG17" t="str">
            <v>29.5</v>
          </cell>
          <cell r="AH17" t="str">
            <v>29.6</v>
          </cell>
          <cell r="AI17" t="str">
            <v>29.7</v>
          </cell>
          <cell r="AJ17" t="str">
            <v>29.8</v>
          </cell>
          <cell r="AK17" t="str">
            <v>29.9</v>
          </cell>
          <cell r="AL17" t="str">
            <v>29.10</v>
          </cell>
          <cell r="AM17">
            <v>30</v>
          </cell>
          <cell r="AN17">
            <v>31</v>
          </cell>
          <cell r="AO17">
            <v>32</v>
          </cell>
        </row>
        <row r="18">
          <cell r="C18" t="str">
            <v>Г</v>
          </cell>
          <cell r="D18" t="str">
            <v>нд</v>
          </cell>
          <cell r="E18" t="str">
            <v>нд</v>
          </cell>
          <cell r="F18" t="str">
            <v>нд</v>
          </cell>
          <cell r="G18" t="str">
            <v>нд</v>
          </cell>
          <cell r="H18" t="str">
            <v>нд</v>
          </cell>
          <cell r="I18" t="str">
            <v>нд</v>
          </cell>
          <cell r="J18">
            <v>1.77345507</v>
          </cell>
          <cell r="K18">
            <v>162.33812631000001</v>
          </cell>
          <cell r="L18">
            <v>1.2489180499999999</v>
          </cell>
          <cell r="M18">
            <v>18.5275763</v>
          </cell>
          <cell r="N18">
            <v>115.28953752</v>
          </cell>
          <cell r="O18">
            <v>27.272094430000003</v>
          </cell>
          <cell r="P18">
            <v>138.64703903</v>
          </cell>
          <cell r="Q18">
            <v>1.2638158100000001</v>
          </cell>
          <cell r="R18">
            <v>19.355119340000002</v>
          </cell>
          <cell r="S18">
            <v>118.02810389000001</v>
          </cell>
          <cell r="T18">
            <v>0</v>
          </cell>
          <cell r="U18" t="str">
            <v>нд</v>
          </cell>
          <cell r="V18">
            <v>143.55609749000001</v>
          </cell>
          <cell r="W18" t="str">
            <v>нд</v>
          </cell>
          <cell r="X18">
            <v>143.55609749000001</v>
          </cell>
          <cell r="Y18" t="str">
            <v>нд</v>
          </cell>
          <cell r="Z18">
            <v>136.87358395999999</v>
          </cell>
          <cell r="AA18">
            <v>24.482798260000003</v>
          </cell>
          <cell r="AB18">
            <v>20.03912051</v>
          </cell>
          <cell r="AC18">
            <v>42.251407120000003</v>
          </cell>
          <cell r="AD18">
            <v>21.915809749999998</v>
          </cell>
          <cell r="AE18">
            <v>26.270951159999999</v>
          </cell>
          <cell r="AF18">
            <v>26.644451799999999</v>
          </cell>
          <cell r="AG18">
            <v>25.248307459999999</v>
          </cell>
          <cell r="AH18">
            <v>25.770420379999997</v>
          </cell>
          <cell r="AI18">
            <v>25.30263347</v>
          </cell>
          <cell r="AJ18">
            <v>26.094586239999998</v>
          </cell>
          <cell r="AK18">
            <v>16.409195279999999</v>
          </cell>
          <cell r="AL18" t="str">
            <v>нд</v>
          </cell>
          <cell r="AM18">
            <v>135.48249448999999</v>
          </cell>
          <cell r="AN18">
            <v>116.83446344999999</v>
          </cell>
          <cell r="AO18" t="str">
            <v>нд</v>
          </cell>
        </row>
        <row r="19">
          <cell r="C19" t="str">
            <v>Г</v>
          </cell>
          <cell r="D19" t="str">
            <v>нд</v>
          </cell>
          <cell r="E19" t="str">
            <v>нд</v>
          </cell>
          <cell r="F19" t="str">
            <v>нд</v>
          </cell>
          <cell r="G19" t="str">
            <v>нд</v>
          </cell>
          <cell r="H19" t="str">
            <v>нд</v>
          </cell>
          <cell r="I19" t="str">
            <v>нд</v>
          </cell>
          <cell r="J19">
            <v>0</v>
          </cell>
          <cell r="K19">
            <v>17.54076577</v>
          </cell>
          <cell r="L19">
            <v>1.2489180499999999</v>
          </cell>
          <cell r="M19">
            <v>16.29184772</v>
          </cell>
          <cell r="N19">
            <v>0</v>
          </cell>
          <cell r="O19">
            <v>0</v>
          </cell>
          <cell r="P19">
            <v>17.797077350000002</v>
          </cell>
          <cell r="Q19">
            <v>1.2638158100000001</v>
          </cell>
          <cell r="R19">
            <v>16.533261540000002</v>
          </cell>
          <cell r="S19">
            <v>0</v>
          </cell>
          <cell r="T19">
            <v>0</v>
          </cell>
          <cell r="U19" t="str">
            <v>нд</v>
          </cell>
          <cell r="V19">
            <v>17.54076577</v>
          </cell>
          <cell r="W19" t="str">
            <v>нд</v>
          </cell>
          <cell r="X19">
            <v>17.54076577</v>
          </cell>
          <cell r="Y19" t="str">
            <v>нд</v>
          </cell>
          <cell r="Z19">
            <v>17.797077350000002</v>
          </cell>
          <cell r="AA19">
            <v>2.1612306299999999</v>
          </cell>
          <cell r="AB19">
            <v>2.1798856799999999</v>
          </cell>
          <cell r="AC19">
            <v>1.5622526699999999</v>
          </cell>
          <cell r="AD19">
            <v>1.61269134</v>
          </cell>
          <cell r="AE19">
            <v>5.8148501399999999</v>
          </cell>
          <cell r="AF19">
            <v>5.8706653300000005</v>
          </cell>
          <cell r="AG19">
            <v>8.0024323299999995</v>
          </cell>
          <cell r="AH19">
            <v>8.1338349999999995</v>
          </cell>
          <cell r="AI19">
            <v>0</v>
          </cell>
          <cell r="AJ19">
            <v>0</v>
          </cell>
          <cell r="AK19">
            <v>0</v>
          </cell>
          <cell r="AL19" t="str">
            <v>нд</v>
          </cell>
          <cell r="AM19">
            <v>15.37953514</v>
          </cell>
          <cell r="AN19">
            <v>15.61719167</v>
          </cell>
          <cell r="AO19" t="str">
            <v>нд</v>
          </cell>
        </row>
        <row r="20">
          <cell r="C20" t="str">
            <v>Г</v>
          </cell>
          <cell r="D20" t="str">
            <v>нд</v>
          </cell>
          <cell r="E20" t="str">
            <v>нд</v>
          </cell>
          <cell r="F20" t="str">
            <v>нд</v>
          </cell>
          <cell r="G20" t="str">
            <v>нд</v>
          </cell>
          <cell r="H20" t="str">
            <v>нд</v>
          </cell>
          <cell r="I20" t="str">
            <v>нд</v>
          </cell>
          <cell r="J20">
            <v>0</v>
          </cell>
          <cell r="K20">
            <v>4.8696086599999999</v>
          </cell>
          <cell r="L20">
            <v>0</v>
          </cell>
          <cell r="M20">
            <v>2.23572858</v>
          </cell>
          <cell r="N20">
            <v>2.63388007</v>
          </cell>
          <cell r="O20">
            <v>0</v>
          </cell>
          <cell r="P20">
            <v>5.9512875599999999</v>
          </cell>
          <cell r="Q20">
            <v>0</v>
          </cell>
          <cell r="R20">
            <v>2.8218578000000001</v>
          </cell>
          <cell r="S20">
            <v>3.1294297699999998</v>
          </cell>
          <cell r="T20">
            <v>0</v>
          </cell>
          <cell r="U20" t="str">
            <v>нд</v>
          </cell>
          <cell r="V20">
            <v>4.8696086599999999</v>
          </cell>
          <cell r="W20" t="str">
            <v>нд</v>
          </cell>
          <cell r="X20">
            <v>4.8696086599999999</v>
          </cell>
          <cell r="Y20" t="str">
            <v>нд</v>
          </cell>
          <cell r="Z20">
            <v>5.9512875599999999</v>
          </cell>
          <cell r="AA20">
            <v>0</v>
          </cell>
          <cell r="AB20">
            <v>0.91976597999999998</v>
          </cell>
          <cell r="AC20">
            <v>2.23572858</v>
          </cell>
          <cell r="AD20">
            <v>2.2968578000000002</v>
          </cell>
          <cell r="AE20">
            <v>0</v>
          </cell>
          <cell r="AF20">
            <v>0</v>
          </cell>
          <cell r="AG20">
            <v>2.63388007</v>
          </cell>
          <cell r="AH20">
            <v>2.7346637899999999</v>
          </cell>
          <cell r="AI20">
            <v>0</v>
          </cell>
          <cell r="AJ20">
            <v>0</v>
          </cell>
          <cell r="AK20">
            <v>0</v>
          </cell>
          <cell r="AL20" t="str">
            <v>нд</v>
          </cell>
          <cell r="AM20">
            <v>4.86960865</v>
          </cell>
          <cell r="AN20">
            <v>5.0315215900000005</v>
          </cell>
          <cell r="AO20" t="str">
            <v>нд</v>
          </cell>
        </row>
        <row r="21">
          <cell r="C21" t="str">
            <v>Г</v>
          </cell>
          <cell r="D21" t="str">
            <v>нд</v>
          </cell>
          <cell r="E21" t="str">
            <v>нд</v>
          </cell>
          <cell r="F21" t="str">
            <v>нд</v>
          </cell>
          <cell r="G21" t="str">
            <v>нд</v>
          </cell>
          <cell r="H21" t="str">
            <v>нд</v>
          </cell>
          <cell r="I21" t="str">
            <v>нд</v>
          </cell>
          <cell r="J21">
            <v>1.77345507</v>
          </cell>
          <cell r="K21">
            <v>139.92775188000002</v>
          </cell>
          <cell r="L21">
            <v>0</v>
          </cell>
          <cell r="M21">
            <v>0</v>
          </cell>
          <cell r="N21">
            <v>112.65565744999999</v>
          </cell>
          <cell r="O21">
            <v>27.272094430000003</v>
          </cell>
          <cell r="P21">
            <v>114.89867412000001</v>
          </cell>
          <cell r="Q21">
            <v>0</v>
          </cell>
          <cell r="R21">
            <v>0</v>
          </cell>
          <cell r="S21">
            <v>114.89867412000001</v>
          </cell>
          <cell r="T21">
            <v>0</v>
          </cell>
          <cell r="U21" t="str">
            <v>нд</v>
          </cell>
          <cell r="V21">
            <v>121.14572306000002</v>
          </cell>
          <cell r="W21" t="str">
            <v>нд</v>
          </cell>
          <cell r="X21">
            <v>121.14572306000002</v>
          </cell>
          <cell r="Y21" t="str">
            <v>нд</v>
          </cell>
          <cell r="Z21">
            <v>113.12521905</v>
          </cell>
          <cell r="AA21">
            <v>22.321567630000004</v>
          </cell>
          <cell r="AB21">
            <v>16.939468850000001</v>
          </cell>
          <cell r="AC21">
            <v>38.453425870000004</v>
          </cell>
          <cell r="AD21">
            <v>18.006260609999998</v>
          </cell>
          <cell r="AE21">
            <v>20.456101019999998</v>
          </cell>
          <cell r="AF21">
            <v>20.773786469999997</v>
          </cell>
          <cell r="AG21">
            <v>14.611995059999998</v>
          </cell>
          <cell r="AH21">
            <v>14.901921589999997</v>
          </cell>
          <cell r="AI21">
            <v>25.30263347</v>
          </cell>
          <cell r="AJ21">
            <v>26.094586239999998</v>
          </cell>
          <cell r="AK21">
            <v>16.409195279999999</v>
          </cell>
          <cell r="AL21" t="str">
            <v>нд</v>
          </cell>
          <cell r="AM21">
            <v>115.23335069999999</v>
          </cell>
          <cell r="AN21">
            <v>96.185750189999993</v>
          </cell>
          <cell r="AO21" t="str">
            <v>нд</v>
          </cell>
        </row>
        <row r="22">
          <cell r="C22" t="str">
            <v>Г</v>
          </cell>
          <cell r="D22" t="str">
            <v>нд</v>
          </cell>
          <cell r="E22" t="str">
            <v>нд</v>
          </cell>
          <cell r="F22" t="str">
            <v>нд</v>
          </cell>
          <cell r="G22" t="str">
            <v>нд</v>
          </cell>
          <cell r="H22" t="str">
            <v>нд</v>
          </cell>
          <cell r="I22" t="str">
            <v>нд</v>
          </cell>
          <cell r="J22">
            <v>0</v>
          </cell>
          <cell r="K22">
            <v>0</v>
          </cell>
          <cell r="L22">
            <v>0</v>
          </cell>
          <cell r="M22">
            <v>0</v>
          </cell>
          <cell r="N22">
            <v>0</v>
          </cell>
          <cell r="O22">
            <v>0</v>
          </cell>
          <cell r="P22">
            <v>0</v>
          </cell>
          <cell r="Q22">
            <v>0</v>
          </cell>
          <cell r="R22">
            <v>0</v>
          </cell>
          <cell r="S22">
            <v>0</v>
          </cell>
          <cell r="T22">
            <v>0</v>
          </cell>
          <cell r="U22" t="str">
            <v>нд</v>
          </cell>
          <cell r="V22">
            <v>0</v>
          </cell>
          <cell r="W22" t="str">
            <v>нд</v>
          </cell>
          <cell r="X22">
            <v>0</v>
          </cell>
          <cell r="Y22" t="str">
            <v>нд</v>
          </cell>
          <cell r="Z22">
            <v>0</v>
          </cell>
          <cell r="AA22">
            <v>0</v>
          </cell>
          <cell r="AB22">
            <v>0</v>
          </cell>
          <cell r="AC22">
            <v>0</v>
          </cell>
          <cell r="AD22">
            <v>0</v>
          </cell>
          <cell r="AE22">
            <v>0</v>
          </cell>
          <cell r="AF22">
            <v>0</v>
          </cell>
          <cell r="AG22">
            <v>0</v>
          </cell>
          <cell r="AH22">
            <v>0</v>
          </cell>
          <cell r="AI22">
            <v>0</v>
          </cell>
          <cell r="AJ22">
            <v>0</v>
          </cell>
          <cell r="AK22">
            <v>0</v>
          </cell>
          <cell r="AL22" t="str">
            <v>нд</v>
          </cell>
          <cell r="AM22">
            <v>0</v>
          </cell>
          <cell r="AN22">
            <v>0</v>
          </cell>
          <cell r="AO22" t="str">
            <v>нд</v>
          </cell>
        </row>
        <row r="23">
          <cell r="C23" t="str">
            <v>Г</v>
          </cell>
          <cell r="D23" t="str">
            <v>нд</v>
          </cell>
          <cell r="E23" t="str">
            <v>нд</v>
          </cell>
          <cell r="F23" t="str">
            <v>нд</v>
          </cell>
          <cell r="G23" t="str">
            <v>нд</v>
          </cell>
          <cell r="H23" t="str">
            <v>нд</v>
          </cell>
          <cell r="I23" t="str">
            <v>нд</v>
          </cell>
          <cell r="J23">
            <v>0</v>
          </cell>
          <cell r="K23">
            <v>0</v>
          </cell>
          <cell r="L23">
            <v>0</v>
          </cell>
          <cell r="M23">
            <v>0</v>
          </cell>
          <cell r="N23">
            <v>0</v>
          </cell>
          <cell r="O23">
            <v>0</v>
          </cell>
          <cell r="P23">
            <v>0</v>
          </cell>
          <cell r="Q23">
            <v>0</v>
          </cell>
          <cell r="R23">
            <v>0</v>
          </cell>
          <cell r="S23">
            <v>0</v>
          </cell>
          <cell r="T23">
            <v>0</v>
          </cell>
          <cell r="U23" t="str">
            <v>нд</v>
          </cell>
          <cell r="V23">
            <v>0</v>
          </cell>
          <cell r="W23" t="str">
            <v>нд</v>
          </cell>
          <cell r="X23">
            <v>0</v>
          </cell>
          <cell r="Y23" t="str">
            <v>нд</v>
          </cell>
          <cell r="Z23">
            <v>0</v>
          </cell>
          <cell r="AA23">
            <v>0</v>
          </cell>
          <cell r="AB23">
            <v>0</v>
          </cell>
          <cell r="AC23">
            <v>0</v>
          </cell>
          <cell r="AD23">
            <v>0</v>
          </cell>
          <cell r="AE23">
            <v>0</v>
          </cell>
          <cell r="AF23">
            <v>0</v>
          </cell>
          <cell r="AG23">
            <v>0</v>
          </cell>
          <cell r="AH23">
            <v>0</v>
          </cell>
          <cell r="AI23">
            <v>0</v>
          </cell>
          <cell r="AJ23">
            <v>0</v>
          </cell>
          <cell r="AK23">
            <v>0</v>
          </cell>
          <cell r="AL23" t="str">
            <v>нд</v>
          </cell>
          <cell r="AM23">
            <v>0</v>
          </cell>
          <cell r="AN23">
            <v>0</v>
          </cell>
          <cell r="AO23" t="str">
            <v>нд</v>
          </cell>
        </row>
        <row r="24">
          <cell r="C24" t="str">
            <v>Г</v>
          </cell>
          <cell r="D24" t="str">
            <v>нд</v>
          </cell>
          <cell r="E24" t="str">
            <v>нд</v>
          </cell>
          <cell r="F24" t="str">
            <v>нд</v>
          </cell>
          <cell r="G24" t="str">
            <v>нд</v>
          </cell>
          <cell r="H24" t="str">
            <v>нд</v>
          </cell>
          <cell r="I24" t="str">
            <v>нд</v>
          </cell>
          <cell r="J24">
            <v>1.77345507</v>
          </cell>
          <cell r="K24">
            <v>129.91987603999999</v>
          </cell>
          <cell r="L24">
            <v>1.2489180499999999</v>
          </cell>
          <cell r="M24">
            <v>14.72959505</v>
          </cell>
          <cell r="N24">
            <v>86.669268509999995</v>
          </cell>
          <cell r="O24">
            <v>27.272094430000003</v>
          </cell>
          <cell r="P24">
            <v>104.72376031000002</v>
          </cell>
          <cell r="Q24">
            <v>1.2638158100000001</v>
          </cell>
          <cell r="R24">
            <v>15.445570200000001</v>
          </cell>
          <cell r="S24">
            <v>88.014374300000014</v>
          </cell>
          <cell r="T24">
            <v>0</v>
          </cell>
          <cell r="U24" t="str">
            <v>нд</v>
          </cell>
          <cell r="V24">
            <v>113.17700646000002</v>
          </cell>
          <cell r="W24" t="str">
            <v>нд</v>
          </cell>
          <cell r="X24">
            <v>113.17700646000002</v>
          </cell>
          <cell r="Y24" t="str">
            <v>нд</v>
          </cell>
          <cell r="Z24">
            <v>102.95030524000001</v>
          </cell>
          <cell r="AA24">
            <v>16.327119400000004</v>
          </cell>
          <cell r="AB24">
            <v>18.29067916</v>
          </cell>
          <cell r="AC24">
            <v>32.902062570000005</v>
          </cell>
          <cell r="AD24">
            <v>5.6894638400000002</v>
          </cell>
          <cell r="AE24">
            <v>20.67892281</v>
          </cell>
          <cell r="AF24">
            <v>20.877414569999999</v>
          </cell>
          <cell r="AG24">
            <v>20.3258212</v>
          </cell>
          <cell r="AH24">
            <v>20.659578369999998</v>
          </cell>
          <cell r="AI24">
            <v>22.943080479999999</v>
          </cell>
          <cell r="AJ24">
            <v>23.61385619</v>
          </cell>
          <cell r="AK24">
            <v>13.81931311</v>
          </cell>
          <cell r="AL24" t="str">
            <v>нд</v>
          </cell>
          <cell r="AM24">
            <v>110.66920016999998</v>
          </cell>
          <cell r="AN24">
            <v>84.659626079999995</v>
          </cell>
          <cell r="AO24" t="str">
            <v>нд</v>
          </cell>
        </row>
        <row r="25">
          <cell r="C25" t="str">
            <v>Г</v>
          </cell>
          <cell r="D25" t="str">
            <v>нд</v>
          </cell>
          <cell r="E25" t="str">
            <v>нд</v>
          </cell>
          <cell r="F25" t="str">
            <v>нд</v>
          </cell>
          <cell r="G25" t="str">
            <v>нд</v>
          </cell>
          <cell r="H25" t="str">
            <v>нд</v>
          </cell>
          <cell r="I25" t="str">
            <v>нд</v>
          </cell>
          <cell r="J25">
            <v>0</v>
          </cell>
          <cell r="K25">
            <v>15.978513099999999</v>
          </cell>
          <cell r="L25">
            <v>1.2489180499999999</v>
          </cell>
          <cell r="M25">
            <v>14.72959505</v>
          </cell>
          <cell r="N25">
            <v>0</v>
          </cell>
          <cell r="O25">
            <v>0</v>
          </cell>
          <cell r="P25">
            <v>16.184386010000001</v>
          </cell>
          <cell r="Q25">
            <v>1.2638158100000001</v>
          </cell>
          <cell r="R25">
            <v>14.9205702</v>
          </cell>
          <cell r="S25">
            <v>0</v>
          </cell>
          <cell r="T25">
            <v>0</v>
          </cell>
          <cell r="U25" t="str">
            <v>нд</v>
          </cell>
          <cell r="V25">
            <v>15.978513099999999</v>
          </cell>
          <cell r="W25" t="str">
            <v>нд</v>
          </cell>
          <cell r="X25">
            <v>15.978513099999999</v>
          </cell>
          <cell r="Y25" t="str">
            <v>нд</v>
          </cell>
          <cell r="Z25">
            <v>16.184386010000001</v>
          </cell>
          <cell r="AA25">
            <v>2.1612306299999999</v>
          </cell>
          <cell r="AB25">
            <v>2.1798856799999999</v>
          </cell>
          <cell r="AC25">
            <v>0</v>
          </cell>
          <cell r="AD25">
            <v>0</v>
          </cell>
          <cell r="AE25">
            <v>5.8148501399999999</v>
          </cell>
          <cell r="AF25">
            <v>5.8706653300000005</v>
          </cell>
          <cell r="AG25">
            <v>8.0024323299999995</v>
          </cell>
          <cell r="AH25">
            <v>8.1338349999999995</v>
          </cell>
          <cell r="AI25">
            <v>0</v>
          </cell>
          <cell r="AJ25">
            <v>0</v>
          </cell>
          <cell r="AK25">
            <v>0</v>
          </cell>
          <cell r="AL25" t="str">
            <v>нд</v>
          </cell>
          <cell r="AM25">
            <v>13.817282469999999</v>
          </cell>
          <cell r="AN25">
            <v>14.004500329999999</v>
          </cell>
          <cell r="AO25" t="str">
            <v>нд</v>
          </cell>
        </row>
        <row r="26">
          <cell r="C26" t="str">
            <v>Г</v>
          </cell>
          <cell r="D26" t="str">
            <v>нд</v>
          </cell>
          <cell r="E26" t="str">
            <v>нд</v>
          </cell>
          <cell r="F26" t="str">
            <v>нд</v>
          </cell>
          <cell r="G26" t="str">
            <v>нд</v>
          </cell>
          <cell r="H26" t="str">
            <v>нд</v>
          </cell>
          <cell r="I26" t="str">
            <v>нд</v>
          </cell>
          <cell r="J26">
            <v>0</v>
          </cell>
          <cell r="K26">
            <v>15.978513099999999</v>
          </cell>
          <cell r="L26">
            <v>1.2489180499999999</v>
          </cell>
          <cell r="M26">
            <v>14.72959505</v>
          </cell>
          <cell r="N26">
            <v>0</v>
          </cell>
          <cell r="O26">
            <v>0</v>
          </cell>
          <cell r="P26">
            <v>16.184386010000001</v>
          </cell>
          <cell r="Q26">
            <v>1.2638158100000001</v>
          </cell>
          <cell r="R26">
            <v>14.9205702</v>
          </cell>
          <cell r="S26">
            <v>0</v>
          </cell>
          <cell r="T26">
            <v>0</v>
          </cell>
          <cell r="U26" t="str">
            <v>нд</v>
          </cell>
          <cell r="V26">
            <v>15.978513099999999</v>
          </cell>
          <cell r="W26" t="str">
            <v>нд</v>
          </cell>
          <cell r="X26">
            <v>15.978513099999999</v>
          </cell>
          <cell r="Y26" t="str">
            <v>нд</v>
          </cell>
          <cell r="Z26">
            <v>16.184386010000001</v>
          </cell>
          <cell r="AA26">
            <v>2.1612306299999999</v>
          </cell>
          <cell r="AB26">
            <v>2.1798856799999999</v>
          </cell>
          <cell r="AC26">
            <v>0</v>
          </cell>
          <cell r="AD26">
            <v>0</v>
          </cell>
          <cell r="AE26">
            <v>5.8148501399999999</v>
          </cell>
          <cell r="AF26">
            <v>5.8706653300000005</v>
          </cell>
          <cell r="AG26">
            <v>8.0024323299999995</v>
          </cell>
          <cell r="AH26">
            <v>8.1338349999999995</v>
          </cell>
          <cell r="AI26">
            <v>0</v>
          </cell>
          <cell r="AJ26">
            <v>0</v>
          </cell>
          <cell r="AK26">
            <v>0</v>
          </cell>
          <cell r="AL26" t="str">
            <v>нд</v>
          </cell>
          <cell r="AM26">
            <v>13.817282469999999</v>
          </cell>
          <cell r="AN26">
            <v>14.004500329999999</v>
          </cell>
          <cell r="AO26" t="str">
            <v>нд</v>
          </cell>
        </row>
        <row r="27">
          <cell r="C27" t="str">
            <v>Г</v>
          </cell>
          <cell r="D27" t="str">
            <v>нд</v>
          </cell>
          <cell r="E27" t="str">
            <v>нд</v>
          </cell>
          <cell r="F27" t="str">
            <v>нд</v>
          </cell>
          <cell r="G27" t="str">
            <v>нд</v>
          </cell>
          <cell r="H27" t="str">
            <v>нд</v>
          </cell>
          <cell r="I27" t="str">
            <v>нд</v>
          </cell>
          <cell r="J27">
            <v>0</v>
          </cell>
          <cell r="K27">
            <v>15.978513099999999</v>
          </cell>
          <cell r="L27">
            <v>1.2489180499999999</v>
          </cell>
          <cell r="M27">
            <v>14.72959505</v>
          </cell>
          <cell r="N27">
            <v>0</v>
          </cell>
          <cell r="O27">
            <v>0</v>
          </cell>
          <cell r="P27">
            <v>16.184386010000001</v>
          </cell>
          <cell r="Q27">
            <v>1.2638158100000001</v>
          </cell>
          <cell r="R27">
            <v>14.9205702</v>
          </cell>
          <cell r="S27">
            <v>0</v>
          </cell>
          <cell r="T27">
            <v>0</v>
          </cell>
          <cell r="U27" t="str">
            <v>нд</v>
          </cell>
          <cell r="V27">
            <v>15.978513099999999</v>
          </cell>
          <cell r="W27" t="str">
            <v>нд</v>
          </cell>
          <cell r="X27">
            <v>15.978513099999999</v>
          </cell>
          <cell r="Y27" t="str">
            <v>нд</v>
          </cell>
          <cell r="Z27">
            <v>16.184386010000001</v>
          </cell>
          <cell r="AA27">
            <v>2.1612306299999999</v>
          </cell>
          <cell r="AB27">
            <v>2.1798856799999999</v>
          </cell>
          <cell r="AC27">
            <v>0</v>
          </cell>
          <cell r="AD27">
            <v>0</v>
          </cell>
          <cell r="AE27">
            <v>5.8148501399999999</v>
          </cell>
          <cell r="AF27">
            <v>5.8706653300000005</v>
          </cell>
          <cell r="AG27">
            <v>8.0024323299999995</v>
          </cell>
          <cell r="AH27">
            <v>8.1338349999999995</v>
          </cell>
          <cell r="AI27">
            <v>0</v>
          </cell>
          <cell r="AJ27">
            <v>0</v>
          </cell>
          <cell r="AK27">
            <v>0</v>
          </cell>
          <cell r="AL27" t="str">
            <v>нд</v>
          </cell>
          <cell r="AM27">
            <v>13.817282469999999</v>
          </cell>
          <cell r="AN27">
            <v>14.004500329999999</v>
          </cell>
          <cell r="AO27" t="str">
            <v>нд</v>
          </cell>
        </row>
        <row r="28">
          <cell r="C28" t="str">
            <v>H_504-13</v>
          </cell>
          <cell r="D28" t="str">
            <v>Н</v>
          </cell>
          <cell r="E28">
            <v>2022</v>
          </cell>
          <cell r="F28">
            <v>2022</v>
          </cell>
          <cell r="G28">
            <v>2022</v>
          </cell>
          <cell r="H28" t="str">
            <v>нд</v>
          </cell>
          <cell r="I28" t="str">
            <v>нд</v>
          </cell>
          <cell r="J28">
            <v>0</v>
          </cell>
          <cell r="K28">
            <v>0.46699597999999998</v>
          </cell>
          <cell r="L28">
            <v>0.46699597999999998</v>
          </cell>
          <cell r="M28">
            <v>0</v>
          </cell>
          <cell r="N28">
            <v>0</v>
          </cell>
          <cell r="O28">
            <v>0</v>
          </cell>
          <cell r="P28">
            <v>0.47466422000000003</v>
          </cell>
          <cell r="Q28">
            <v>0.47466422000000003</v>
          </cell>
          <cell r="R28">
            <v>0</v>
          </cell>
          <cell r="S28">
            <v>0</v>
          </cell>
          <cell r="T28">
            <v>0</v>
          </cell>
          <cell r="U28" t="str">
            <v>нд</v>
          </cell>
          <cell r="V28">
            <v>0.46699597999999998</v>
          </cell>
          <cell r="W28" t="str">
            <v>нд</v>
          </cell>
          <cell r="X28">
            <v>0.46699597999999998</v>
          </cell>
          <cell r="Y28" t="str">
            <v>нд</v>
          </cell>
          <cell r="Z28">
            <v>0.47466422000000003</v>
          </cell>
          <cell r="AA28">
            <v>0</v>
          </cell>
          <cell r="AB28">
            <v>0</v>
          </cell>
          <cell r="AC28">
            <v>0</v>
          </cell>
          <cell r="AD28">
            <v>0</v>
          </cell>
          <cell r="AE28">
            <v>0</v>
          </cell>
          <cell r="AF28">
            <v>0</v>
          </cell>
          <cell r="AG28">
            <v>0.46699597999999998</v>
          </cell>
          <cell r="AH28">
            <v>0.47466422000000003</v>
          </cell>
          <cell r="AI28">
            <v>0</v>
          </cell>
          <cell r="AJ28">
            <v>0</v>
          </cell>
          <cell r="AK28">
            <v>0</v>
          </cell>
          <cell r="AL28" t="str">
            <v>нд</v>
          </cell>
          <cell r="AM28">
            <v>0.46699597999999998</v>
          </cell>
          <cell r="AN28">
            <v>0.47466422000000003</v>
          </cell>
          <cell r="AO28" t="str">
            <v>Пересчет по индексам-дефляторам Минэкономразвития до 2024г.</v>
          </cell>
        </row>
        <row r="29">
          <cell r="C29" t="str">
            <v>H_504-14</v>
          </cell>
          <cell r="D29" t="str">
            <v>П</v>
          </cell>
          <cell r="E29">
            <v>2022</v>
          </cell>
          <cell r="F29">
            <v>2022</v>
          </cell>
          <cell r="G29">
            <v>2022</v>
          </cell>
          <cell r="H29" t="str">
            <v>нд</v>
          </cell>
          <cell r="I29" t="str">
            <v>нд</v>
          </cell>
          <cell r="J29">
            <v>0</v>
          </cell>
          <cell r="K29">
            <v>7.5354363500000003</v>
          </cell>
          <cell r="L29">
            <v>0</v>
          </cell>
          <cell r="M29">
            <v>7.5354363500000003</v>
          </cell>
          <cell r="N29">
            <v>0</v>
          </cell>
          <cell r="O29">
            <v>0</v>
          </cell>
          <cell r="P29">
            <v>7.6591707800000002</v>
          </cell>
          <cell r="Q29">
            <v>0</v>
          </cell>
          <cell r="R29">
            <v>7.6591707800000002</v>
          </cell>
          <cell r="S29">
            <v>0</v>
          </cell>
          <cell r="T29">
            <v>0</v>
          </cell>
          <cell r="U29" t="str">
            <v>нд</v>
          </cell>
          <cell r="V29">
            <v>7.5354363500000003</v>
          </cell>
          <cell r="W29" t="str">
            <v>нд</v>
          </cell>
          <cell r="X29">
            <v>7.5354363500000003</v>
          </cell>
          <cell r="Y29" t="str">
            <v>нд</v>
          </cell>
          <cell r="Z29">
            <v>7.6591707800000002</v>
          </cell>
          <cell r="AA29">
            <v>0</v>
          </cell>
          <cell r="AB29">
            <v>0</v>
          </cell>
          <cell r="AC29">
            <v>0</v>
          </cell>
          <cell r="AD29">
            <v>0</v>
          </cell>
          <cell r="AE29">
            <v>0</v>
          </cell>
          <cell r="AF29">
            <v>0</v>
          </cell>
          <cell r="AG29">
            <v>7.5354363500000003</v>
          </cell>
          <cell r="AH29">
            <v>7.6591707800000002</v>
          </cell>
          <cell r="AI29">
            <v>0</v>
          </cell>
          <cell r="AJ29">
            <v>0</v>
          </cell>
          <cell r="AK29">
            <v>0</v>
          </cell>
          <cell r="AL29" t="str">
            <v>нд</v>
          </cell>
          <cell r="AM29">
            <v>7.5354363500000003</v>
          </cell>
          <cell r="AN29">
            <v>7.6591707800000002</v>
          </cell>
          <cell r="AO29" t="str">
            <v>Пересчет по индексам-дефляторам Минэкономразвития до 2024г.</v>
          </cell>
        </row>
        <row r="30">
          <cell r="C30" t="str">
            <v>H_504-11</v>
          </cell>
          <cell r="D30" t="str">
            <v>П</v>
          </cell>
          <cell r="E30">
            <v>2021</v>
          </cell>
          <cell r="F30">
            <v>2021</v>
          </cell>
          <cell r="G30">
            <v>2021</v>
          </cell>
          <cell r="H30" t="str">
            <v>нд</v>
          </cell>
          <cell r="I30" t="str">
            <v>нд</v>
          </cell>
          <cell r="J30">
            <v>0</v>
          </cell>
          <cell r="K30">
            <v>0.49657681999999997</v>
          </cell>
          <cell r="L30">
            <v>0.49657681999999997</v>
          </cell>
          <cell r="M30">
            <v>0</v>
          </cell>
          <cell r="N30">
            <v>0</v>
          </cell>
          <cell r="O30">
            <v>0</v>
          </cell>
          <cell r="P30">
            <v>0.50134332999999998</v>
          </cell>
          <cell r="Q30">
            <v>0.50134332999999998</v>
          </cell>
          <cell r="R30">
            <v>0</v>
          </cell>
          <cell r="S30">
            <v>0</v>
          </cell>
          <cell r="T30">
            <v>0</v>
          </cell>
          <cell r="U30" t="str">
            <v>нд</v>
          </cell>
          <cell r="V30">
            <v>0.49657681999999997</v>
          </cell>
          <cell r="W30" t="str">
            <v>нд</v>
          </cell>
          <cell r="X30">
            <v>0.49657681999999997</v>
          </cell>
          <cell r="Y30" t="str">
            <v>нд</v>
          </cell>
          <cell r="Z30">
            <v>0.50134332999999998</v>
          </cell>
          <cell r="AA30">
            <v>0</v>
          </cell>
          <cell r="AB30">
            <v>0</v>
          </cell>
          <cell r="AC30">
            <v>0</v>
          </cell>
          <cell r="AD30">
            <v>0</v>
          </cell>
          <cell r="AE30">
            <v>0.49657681999999997</v>
          </cell>
          <cell r="AF30">
            <v>0.50134332999999998</v>
          </cell>
          <cell r="AG30">
            <v>0</v>
          </cell>
          <cell r="AH30">
            <v>0</v>
          </cell>
          <cell r="AI30">
            <v>0</v>
          </cell>
          <cell r="AJ30">
            <v>0</v>
          </cell>
          <cell r="AK30">
            <v>0</v>
          </cell>
          <cell r="AL30" t="str">
            <v>нд</v>
          </cell>
          <cell r="AM30">
            <v>0.49657681999999997</v>
          </cell>
          <cell r="AN30">
            <v>0.50134332999999998</v>
          </cell>
          <cell r="AO30" t="str">
            <v>Пересчет по индексам-дефляторам Минэкономразвития до 2024г.</v>
          </cell>
        </row>
        <row r="31">
          <cell r="C31" t="str">
            <v>H_504-12</v>
          </cell>
          <cell r="D31" t="str">
            <v>П</v>
          </cell>
          <cell r="E31">
            <v>2021</v>
          </cell>
          <cell r="F31">
            <v>2021</v>
          </cell>
          <cell r="G31">
            <v>2021</v>
          </cell>
          <cell r="H31" t="str">
            <v>нд</v>
          </cell>
          <cell r="I31" t="str">
            <v>нд</v>
          </cell>
          <cell r="J31">
            <v>0</v>
          </cell>
          <cell r="K31">
            <v>5.3182733200000003</v>
          </cell>
          <cell r="L31">
            <v>0</v>
          </cell>
          <cell r="M31">
            <v>5.3182733200000003</v>
          </cell>
          <cell r="N31">
            <v>0</v>
          </cell>
          <cell r="O31">
            <v>0</v>
          </cell>
          <cell r="P31">
            <v>5.3693220000000004</v>
          </cell>
          <cell r="Q31">
            <v>0</v>
          </cell>
          <cell r="R31">
            <v>5.3693220000000004</v>
          </cell>
          <cell r="S31">
            <v>0</v>
          </cell>
          <cell r="T31">
            <v>0</v>
          </cell>
          <cell r="U31" t="str">
            <v>нд</v>
          </cell>
          <cell r="V31">
            <v>5.3182733200000003</v>
          </cell>
          <cell r="W31" t="str">
            <v>нд</v>
          </cell>
          <cell r="X31">
            <v>5.3182733200000003</v>
          </cell>
          <cell r="Y31" t="str">
            <v>нд</v>
          </cell>
          <cell r="Z31">
            <v>5.3693220000000004</v>
          </cell>
          <cell r="AA31">
            <v>0</v>
          </cell>
          <cell r="AB31">
            <v>0</v>
          </cell>
          <cell r="AC31">
            <v>0</v>
          </cell>
          <cell r="AD31">
            <v>0</v>
          </cell>
          <cell r="AE31">
            <v>5.3182733200000003</v>
          </cell>
          <cell r="AF31">
            <v>5.3693220000000004</v>
          </cell>
          <cell r="AG31">
            <v>0</v>
          </cell>
          <cell r="AH31">
            <v>0</v>
          </cell>
          <cell r="AI31">
            <v>0</v>
          </cell>
          <cell r="AJ31">
            <v>0</v>
          </cell>
          <cell r="AK31">
            <v>0</v>
          </cell>
          <cell r="AL31" t="str">
            <v>нд</v>
          </cell>
          <cell r="AM31">
            <v>5.3182733200000003</v>
          </cell>
          <cell r="AN31">
            <v>5.3693220000000004</v>
          </cell>
          <cell r="AO31" t="str">
            <v>Пересчет по индексам-дефляторам Минэкономразвития до 2024г.</v>
          </cell>
        </row>
        <row r="32">
          <cell r="C32" t="str">
            <v>I_504-163</v>
          </cell>
          <cell r="D32" t="str">
            <v>П</v>
          </cell>
          <cell r="E32">
            <v>2019</v>
          </cell>
          <cell r="F32">
            <v>2019</v>
          </cell>
          <cell r="G32">
            <v>2019</v>
          </cell>
          <cell r="H32" t="str">
            <v>нд</v>
          </cell>
          <cell r="I32" t="str">
            <v>нд</v>
          </cell>
          <cell r="J32">
            <v>0</v>
          </cell>
          <cell r="K32">
            <v>0.28534524999999999</v>
          </cell>
          <cell r="L32">
            <v>0.28534524999999999</v>
          </cell>
          <cell r="M32">
            <v>0</v>
          </cell>
          <cell r="N32">
            <v>0</v>
          </cell>
          <cell r="O32">
            <v>0</v>
          </cell>
          <cell r="P32">
            <v>0.28780825999999998</v>
          </cell>
          <cell r="Q32">
            <v>0.28780825999999998</v>
          </cell>
          <cell r="R32">
            <v>0</v>
          </cell>
          <cell r="S32">
            <v>0</v>
          </cell>
          <cell r="T32">
            <v>0</v>
          </cell>
          <cell r="U32" t="str">
            <v>нд</v>
          </cell>
          <cell r="V32">
            <v>0.28534524999999999</v>
          </cell>
          <cell r="W32" t="str">
            <v>нд</v>
          </cell>
          <cell r="X32">
            <v>0.28534524999999999</v>
          </cell>
          <cell r="Y32" t="str">
            <v>нд</v>
          </cell>
          <cell r="Z32">
            <v>0.28780825999999998</v>
          </cell>
          <cell r="AA32">
            <v>0.28534524999999999</v>
          </cell>
          <cell r="AB32">
            <v>0.28780825999999998</v>
          </cell>
          <cell r="AC32">
            <v>0</v>
          </cell>
          <cell r="AD32">
            <v>0</v>
          </cell>
          <cell r="AE32">
            <v>0</v>
          </cell>
          <cell r="AF32">
            <v>0</v>
          </cell>
          <cell r="AG32">
            <v>0</v>
          </cell>
          <cell r="AH32">
            <v>0</v>
          </cell>
          <cell r="AI32">
            <v>0</v>
          </cell>
          <cell r="AJ32">
            <v>0</v>
          </cell>
          <cell r="AK32">
            <v>0</v>
          </cell>
          <cell r="AL32" t="str">
            <v>нд</v>
          </cell>
          <cell r="AM32">
            <v>0</v>
          </cell>
          <cell r="AN32">
            <v>0</v>
          </cell>
          <cell r="AO32" t="str">
            <v>Пересчет по индексам-дефляторам Минэкономразвития до 2024г.</v>
          </cell>
        </row>
        <row r="33">
          <cell r="C33" t="str">
            <v>I_504-164</v>
          </cell>
          <cell r="D33" t="str">
            <v>П</v>
          </cell>
          <cell r="E33">
            <v>2019</v>
          </cell>
          <cell r="F33">
            <v>2019</v>
          </cell>
          <cell r="G33">
            <v>2019</v>
          </cell>
          <cell r="H33" t="str">
            <v>нд</v>
          </cell>
          <cell r="I33" t="str">
            <v>нд</v>
          </cell>
          <cell r="J33">
            <v>0</v>
          </cell>
          <cell r="K33">
            <v>1.8758853799999999</v>
          </cell>
          <cell r="L33">
            <v>0</v>
          </cell>
          <cell r="M33">
            <v>1.8758853799999999</v>
          </cell>
          <cell r="N33">
            <v>0</v>
          </cell>
          <cell r="O33">
            <v>0</v>
          </cell>
          <cell r="P33">
            <v>1.8920774199999999</v>
          </cell>
          <cell r="Q33">
            <v>0</v>
          </cell>
          <cell r="R33">
            <v>1.8920774199999999</v>
          </cell>
          <cell r="S33">
            <v>0</v>
          </cell>
          <cell r="T33">
            <v>0</v>
          </cell>
          <cell r="U33" t="str">
            <v>нд</v>
          </cell>
          <cell r="V33">
            <v>1.8758853799999999</v>
          </cell>
          <cell r="W33" t="str">
            <v>нд</v>
          </cell>
          <cell r="X33">
            <v>1.8758853799999999</v>
          </cell>
          <cell r="Y33" t="str">
            <v>нд</v>
          </cell>
          <cell r="Z33">
            <v>1.8920774199999999</v>
          </cell>
          <cell r="AA33">
            <v>1.8758853799999999</v>
          </cell>
          <cell r="AB33">
            <v>1.8920774199999999</v>
          </cell>
          <cell r="AC33">
            <v>0</v>
          </cell>
          <cell r="AD33">
            <v>0</v>
          </cell>
          <cell r="AE33">
            <v>0</v>
          </cell>
          <cell r="AF33">
            <v>0</v>
          </cell>
          <cell r="AG33">
            <v>0</v>
          </cell>
          <cell r="AH33">
            <v>0</v>
          </cell>
          <cell r="AI33">
            <v>0</v>
          </cell>
          <cell r="AJ33">
            <v>0</v>
          </cell>
          <cell r="AK33">
            <v>0</v>
          </cell>
          <cell r="AL33" t="str">
            <v>нд</v>
          </cell>
          <cell r="AM33">
            <v>0</v>
          </cell>
          <cell r="AN33">
            <v>0</v>
          </cell>
          <cell r="AO33" t="str">
            <v>Пересчет по индексам-дефляторам Минэкономразвития до 2024г.</v>
          </cell>
        </row>
        <row r="34">
          <cell r="C34" t="str">
            <v>Г</v>
          </cell>
          <cell r="D34" t="str">
            <v>нд</v>
          </cell>
          <cell r="E34" t="str">
            <v>нд</v>
          </cell>
          <cell r="F34" t="str">
            <v>нд</v>
          </cell>
          <cell r="G34" t="str">
            <v>нд</v>
          </cell>
          <cell r="H34" t="str">
            <v>нд</v>
          </cell>
          <cell r="I34" t="str">
            <v>нд</v>
          </cell>
          <cell r="J34">
            <v>0</v>
          </cell>
          <cell r="K34">
            <v>0</v>
          </cell>
          <cell r="L34">
            <v>0</v>
          </cell>
          <cell r="M34">
            <v>0</v>
          </cell>
          <cell r="N34">
            <v>0</v>
          </cell>
          <cell r="O34">
            <v>0</v>
          </cell>
          <cell r="P34">
            <v>0</v>
          </cell>
          <cell r="Q34">
            <v>0</v>
          </cell>
          <cell r="R34">
            <v>0</v>
          </cell>
          <cell r="S34">
            <v>0</v>
          </cell>
          <cell r="T34">
            <v>0</v>
          </cell>
          <cell r="U34" t="str">
            <v>нд</v>
          </cell>
          <cell r="V34">
            <v>0</v>
          </cell>
          <cell r="W34" t="str">
            <v>нд</v>
          </cell>
          <cell r="X34">
            <v>0</v>
          </cell>
          <cell r="Y34" t="str">
            <v>нд</v>
          </cell>
          <cell r="Z34">
            <v>0</v>
          </cell>
          <cell r="AA34">
            <v>0</v>
          </cell>
          <cell r="AB34">
            <v>0</v>
          </cell>
          <cell r="AC34">
            <v>0</v>
          </cell>
          <cell r="AD34">
            <v>0</v>
          </cell>
          <cell r="AE34">
            <v>0</v>
          </cell>
          <cell r="AF34">
            <v>0</v>
          </cell>
          <cell r="AG34">
            <v>0</v>
          </cell>
          <cell r="AH34">
            <v>0</v>
          </cell>
          <cell r="AI34">
            <v>0</v>
          </cell>
          <cell r="AJ34">
            <v>0</v>
          </cell>
          <cell r="AK34">
            <v>0</v>
          </cell>
          <cell r="AL34" t="str">
            <v>нд</v>
          </cell>
          <cell r="AM34">
            <v>0</v>
          </cell>
          <cell r="AN34">
            <v>0</v>
          </cell>
          <cell r="AO34" t="str">
            <v>нд</v>
          </cell>
        </row>
        <row r="35">
          <cell r="C35" t="str">
            <v>Г</v>
          </cell>
          <cell r="D35" t="str">
            <v>нд</v>
          </cell>
          <cell r="E35" t="str">
            <v>нд</v>
          </cell>
          <cell r="F35" t="str">
            <v>нд</v>
          </cell>
          <cell r="G35" t="str">
            <v>нд</v>
          </cell>
          <cell r="H35" t="str">
            <v>нд</v>
          </cell>
          <cell r="I35" t="str">
            <v>нд</v>
          </cell>
          <cell r="J35">
            <v>0</v>
          </cell>
          <cell r="K35">
            <v>0</v>
          </cell>
          <cell r="L35">
            <v>0</v>
          </cell>
          <cell r="M35">
            <v>0</v>
          </cell>
          <cell r="N35">
            <v>0</v>
          </cell>
          <cell r="O35">
            <v>0</v>
          </cell>
          <cell r="P35">
            <v>0</v>
          </cell>
          <cell r="Q35">
            <v>0</v>
          </cell>
          <cell r="R35">
            <v>0</v>
          </cell>
          <cell r="S35">
            <v>0</v>
          </cell>
          <cell r="T35">
            <v>0</v>
          </cell>
          <cell r="U35" t="str">
            <v>нд</v>
          </cell>
          <cell r="V35">
            <v>0</v>
          </cell>
          <cell r="W35" t="str">
            <v>нд</v>
          </cell>
          <cell r="X35">
            <v>0</v>
          </cell>
          <cell r="Y35" t="str">
            <v>нд</v>
          </cell>
          <cell r="Z35">
            <v>0</v>
          </cell>
          <cell r="AA35">
            <v>0</v>
          </cell>
          <cell r="AB35">
            <v>0</v>
          </cell>
          <cell r="AC35">
            <v>0</v>
          </cell>
          <cell r="AD35">
            <v>0</v>
          </cell>
          <cell r="AE35">
            <v>0</v>
          </cell>
          <cell r="AF35">
            <v>0</v>
          </cell>
          <cell r="AG35">
            <v>0</v>
          </cell>
          <cell r="AH35">
            <v>0</v>
          </cell>
          <cell r="AI35">
            <v>0</v>
          </cell>
          <cell r="AJ35">
            <v>0</v>
          </cell>
          <cell r="AK35">
            <v>0</v>
          </cell>
          <cell r="AL35" t="str">
            <v>нд</v>
          </cell>
          <cell r="AM35">
            <v>0</v>
          </cell>
          <cell r="AN35">
            <v>0</v>
          </cell>
          <cell r="AO35" t="str">
            <v>нд</v>
          </cell>
        </row>
        <row r="36">
          <cell r="C36" t="str">
            <v>Г</v>
          </cell>
          <cell r="D36" t="str">
            <v>нд</v>
          </cell>
          <cell r="E36" t="str">
            <v>нд</v>
          </cell>
          <cell r="F36" t="str">
            <v>нд</v>
          </cell>
          <cell r="G36" t="str">
            <v>нд</v>
          </cell>
          <cell r="H36" t="str">
            <v>нд</v>
          </cell>
          <cell r="I36" t="str">
            <v>нд</v>
          </cell>
          <cell r="J36">
            <v>0</v>
          </cell>
          <cell r="K36">
            <v>0</v>
          </cell>
          <cell r="L36">
            <v>0</v>
          </cell>
          <cell r="M36">
            <v>0</v>
          </cell>
          <cell r="N36">
            <v>0</v>
          </cell>
          <cell r="O36">
            <v>0</v>
          </cell>
          <cell r="P36">
            <v>0</v>
          </cell>
          <cell r="Q36">
            <v>0</v>
          </cell>
          <cell r="R36">
            <v>0</v>
          </cell>
          <cell r="S36">
            <v>0</v>
          </cell>
          <cell r="T36">
            <v>0</v>
          </cell>
          <cell r="U36" t="str">
            <v>нд</v>
          </cell>
          <cell r="V36">
            <v>0</v>
          </cell>
          <cell r="W36" t="str">
            <v>нд</v>
          </cell>
          <cell r="X36">
            <v>0</v>
          </cell>
          <cell r="Y36" t="str">
            <v>нд</v>
          </cell>
          <cell r="Z36">
            <v>0</v>
          </cell>
          <cell r="AA36">
            <v>0</v>
          </cell>
          <cell r="AB36">
            <v>0</v>
          </cell>
          <cell r="AC36">
            <v>0</v>
          </cell>
          <cell r="AD36">
            <v>0</v>
          </cell>
          <cell r="AE36">
            <v>0</v>
          </cell>
          <cell r="AF36">
            <v>0</v>
          </cell>
          <cell r="AG36">
            <v>0</v>
          </cell>
          <cell r="AH36">
            <v>0</v>
          </cell>
          <cell r="AI36">
            <v>0</v>
          </cell>
          <cell r="AJ36">
            <v>0</v>
          </cell>
          <cell r="AK36">
            <v>0</v>
          </cell>
          <cell r="AL36" t="str">
            <v>нд</v>
          </cell>
          <cell r="AM36">
            <v>0</v>
          </cell>
          <cell r="AN36">
            <v>0</v>
          </cell>
          <cell r="AO36" t="str">
            <v>нд</v>
          </cell>
        </row>
        <row r="37">
          <cell r="C37" t="str">
            <v>Г</v>
          </cell>
          <cell r="D37" t="str">
            <v>нд</v>
          </cell>
          <cell r="E37" t="str">
            <v>нд</v>
          </cell>
          <cell r="F37" t="str">
            <v>нд</v>
          </cell>
          <cell r="G37" t="str">
            <v>нд</v>
          </cell>
          <cell r="H37" t="str">
            <v>нд</v>
          </cell>
          <cell r="I37" t="str">
            <v>нд</v>
          </cell>
          <cell r="J37">
            <v>0</v>
          </cell>
          <cell r="K37">
            <v>0</v>
          </cell>
          <cell r="L37">
            <v>0</v>
          </cell>
          <cell r="M37">
            <v>0</v>
          </cell>
          <cell r="N37">
            <v>0</v>
          </cell>
          <cell r="O37">
            <v>0</v>
          </cell>
          <cell r="P37">
            <v>0.91976597999999998</v>
          </cell>
          <cell r="Q37">
            <v>0</v>
          </cell>
          <cell r="R37">
            <v>0.52500000000000002</v>
          </cell>
          <cell r="S37">
            <v>0.39476598000000002</v>
          </cell>
          <cell r="T37">
            <v>0</v>
          </cell>
          <cell r="U37" t="str">
            <v>нд</v>
          </cell>
          <cell r="V37">
            <v>0</v>
          </cell>
          <cell r="W37" t="str">
            <v>нд</v>
          </cell>
          <cell r="X37">
            <v>0</v>
          </cell>
          <cell r="Y37" t="str">
            <v>нд</v>
          </cell>
          <cell r="Z37">
            <v>0.91976597999999998</v>
          </cell>
          <cell r="AA37">
            <v>0</v>
          </cell>
          <cell r="AB37">
            <v>0.91976597999999998</v>
          </cell>
          <cell r="AC37">
            <v>0</v>
          </cell>
          <cell r="AD37">
            <v>0</v>
          </cell>
          <cell r="AE37">
            <v>0</v>
          </cell>
          <cell r="AF37">
            <v>0</v>
          </cell>
          <cell r="AG37">
            <v>0</v>
          </cell>
          <cell r="AH37">
            <v>0</v>
          </cell>
          <cell r="AI37">
            <v>0</v>
          </cell>
          <cell r="AJ37">
            <v>0</v>
          </cell>
          <cell r="AK37">
            <v>0</v>
          </cell>
          <cell r="AL37" t="str">
            <v>нд</v>
          </cell>
          <cell r="AM37">
            <v>0</v>
          </cell>
          <cell r="AN37">
            <v>0</v>
          </cell>
          <cell r="AO37" t="str">
            <v>нд</v>
          </cell>
        </row>
        <row r="38">
          <cell r="C38" t="str">
            <v>Г</v>
          </cell>
          <cell r="D38" t="str">
            <v>нд</v>
          </cell>
          <cell r="E38" t="str">
            <v>нд</v>
          </cell>
          <cell r="F38" t="str">
            <v>нд</v>
          </cell>
          <cell r="G38" t="str">
            <v>нд</v>
          </cell>
          <cell r="H38" t="str">
            <v>нд</v>
          </cell>
          <cell r="I38" t="str">
            <v>нд</v>
          </cell>
          <cell r="J38">
            <v>0</v>
          </cell>
          <cell r="K38">
            <v>0</v>
          </cell>
          <cell r="L38">
            <v>0</v>
          </cell>
          <cell r="M38">
            <v>0</v>
          </cell>
          <cell r="N38">
            <v>0</v>
          </cell>
          <cell r="O38">
            <v>0</v>
          </cell>
          <cell r="P38">
            <v>0.39476598000000002</v>
          </cell>
          <cell r="Q38">
            <v>0</v>
          </cell>
          <cell r="R38">
            <v>0</v>
          </cell>
          <cell r="S38">
            <v>0.39476598000000002</v>
          </cell>
          <cell r="T38">
            <v>0</v>
          </cell>
          <cell r="U38" t="str">
            <v>нд</v>
          </cell>
          <cell r="V38">
            <v>0</v>
          </cell>
          <cell r="W38" t="str">
            <v>нд</v>
          </cell>
          <cell r="X38">
            <v>0</v>
          </cell>
          <cell r="Y38" t="str">
            <v>нд</v>
          </cell>
          <cell r="Z38">
            <v>0.39476598000000002</v>
          </cell>
          <cell r="AA38">
            <v>0</v>
          </cell>
          <cell r="AB38">
            <v>0.39476598000000002</v>
          </cell>
          <cell r="AC38">
            <v>0</v>
          </cell>
          <cell r="AD38">
            <v>0</v>
          </cell>
          <cell r="AE38">
            <v>0</v>
          </cell>
          <cell r="AF38">
            <v>0</v>
          </cell>
          <cell r="AG38">
            <v>0</v>
          </cell>
          <cell r="AH38">
            <v>0</v>
          </cell>
          <cell r="AI38">
            <v>0</v>
          </cell>
          <cell r="AJ38">
            <v>0</v>
          </cell>
          <cell r="AK38">
            <v>0</v>
          </cell>
          <cell r="AL38" t="str">
            <v>нд</v>
          </cell>
          <cell r="AM38">
            <v>0</v>
          </cell>
          <cell r="AN38">
            <v>0</v>
          </cell>
          <cell r="AO38" t="str">
            <v>нд</v>
          </cell>
        </row>
        <row r="39">
          <cell r="C39" t="str">
            <v>Г</v>
          </cell>
          <cell r="D39" t="str">
            <v>нд</v>
          </cell>
          <cell r="E39" t="str">
            <v>нд</v>
          </cell>
          <cell r="F39" t="str">
            <v>нд</v>
          </cell>
          <cell r="G39" t="str">
            <v>нд</v>
          </cell>
          <cell r="H39" t="str">
            <v>нд</v>
          </cell>
          <cell r="I39" t="str">
            <v>нд</v>
          </cell>
          <cell r="J39">
            <v>0</v>
          </cell>
          <cell r="K39">
            <v>0</v>
          </cell>
          <cell r="L39">
            <v>0</v>
          </cell>
          <cell r="M39">
            <v>0</v>
          </cell>
          <cell r="N39">
            <v>0</v>
          </cell>
          <cell r="O39">
            <v>0</v>
          </cell>
          <cell r="P39">
            <v>0.39476598000000002</v>
          </cell>
          <cell r="Q39">
            <v>0</v>
          </cell>
          <cell r="R39">
            <v>0</v>
          </cell>
          <cell r="S39">
            <v>0.39476598000000002</v>
          </cell>
          <cell r="T39">
            <v>0</v>
          </cell>
          <cell r="U39" t="str">
            <v>нд</v>
          </cell>
          <cell r="V39">
            <v>0</v>
          </cell>
          <cell r="W39" t="str">
            <v>нд</v>
          </cell>
          <cell r="X39">
            <v>0</v>
          </cell>
          <cell r="Y39" t="str">
            <v>нд</v>
          </cell>
          <cell r="Z39">
            <v>0.39476598000000002</v>
          </cell>
          <cell r="AA39">
            <v>0</v>
          </cell>
          <cell r="AB39">
            <v>0.39476598000000002</v>
          </cell>
          <cell r="AC39">
            <v>0</v>
          </cell>
          <cell r="AD39">
            <v>0</v>
          </cell>
          <cell r="AE39">
            <v>0</v>
          </cell>
          <cell r="AF39">
            <v>0</v>
          </cell>
          <cell r="AG39">
            <v>0</v>
          </cell>
          <cell r="AH39">
            <v>0</v>
          </cell>
          <cell r="AI39">
            <v>0</v>
          </cell>
          <cell r="AJ39">
            <v>0</v>
          </cell>
          <cell r="AK39">
            <v>0</v>
          </cell>
          <cell r="AL39" t="str">
            <v>нд</v>
          </cell>
          <cell r="AM39">
            <v>0</v>
          </cell>
          <cell r="AN39">
            <v>0</v>
          </cell>
          <cell r="AO39" t="str">
            <v>нд</v>
          </cell>
        </row>
        <row r="40">
          <cell r="C40" t="str">
            <v>J_ДЭС-504-208</v>
          </cell>
          <cell r="D40" t="str">
            <v>Н</v>
          </cell>
          <cell r="E40">
            <v>2019</v>
          </cell>
          <cell r="F40" t="str">
            <v>нд</v>
          </cell>
          <cell r="G40">
            <v>2019</v>
          </cell>
          <cell r="H40" t="str">
            <v>нд</v>
          </cell>
          <cell r="I40" t="str">
            <v>нд</v>
          </cell>
          <cell r="J40">
            <v>0</v>
          </cell>
          <cell r="K40">
            <v>0</v>
          </cell>
          <cell r="L40">
            <v>0</v>
          </cell>
          <cell r="M40">
            <v>0</v>
          </cell>
          <cell r="N40">
            <v>0</v>
          </cell>
          <cell r="O40">
            <v>0</v>
          </cell>
          <cell r="P40">
            <v>0.39476598000000002</v>
          </cell>
          <cell r="Q40">
            <v>0</v>
          </cell>
          <cell r="R40">
            <v>0</v>
          </cell>
          <cell r="S40">
            <v>0.39476598000000002</v>
          </cell>
          <cell r="T40">
            <v>0</v>
          </cell>
          <cell r="U40" t="str">
            <v>нд</v>
          </cell>
          <cell r="V40">
            <v>0</v>
          </cell>
          <cell r="W40" t="str">
            <v>нд</v>
          </cell>
          <cell r="X40">
            <v>0</v>
          </cell>
          <cell r="Y40" t="str">
            <v>нд</v>
          </cell>
          <cell r="Z40">
            <v>0.39476598000000002</v>
          </cell>
          <cell r="AA40">
            <v>0</v>
          </cell>
          <cell r="AB40">
            <v>0.39476598000000002</v>
          </cell>
          <cell r="AC40">
            <v>0</v>
          </cell>
          <cell r="AD40">
            <v>0</v>
          </cell>
          <cell r="AE40">
            <v>0</v>
          </cell>
          <cell r="AF40">
            <v>0</v>
          </cell>
          <cell r="AG40">
            <v>0</v>
          </cell>
          <cell r="AH40">
            <v>0</v>
          </cell>
          <cell r="AI40">
            <v>0</v>
          </cell>
          <cell r="AJ40">
            <v>0</v>
          </cell>
          <cell r="AK40">
            <v>0</v>
          </cell>
          <cell r="AL40" t="str">
            <v>нд</v>
          </cell>
          <cell r="AM40">
            <v>0</v>
          </cell>
          <cell r="AN40">
            <v>0</v>
          </cell>
          <cell r="AO40" t="str">
            <v>нд</v>
          </cell>
        </row>
        <row r="41">
          <cell r="C41" t="str">
            <v>Г</v>
          </cell>
          <cell r="D41" t="str">
            <v>нд</v>
          </cell>
          <cell r="E41" t="str">
            <v>нд</v>
          </cell>
          <cell r="F41" t="str">
            <v>нд</v>
          </cell>
          <cell r="G41" t="str">
            <v>нд</v>
          </cell>
          <cell r="H41" t="str">
            <v>нд</v>
          </cell>
          <cell r="I41" t="str">
            <v>нд</v>
          </cell>
          <cell r="J41">
            <v>0</v>
          </cell>
          <cell r="K41">
            <v>0</v>
          </cell>
          <cell r="L41">
            <v>0</v>
          </cell>
          <cell r="M41">
            <v>0</v>
          </cell>
          <cell r="N41">
            <v>0</v>
          </cell>
          <cell r="O41">
            <v>0</v>
          </cell>
          <cell r="P41">
            <v>0</v>
          </cell>
          <cell r="Q41">
            <v>0</v>
          </cell>
          <cell r="R41">
            <v>0</v>
          </cell>
          <cell r="S41">
            <v>0</v>
          </cell>
          <cell r="T41">
            <v>0</v>
          </cell>
          <cell r="U41" t="str">
            <v>нд</v>
          </cell>
          <cell r="V41">
            <v>0</v>
          </cell>
          <cell r="W41" t="str">
            <v>нд</v>
          </cell>
          <cell r="X41">
            <v>0</v>
          </cell>
          <cell r="Y41" t="str">
            <v>нд</v>
          </cell>
          <cell r="Z41">
            <v>0</v>
          </cell>
          <cell r="AA41">
            <v>0</v>
          </cell>
          <cell r="AB41">
            <v>0</v>
          </cell>
          <cell r="AC41">
            <v>0</v>
          </cell>
          <cell r="AD41">
            <v>0</v>
          </cell>
          <cell r="AE41">
            <v>0</v>
          </cell>
          <cell r="AF41">
            <v>0</v>
          </cell>
          <cell r="AG41">
            <v>0</v>
          </cell>
          <cell r="AH41">
            <v>0</v>
          </cell>
          <cell r="AI41">
            <v>0</v>
          </cell>
          <cell r="AJ41">
            <v>0</v>
          </cell>
          <cell r="AK41">
            <v>0</v>
          </cell>
          <cell r="AL41" t="str">
            <v>нд</v>
          </cell>
          <cell r="AM41">
            <v>0</v>
          </cell>
          <cell r="AN41">
            <v>0</v>
          </cell>
          <cell r="AO41" t="str">
            <v>нд</v>
          </cell>
        </row>
        <row r="42">
          <cell r="C42" t="str">
            <v>Г</v>
          </cell>
          <cell r="D42" t="str">
            <v>нд</v>
          </cell>
          <cell r="E42" t="str">
            <v>нд</v>
          </cell>
          <cell r="F42" t="str">
            <v>нд</v>
          </cell>
          <cell r="G42" t="str">
            <v>нд</v>
          </cell>
          <cell r="H42" t="str">
            <v>нд</v>
          </cell>
          <cell r="I42" t="str">
            <v>нд</v>
          </cell>
          <cell r="J42">
            <v>0</v>
          </cell>
          <cell r="K42">
            <v>0</v>
          </cell>
          <cell r="L42">
            <v>0</v>
          </cell>
          <cell r="M42">
            <v>0</v>
          </cell>
          <cell r="N42">
            <v>0</v>
          </cell>
          <cell r="O42">
            <v>0</v>
          </cell>
          <cell r="P42">
            <v>0</v>
          </cell>
          <cell r="Q42">
            <v>0</v>
          </cell>
          <cell r="R42">
            <v>0</v>
          </cell>
          <cell r="S42">
            <v>0</v>
          </cell>
          <cell r="T42">
            <v>0</v>
          </cell>
          <cell r="U42" t="str">
            <v>нд</v>
          </cell>
          <cell r="V42">
            <v>0</v>
          </cell>
          <cell r="W42" t="str">
            <v>нд</v>
          </cell>
          <cell r="X42">
            <v>0</v>
          </cell>
          <cell r="Y42" t="str">
            <v>нд</v>
          </cell>
          <cell r="Z42">
            <v>0</v>
          </cell>
          <cell r="AA42">
            <v>0</v>
          </cell>
          <cell r="AB42">
            <v>0</v>
          </cell>
          <cell r="AC42">
            <v>0</v>
          </cell>
          <cell r="AD42">
            <v>0</v>
          </cell>
          <cell r="AE42">
            <v>0</v>
          </cell>
          <cell r="AF42">
            <v>0</v>
          </cell>
          <cell r="AG42">
            <v>0</v>
          </cell>
          <cell r="AH42">
            <v>0</v>
          </cell>
          <cell r="AI42">
            <v>0</v>
          </cell>
          <cell r="AJ42">
            <v>0</v>
          </cell>
          <cell r="AK42">
            <v>0</v>
          </cell>
          <cell r="AL42" t="str">
            <v>нд</v>
          </cell>
          <cell r="AM42">
            <v>0</v>
          </cell>
          <cell r="AN42">
            <v>0</v>
          </cell>
          <cell r="AO42" t="str">
            <v>нд</v>
          </cell>
        </row>
        <row r="43">
          <cell r="C43" t="str">
            <v>Г</v>
          </cell>
          <cell r="D43" t="str">
            <v>нд</v>
          </cell>
          <cell r="E43" t="str">
            <v>нд</v>
          </cell>
          <cell r="F43" t="str">
            <v>нд</v>
          </cell>
          <cell r="G43" t="str">
            <v>нд</v>
          </cell>
          <cell r="H43" t="str">
            <v>нд</v>
          </cell>
          <cell r="I43" t="str">
            <v>нд</v>
          </cell>
          <cell r="J43">
            <v>0</v>
          </cell>
          <cell r="K43">
            <v>0</v>
          </cell>
          <cell r="L43">
            <v>0</v>
          </cell>
          <cell r="M43">
            <v>0</v>
          </cell>
          <cell r="N43">
            <v>0</v>
          </cell>
          <cell r="O43">
            <v>0</v>
          </cell>
          <cell r="P43">
            <v>0.52500000000000002</v>
          </cell>
          <cell r="Q43">
            <v>0</v>
          </cell>
          <cell r="R43">
            <v>0.52500000000000002</v>
          </cell>
          <cell r="S43">
            <v>0</v>
          </cell>
          <cell r="T43">
            <v>0</v>
          </cell>
          <cell r="U43" t="str">
            <v>нд</v>
          </cell>
          <cell r="V43">
            <v>0</v>
          </cell>
          <cell r="W43" t="str">
            <v>нд</v>
          </cell>
          <cell r="X43">
            <v>0</v>
          </cell>
          <cell r="Y43" t="str">
            <v>нд</v>
          </cell>
          <cell r="Z43">
            <v>0.52500000000000002</v>
          </cell>
          <cell r="AA43">
            <v>0</v>
          </cell>
          <cell r="AB43">
            <v>0.52500000000000002</v>
          </cell>
          <cell r="AC43">
            <v>0</v>
          </cell>
          <cell r="AD43">
            <v>0</v>
          </cell>
          <cell r="AE43">
            <v>0</v>
          </cell>
          <cell r="AF43">
            <v>0</v>
          </cell>
          <cell r="AG43">
            <v>0</v>
          </cell>
          <cell r="AH43">
            <v>0</v>
          </cell>
          <cell r="AI43">
            <v>0</v>
          </cell>
          <cell r="AJ43">
            <v>0</v>
          </cell>
          <cell r="AK43">
            <v>0</v>
          </cell>
          <cell r="AL43" t="str">
            <v>нд</v>
          </cell>
          <cell r="AM43">
            <v>0</v>
          </cell>
          <cell r="AN43">
            <v>0</v>
          </cell>
          <cell r="AO43" t="str">
            <v>нд</v>
          </cell>
        </row>
        <row r="44">
          <cell r="C44" t="str">
            <v>J_ДЭС-504-216</v>
          </cell>
          <cell r="D44" t="str">
            <v>П</v>
          </cell>
          <cell r="E44">
            <v>2019</v>
          </cell>
          <cell r="F44" t="str">
            <v>нд</v>
          </cell>
          <cell r="G44">
            <v>2019</v>
          </cell>
          <cell r="H44" t="str">
            <v>нд</v>
          </cell>
          <cell r="I44" t="str">
            <v>нд</v>
          </cell>
          <cell r="J44">
            <v>0</v>
          </cell>
          <cell r="K44">
            <v>0</v>
          </cell>
          <cell r="L44">
            <v>0</v>
          </cell>
          <cell r="M44">
            <v>0</v>
          </cell>
          <cell r="N44">
            <v>0</v>
          </cell>
          <cell r="O44">
            <v>0</v>
          </cell>
          <cell r="P44">
            <v>0.52500000000000002</v>
          </cell>
          <cell r="Q44">
            <v>0</v>
          </cell>
          <cell r="R44">
            <v>0.52500000000000002</v>
          </cell>
          <cell r="S44">
            <v>0</v>
          </cell>
          <cell r="T44">
            <v>0</v>
          </cell>
          <cell r="U44" t="str">
            <v>нд</v>
          </cell>
          <cell r="V44">
            <v>0</v>
          </cell>
          <cell r="W44" t="str">
            <v>нд</v>
          </cell>
          <cell r="X44">
            <v>0</v>
          </cell>
          <cell r="Y44" t="str">
            <v>нд</v>
          </cell>
          <cell r="Z44">
            <v>0.52500000000000002</v>
          </cell>
          <cell r="AA44">
            <v>0</v>
          </cell>
          <cell r="AB44">
            <v>0.52500000000000002</v>
          </cell>
          <cell r="AC44">
            <v>0</v>
          </cell>
          <cell r="AD44">
            <v>0</v>
          </cell>
          <cell r="AE44">
            <v>0</v>
          </cell>
          <cell r="AF44">
            <v>0</v>
          </cell>
          <cell r="AG44">
            <v>0</v>
          </cell>
          <cell r="AH44">
            <v>0</v>
          </cell>
          <cell r="AI44">
            <v>0</v>
          </cell>
          <cell r="AJ44">
            <v>0</v>
          </cell>
          <cell r="AK44">
            <v>0</v>
          </cell>
          <cell r="AL44" t="str">
            <v>нд</v>
          </cell>
          <cell r="AM44">
            <v>0</v>
          </cell>
          <cell r="AN44">
            <v>0</v>
          </cell>
          <cell r="AO44" t="str">
            <v>нд</v>
          </cell>
        </row>
        <row r="45">
          <cell r="C45" t="str">
            <v>Г</v>
          </cell>
          <cell r="D45" t="str">
            <v>нд</v>
          </cell>
          <cell r="E45" t="str">
            <v>нд</v>
          </cell>
          <cell r="F45" t="str">
            <v>нд</v>
          </cell>
          <cell r="G45" t="str">
            <v>нд</v>
          </cell>
          <cell r="H45" t="str">
            <v>нд</v>
          </cell>
          <cell r="I45" t="str">
            <v>нд</v>
          </cell>
          <cell r="J45">
            <v>0</v>
          </cell>
          <cell r="K45">
            <v>0</v>
          </cell>
          <cell r="L45">
            <v>0</v>
          </cell>
          <cell r="M45">
            <v>0</v>
          </cell>
          <cell r="N45">
            <v>0</v>
          </cell>
          <cell r="O45">
            <v>0</v>
          </cell>
          <cell r="P45">
            <v>0</v>
          </cell>
          <cell r="Q45">
            <v>0</v>
          </cell>
          <cell r="R45">
            <v>0</v>
          </cell>
          <cell r="S45">
            <v>0</v>
          </cell>
          <cell r="T45">
            <v>0</v>
          </cell>
          <cell r="U45" t="str">
            <v>нд</v>
          </cell>
          <cell r="V45">
            <v>0</v>
          </cell>
          <cell r="W45" t="str">
            <v>нд</v>
          </cell>
          <cell r="X45">
            <v>0</v>
          </cell>
          <cell r="Y45" t="str">
            <v>нд</v>
          </cell>
          <cell r="Z45">
            <v>0</v>
          </cell>
          <cell r="AA45">
            <v>0</v>
          </cell>
          <cell r="AB45">
            <v>0</v>
          </cell>
          <cell r="AC45">
            <v>0</v>
          </cell>
          <cell r="AD45">
            <v>0</v>
          </cell>
          <cell r="AE45">
            <v>0</v>
          </cell>
          <cell r="AF45">
            <v>0</v>
          </cell>
          <cell r="AG45">
            <v>0</v>
          </cell>
          <cell r="AH45">
            <v>0</v>
          </cell>
          <cell r="AI45">
            <v>0</v>
          </cell>
          <cell r="AJ45">
            <v>0</v>
          </cell>
          <cell r="AK45">
            <v>0</v>
          </cell>
          <cell r="AL45" t="str">
            <v>нд</v>
          </cell>
          <cell r="AM45">
            <v>0</v>
          </cell>
          <cell r="AN45">
            <v>0</v>
          </cell>
          <cell r="AO45" t="str">
            <v>нд</v>
          </cell>
        </row>
        <row r="46">
          <cell r="C46" t="str">
            <v>Г</v>
          </cell>
          <cell r="D46" t="str">
            <v>нд</v>
          </cell>
          <cell r="E46" t="str">
            <v>нд</v>
          </cell>
          <cell r="F46" t="str">
            <v>нд</v>
          </cell>
          <cell r="G46" t="str">
            <v>нд</v>
          </cell>
          <cell r="H46" t="str">
            <v>нд</v>
          </cell>
          <cell r="I46" t="str">
            <v>нд</v>
          </cell>
          <cell r="J46">
            <v>1.77345507</v>
          </cell>
          <cell r="K46">
            <v>113.94136294</v>
          </cell>
          <cell r="L46">
            <v>0</v>
          </cell>
          <cell r="M46">
            <v>0</v>
          </cell>
          <cell r="N46">
            <v>86.669268509999995</v>
          </cell>
          <cell r="O46">
            <v>27.272094430000003</v>
          </cell>
          <cell r="P46">
            <v>87.619608320000012</v>
          </cell>
          <cell r="Q46">
            <v>0</v>
          </cell>
          <cell r="R46">
            <v>0</v>
          </cell>
          <cell r="S46">
            <v>87.619608320000012</v>
          </cell>
          <cell r="T46">
            <v>0</v>
          </cell>
          <cell r="U46" t="str">
            <v>нд</v>
          </cell>
          <cell r="V46">
            <v>97.198493360000015</v>
          </cell>
          <cell r="W46" t="str">
            <v>нд</v>
          </cell>
          <cell r="X46">
            <v>97.198493360000015</v>
          </cell>
          <cell r="Y46" t="str">
            <v>нд</v>
          </cell>
          <cell r="Z46">
            <v>85.84615325</v>
          </cell>
          <cell r="AA46">
            <v>14.165888770000004</v>
          </cell>
          <cell r="AB46">
            <v>15.191027500000001</v>
          </cell>
          <cell r="AC46">
            <v>32.902062570000005</v>
          </cell>
          <cell r="AD46">
            <v>5.6894638400000002</v>
          </cell>
          <cell r="AE46">
            <v>14.864072669999999</v>
          </cell>
          <cell r="AF46">
            <v>15.00674924</v>
          </cell>
          <cell r="AG46">
            <v>12.323388869999999</v>
          </cell>
          <cell r="AH46">
            <v>12.525743369999997</v>
          </cell>
          <cell r="AI46">
            <v>22.943080479999999</v>
          </cell>
          <cell r="AJ46">
            <v>23.61385619</v>
          </cell>
          <cell r="AK46">
            <v>13.81931311</v>
          </cell>
          <cell r="AL46" t="str">
            <v>нд</v>
          </cell>
          <cell r="AM46">
            <v>96.851917700000001</v>
          </cell>
          <cell r="AN46">
            <v>70.655125749999996</v>
          </cell>
          <cell r="AO46" t="str">
            <v>нд</v>
          </cell>
        </row>
        <row r="47">
          <cell r="C47" t="str">
            <v>Г</v>
          </cell>
          <cell r="D47" t="str">
            <v>нд</v>
          </cell>
          <cell r="E47" t="str">
            <v>нд</v>
          </cell>
          <cell r="F47" t="str">
            <v>нд</v>
          </cell>
          <cell r="G47" t="str">
            <v>нд</v>
          </cell>
          <cell r="H47" t="str">
            <v>нд</v>
          </cell>
          <cell r="I47" t="str">
            <v>нд</v>
          </cell>
          <cell r="J47">
            <v>0</v>
          </cell>
          <cell r="K47">
            <v>27.272094430000003</v>
          </cell>
          <cell r="L47">
            <v>0</v>
          </cell>
          <cell r="M47">
            <v>0</v>
          </cell>
          <cell r="N47">
            <v>0</v>
          </cell>
          <cell r="O47">
            <v>27.272094430000003</v>
          </cell>
          <cell r="P47">
            <v>0</v>
          </cell>
          <cell r="Q47">
            <v>0</v>
          </cell>
          <cell r="R47">
            <v>0</v>
          </cell>
          <cell r="S47">
            <v>0</v>
          </cell>
          <cell r="T47">
            <v>0</v>
          </cell>
          <cell r="U47" t="str">
            <v>нд</v>
          </cell>
          <cell r="V47">
            <v>27.272094430000003</v>
          </cell>
          <cell r="W47" t="str">
            <v>нд</v>
          </cell>
          <cell r="X47">
            <v>27.272094430000003</v>
          </cell>
          <cell r="Y47" t="str">
            <v>нд</v>
          </cell>
          <cell r="Z47">
            <v>0</v>
          </cell>
          <cell r="AA47">
            <v>0</v>
          </cell>
          <cell r="AB47">
            <v>0</v>
          </cell>
          <cell r="AC47">
            <v>27.272094430000003</v>
          </cell>
          <cell r="AD47">
            <v>0</v>
          </cell>
          <cell r="AE47">
            <v>0</v>
          </cell>
          <cell r="AF47">
            <v>0</v>
          </cell>
          <cell r="AG47">
            <v>0</v>
          </cell>
          <cell r="AH47">
            <v>0</v>
          </cell>
          <cell r="AI47">
            <v>0</v>
          </cell>
          <cell r="AJ47">
            <v>0</v>
          </cell>
          <cell r="AK47">
            <v>0</v>
          </cell>
          <cell r="AL47" t="str">
            <v>нд</v>
          </cell>
          <cell r="AM47">
            <v>27.272094430000003</v>
          </cell>
          <cell r="AN47">
            <v>0</v>
          </cell>
          <cell r="AO47" t="str">
            <v>нд</v>
          </cell>
        </row>
        <row r="48">
          <cell r="C48" t="str">
            <v>H_504-15</v>
          </cell>
          <cell r="D48" t="str">
            <v>Н</v>
          </cell>
          <cell r="E48">
            <v>2020</v>
          </cell>
          <cell r="F48">
            <v>2020</v>
          </cell>
          <cell r="G48" t="str">
            <v>нд</v>
          </cell>
          <cell r="H48" t="str">
            <v>нд</v>
          </cell>
          <cell r="I48" t="str">
            <v>нд</v>
          </cell>
          <cell r="J48">
            <v>0</v>
          </cell>
          <cell r="K48">
            <v>27.272094430000003</v>
          </cell>
          <cell r="L48">
            <v>0</v>
          </cell>
          <cell r="M48">
            <v>0</v>
          </cell>
          <cell r="N48">
            <v>0</v>
          </cell>
          <cell r="O48">
            <v>27.272094430000003</v>
          </cell>
          <cell r="P48">
            <v>0</v>
          </cell>
          <cell r="Q48">
            <v>0</v>
          </cell>
          <cell r="R48">
            <v>0</v>
          </cell>
          <cell r="S48">
            <v>0</v>
          </cell>
          <cell r="T48">
            <v>0</v>
          </cell>
          <cell r="U48" t="str">
            <v>нд</v>
          </cell>
          <cell r="V48">
            <v>27.272094430000003</v>
          </cell>
          <cell r="W48" t="str">
            <v>нд</v>
          </cell>
          <cell r="X48">
            <v>27.272094430000003</v>
          </cell>
          <cell r="Y48" t="str">
            <v>нд</v>
          </cell>
          <cell r="Z48">
            <v>0</v>
          </cell>
          <cell r="AA48">
            <v>0</v>
          </cell>
          <cell r="AB48">
            <v>0</v>
          </cell>
          <cell r="AC48">
            <v>27.272094430000003</v>
          </cell>
          <cell r="AD48">
            <v>0</v>
          </cell>
          <cell r="AE48">
            <v>0</v>
          </cell>
          <cell r="AF48">
            <v>0</v>
          </cell>
          <cell r="AG48">
            <v>0</v>
          </cell>
          <cell r="AH48">
            <v>0</v>
          </cell>
          <cell r="AI48">
            <v>0</v>
          </cell>
          <cell r="AJ48">
            <v>0</v>
          </cell>
          <cell r="AK48">
            <v>0</v>
          </cell>
          <cell r="AL48" t="str">
            <v>нд</v>
          </cell>
          <cell r="AM48">
            <v>27.272094430000003</v>
          </cell>
          <cell r="AN48">
            <v>0</v>
          </cell>
          <cell r="AO48" t="str">
            <v>Отказ от реализации мероприятия</v>
          </cell>
        </row>
        <row r="49">
          <cell r="C49" t="str">
            <v>Г</v>
          </cell>
          <cell r="D49" t="str">
            <v>нд</v>
          </cell>
          <cell r="E49" t="str">
            <v>нд</v>
          </cell>
          <cell r="F49" t="str">
            <v>нд</v>
          </cell>
          <cell r="G49" t="str">
            <v>нд</v>
          </cell>
          <cell r="H49" t="str">
            <v>нд</v>
          </cell>
          <cell r="I49" t="str">
            <v>нд</v>
          </cell>
          <cell r="J49">
            <v>0</v>
          </cell>
          <cell r="K49">
            <v>0</v>
          </cell>
          <cell r="L49">
            <v>0</v>
          </cell>
          <cell r="M49">
            <v>0</v>
          </cell>
          <cell r="N49">
            <v>0</v>
          </cell>
          <cell r="O49">
            <v>0</v>
          </cell>
          <cell r="P49">
            <v>0</v>
          </cell>
          <cell r="Q49">
            <v>0</v>
          </cell>
          <cell r="R49">
            <v>0</v>
          </cell>
          <cell r="S49">
            <v>0</v>
          </cell>
          <cell r="T49">
            <v>0</v>
          </cell>
          <cell r="U49" t="str">
            <v>нд</v>
          </cell>
          <cell r="V49">
            <v>0</v>
          </cell>
          <cell r="W49" t="str">
            <v>нд</v>
          </cell>
          <cell r="X49">
            <v>0</v>
          </cell>
          <cell r="Y49" t="str">
            <v>нд</v>
          </cell>
          <cell r="Z49">
            <v>0</v>
          </cell>
          <cell r="AA49">
            <v>0</v>
          </cell>
          <cell r="AB49">
            <v>0</v>
          </cell>
          <cell r="AC49">
            <v>0</v>
          </cell>
          <cell r="AD49">
            <v>0</v>
          </cell>
          <cell r="AE49">
            <v>0</v>
          </cell>
          <cell r="AF49">
            <v>0</v>
          </cell>
          <cell r="AG49">
            <v>0</v>
          </cell>
          <cell r="AH49">
            <v>0</v>
          </cell>
          <cell r="AI49">
            <v>0</v>
          </cell>
          <cell r="AJ49">
            <v>0</v>
          </cell>
          <cell r="AK49">
            <v>0</v>
          </cell>
          <cell r="AL49" t="str">
            <v>нд</v>
          </cell>
          <cell r="AM49">
            <v>0</v>
          </cell>
          <cell r="AN49">
            <v>0</v>
          </cell>
          <cell r="AO49" t="str">
            <v>нд</v>
          </cell>
        </row>
        <row r="50">
          <cell r="C50" t="str">
            <v>Г</v>
          </cell>
          <cell r="D50" t="str">
            <v>нд</v>
          </cell>
          <cell r="E50" t="str">
            <v>нд</v>
          </cell>
          <cell r="F50" t="str">
            <v>нд</v>
          </cell>
          <cell r="G50" t="str">
            <v>нд</v>
          </cell>
          <cell r="H50" t="str">
            <v>нд</v>
          </cell>
          <cell r="I50" t="str">
            <v>нд</v>
          </cell>
          <cell r="J50">
            <v>1.77345507</v>
          </cell>
          <cell r="K50">
            <v>86.669268509999995</v>
          </cell>
          <cell r="L50">
            <v>0</v>
          </cell>
          <cell r="M50">
            <v>0</v>
          </cell>
          <cell r="N50">
            <v>86.669268509999995</v>
          </cell>
          <cell r="O50">
            <v>0</v>
          </cell>
          <cell r="P50">
            <v>87.619608320000012</v>
          </cell>
          <cell r="Q50">
            <v>0</v>
          </cell>
          <cell r="R50">
            <v>0</v>
          </cell>
          <cell r="S50">
            <v>87.619608320000012</v>
          </cell>
          <cell r="T50">
            <v>0</v>
          </cell>
          <cell r="U50" t="str">
            <v>нд</v>
          </cell>
          <cell r="V50">
            <v>69.926398930000005</v>
          </cell>
          <cell r="W50" t="str">
            <v>нд</v>
          </cell>
          <cell r="X50">
            <v>69.926398930000005</v>
          </cell>
          <cell r="Y50" t="str">
            <v>нд</v>
          </cell>
          <cell r="Z50">
            <v>85.84615325</v>
          </cell>
          <cell r="AA50">
            <v>14.165888770000004</v>
          </cell>
          <cell r="AB50">
            <v>15.191027500000001</v>
          </cell>
          <cell r="AC50">
            <v>5.6299681399999999</v>
          </cell>
          <cell r="AD50">
            <v>5.6894638400000002</v>
          </cell>
          <cell r="AE50">
            <v>14.864072669999999</v>
          </cell>
          <cell r="AF50">
            <v>15.00674924</v>
          </cell>
          <cell r="AG50">
            <v>12.323388869999999</v>
          </cell>
          <cell r="AH50">
            <v>12.525743369999997</v>
          </cell>
          <cell r="AI50">
            <v>22.943080479999999</v>
          </cell>
          <cell r="AJ50">
            <v>23.61385619</v>
          </cell>
          <cell r="AK50">
            <v>13.81931311</v>
          </cell>
          <cell r="AL50" t="str">
            <v>нд</v>
          </cell>
          <cell r="AM50">
            <v>69.579823269999991</v>
          </cell>
          <cell r="AN50">
            <v>70.655125749999996</v>
          </cell>
          <cell r="AO50" t="str">
            <v>нд</v>
          </cell>
        </row>
        <row r="51">
          <cell r="C51" t="str">
            <v>H_504-2</v>
          </cell>
          <cell r="D51" t="str">
            <v>Н</v>
          </cell>
          <cell r="E51">
            <v>2019</v>
          </cell>
          <cell r="F51">
            <v>2024</v>
          </cell>
          <cell r="G51">
            <v>2024</v>
          </cell>
          <cell r="H51" t="str">
            <v>нд</v>
          </cell>
          <cell r="I51" t="str">
            <v>нд</v>
          </cell>
          <cell r="J51">
            <v>0</v>
          </cell>
          <cell r="K51">
            <v>35.42234131</v>
          </cell>
          <cell r="L51">
            <v>0</v>
          </cell>
          <cell r="M51">
            <v>0</v>
          </cell>
          <cell r="N51">
            <v>35.42234131</v>
          </cell>
          <cell r="O51">
            <v>0</v>
          </cell>
          <cell r="P51">
            <v>35.013791509999997</v>
          </cell>
          <cell r="Q51">
            <v>0</v>
          </cell>
          <cell r="R51">
            <v>0</v>
          </cell>
          <cell r="S51">
            <v>35.013791509999997</v>
          </cell>
          <cell r="T51">
            <v>0</v>
          </cell>
          <cell r="U51" t="str">
            <v>нд</v>
          </cell>
          <cell r="V51">
            <v>29.000748510000001</v>
          </cell>
          <cell r="W51" t="str">
            <v>нд</v>
          </cell>
          <cell r="X51">
            <v>29.000748510000001</v>
          </cell>
          <cell r="Y51" t="str">
            <v>нд</v>
          </cell>
          <cell r="Z51">
            <v>35.013791509999997</v>
          </cell>
          <cell r="AA51">
            <v>8.6550495100000013</v>
          </cell>
          <cell r="AB51">
            <v>6.7898110799999998</v>
          </cell>
          <cell r="AC51">
            <v>0</v>
          </cell>
          <cell r="AD51">
            <v>0</v>
          </cell>
          <cell r="AE51">
            <v>6.7281600799999994</v>
          </cell>
          <cell r="AF51">
            <v>6.7927418299999998</v>
          </cell>
          <cell r="AG51">
            <v>6.3613120600000004</v>
          </cell>
          <cell r="AH51">
            <v>6.4657669699999998</v>
          </cell>
          <cell r="AI51">
            <v>7.2562268599999999</v>
          </cell>
          <cell r="AJ51">
            <v>7.4683735599999999</v>
          </cell>
          <cell r="AK51">
            <v>7.4970980699999998</v>
          </cell>
          <cell r="AL51" t="str">
            <v>нд</v>
          </cell>
          <cell r="AM51">
            <v>27.84279707</v>
          </cell>
          <cell r="AN51">
            <v>28.223980429999997</v>
          </cell>
          <cell r="AO51" t="str">
            <v>Пересчет по индексам-дефляторам Минэкономразвития до 2024г.</v>
          </cell>
        </row>
        <row r="52">
          <cell r="C52" t="str">
            <v>H_504-3</v>
          </cell>
          <cell r="D52" t="str">
            <v>Н</v>
          </cell>
          <cell r="E52">
            <v>2019</v>
          </cell>
          <cell r="F52">
            <v>2022</v>
          </cell>
          <cell r="G52">
            <v>2022</v>
          </cell>
          <cell r="H52" t="str">
            <v>нд</v>
          </cell>
          <cell r="I52" t="str">
            <v>нд</v>
          </cell>
          <cell r="J52">
            <v>0</v>
          </cell>
          <cell r="K52">
            <v>2.84971686</v>
          </cell>
          <cell r="L52">
            <v>0</v>
          </cell>
          <cell r="M52">
            <v>0</v>
          </cell>
          <cell r="N52">
            <v>2.84971686</v>
          </cell>
          <cell r="O52">
            <v>0</v>
          </cell>
          <cell r="P52">
            <v>2.3526086500000001</v>
          </cell>
          <cell r="Q52">
            <v>0</v>
          </cell>
          <cell r="R52">
            <v>0</v>
          </cell>
          <cell r="S52">
            <v>2.3526086500000001</v>
          </cell>
          <cell r="T52">
            <v>0</v>
          </cell>
          <cell r="U52" t="str">
            <v>нд</v>
          </cell>
          <cell r="V52">
            <v>2.32605912</v>
          </cell>
          <cell r="W52" t="str">
            <v>нд</v>
          </cell>
          <cell r="X52">
            <v>2.32605912</v>
          </cell>
          <cell r="Y52" t="str">
            <v>нд</v>
          </cell>
          <cell r="Z52">
            <v>2.3526086500000001</v>
          </cell>
          <cell r="AA52">
            <v>0.54669867999999999</v>
          </cell>
          <cell r="AB52">
            <v>0.55141762000000005</v>
          </cell>
          <cell r="AC52">
            <v>0.56966002999999998</v>
          </cell>
          <cell r="AD52">
            <v>0.57567999000000003</v>
          </cell>
          <cell r="AE52">
            <v>0.59415540999999994</v>
          </cell>
          <cell r="AF52">
            <v>0.59985858000000003</v>
          </cell>
          <cell r="AG52">
            <v>0.61554500000000001</v>
          </cell>
          <cell r="AH52">
            <v>0.62565245999999997</v>
          </cell>
          <cell r="AI52">
            <v>0</v>
          </cell>
          <cell r="AJ52">
            <v>0</v>
          </cell>
          <cell r="AK52">
            <v>0</v>
          </cell>
          <cell r="AL52" t="str">
            <v>нд</v>
          </cell>
          <cell r="AM52">
            <v>1.77936044</v>
          </cell>
          <cell r="AN52">
            <v>1.80119103</v>
          </cell>
          <cell r="AO52" t="str">
            <v>Пересчет по индексам-дефляторам Минэкономразвития до 2024г.</v>
          </cell>
        </row>
        <row r="53">
          <cell r="C53" t="str">
            <v>H_504-4</v>
          </cell>
          <cell r="D53" t="str">
            <v>Н</v>
          </cell>
          <cell r="E53">
            <v>2019</v>
          </cell>
          <cell r="F53">
            <v>2023</v>
          </cell>
          <cell r="G53">
            <v>2024</v>
          </cell>
          <cell r="H53" t="str">
            <v>нд</v>
          </cell>
          <cell r="I53" t="str">
            <v>нд</v>
          </cell>
          <cell r="J53">
            <v>0</v>
          </cell>
          <cell r="K53">
            <v>6.3673176600000003</v>
          </cell>
          <cell r="L53">
            <v>0</v>
          </cell>
          <cell r="M53">
            <v>0</v>
          </cell>
          <cell r="N53">
            <v>6.3673176600000003</v>
          </cell>
          <cell r="O53">
            <v>0</v>
          </cell>
          <cell r="P53">
            <v>6.7389524299999994</v>
          </cell>
          <cell r="Q53">
            <v>0</v>
          </cell>
          <cell r="R53">
            <v>0</v>
          </cell>
          <cell r="S53">
            <v>6.7389524299999994</v>
          </cell>
          <cell r="T53">
            <v>0</v>
          </cell>
          <cell r="U53" t="str">
            <v>нд</v>
          </cell>
          <cell r="V53">
            <v>5.41038131</v>
          </cell>
          <cell r="W53" t="str">
            <v>нд</v>
          </cell>
          <cell r="X53">
            <v>5.41038131</v>
          </cell>
          <cell r="Y53" t="str">
            <v>нд</v>
          </cell>
          <cell r="Z53">
            <v>6.7389524299999994</v>
          </cell>
          <cell r="AA53">
            <v>0.99904154000000001</v>
          </cell>
          <cell r="AB53">
            <v>1.0076649499999999</v>
          </cell>
          <cell r="AC53">
            <v>1.0410012900000001</v>
          </cell>
          <cell r="AD53">
            <v>1.0520022099999999</v>
          </cell>
          <cell r="AE53">
            <v>1.08576435</v>
          </cell>
          <cell r="AF53">
            <v>1.0961863300000001</v>
          </cell>
          <cell r="AG53">
            <v>1.1248518599999999</v>
          </cell>
          <cell r="AH53">
            <v>1.1433223100000001</v>
          </cell>
          <cell r="AI53">
            <v>1.1597222700000001</v>
          </cell>
          <cell r="AJ53">
            <v>1.19362849</v>
          </cell>
          <cell r="AK53">
            <v>1.2461481400000001</v>
          </cell>
          <cell r="AL53" t="str">
            <v>нд</v>
          </cell>
          <cell r="AM53">
            <v>5.6574879099999995</v>
          </cell>
          <cell r="AN53">
            <v>5.7312874799999998</v>
          </cell>
          <cell r="AO53" t="str">
            <v>Пересчет по индексам-дефляторам Минэкономразвития до 2024г.</v>
          </cell>
        </row>
        <row r="54">
          <cell r="C54" t="str">
            <v>H_504-5</v>
          </cell>
          <cell r="D54" t="str">
            <v>Н</v>
          </cell>
          <cell r="E54">
            <v>2019</v>
          </cell>
          <cell r="F54">
            <v>2023</v>
          </cell>
          <cell r="G54">
            <v>2023</v>
          </cell>
          <cell r="H54" t="str">
            <v>нд</v>
          </cell>
          <cell r="I54" t="str">
            <v>нд</v>
          </cell>
          <cell r="J54">
            <v>0</v>
          </cell>
          <cell r="K54">
            <v>3.7918076899999997</v>
          </cell>
          <cell r="L54">
            <v>0</v>
          </cell>
          <cell r="M54">
            <v>0</v>
          </cell>
          <cell r="N54">
            <v>3.7918076899999997</v>
          </cell>
          <cell r="O54">
            <v>0</v>
          </cell>
          <cell r="P54">
            <v>3.2710253600000003</v>
          </cell>
          <cell r="Q54">
            <v>0</v>
          </cell>
          <cell r="R54">
            <v>0</v>
          </cell>
          <cell r="S54">
            <v>3.2710253600000003</v>
          </cell>
          <cell r="T54">
            <v>0</v>
          </cell>
          <cell r="U54" t="str">
            <v>нд</v>
          </cell>
          <cell r="V54">
            <v>3.2219415699999998</v>
          </cell>
          <cell r="W54" t="str">
            <v>нд</v>
          </cell>
          <cell r="X54">
            <v>3.2219415699999998</v>
          </cell>
          <cell r="Y54" t="str">
            <v>нд</v>
          </cell>
          <cell r="Z54">
            <v>3.2710253600000003</v>
          </cell>
          <cell r="AA54">
            <v>0.59494022999999996</v>
          </cell>
          <cell r="AB54">
            <v>0.60007557</v>
          </cell>
          <cell r="AC54">
            <v>0.61992771999999996</v>
          </cell>
          <cell r="AD54">
            <v>0.62647889000000001</v>
          </cell>
          <cell r="AE54">
            <v>0.64658461</v>
          </cell>
          <cell r="AF54">
            <v>0.65279100000000001</v>
          </cell>
          <cell r="AG54">
            <v>0.66986164999999998</v>
          </cell>
          <cell r="AH54">
            <v>0.68086100999999999</v>
          </cell>
          <cell r="AI54">
            <v>0.69062736000000002</v>
          </cell>
          <cell r="AJ54">
            <v>0.71081888999999998</v>
          </cell>
          <cell r="AK54">
            <v>0</v>
          </cell>
          <cell r="AL54" t="str">
            <v>нд</v>
          </cell>
          <cell r="AM54">
            <v>2.6270013400000001</v>
          </cell>
          <cell r="AN54">
            <v>2.6709497900000003</v>
          </cell>
          <cell r="AO54" t="str">
            <v>Пересчет по индексам-дефляторам Минэкономразвития до 2024г.</v>
          </cell>
        </row>
        <row r="55">
          <cell r="C55" t="str">
            <v>H_504-6</v>
          </cell>
          <cell r="D55" t="str">
            <v>Н</v>
          </cell>
          <cell r="E55">
            <v>2019</v>
          </cell>
          <cell r="F55">
            <v>2023</v>
          </cell>
          <cell r="G55">
            <v>2023</v>
          </cell>
          <cell r="H55" t="str">
            <v>нд</v>
          </cell>
          <cell r="I55" t="str">
            <v>нд</v>
          </cell>
          <cell r="J55">
            <v>0</v>
          </cell>
          <cell r="K55">
            <v>3.8083817899999999</v>
          </cell>
          <cell r="L55">
            <v>0</v>
          </cell>
          <cell r="M55">
            <v>0</v>
          </cell>
          <cell r="N55">
            <v>3.8083817899999999</v>
          </cell>
          <cell r="O55">
            <v>0</v>
          </cell>
          <cell r="P55">
            <v>3.2853244699999999</v>
          </cell>
          <cell r="Q55">
            <v>0</v>
          </cell>
          <cell r="R55">
            <v>0</v>
          </cell>
          <cell r="S55">
            <v>3.2853244699999999</v>
          </cell>
          <cell r="T55">
            <v>0</v>
          </cell>
          <cell r="U55" t="str">
            <v>нд</v>
          </cell>
          <cell r="V55">
            <v>3.2360247699999998</v>
          </cell>
          <cell r="W55" t="str">
            <v>нд</v>
          </cell>
          <cell r="X55">
            <v>3.2360247699999998</v>
          </cell>
          <cell r="Y55" t="str">
            <v>нд</v>
          </cell>
          <cell r="Z55">
            <v>3.2853244699999999</v>
          </cell>
          <cell r="AA55">
            <v>0.59754072999999996</v>
          </cell>
          <cell r="AB55">
            <v>0.60269874999999995</v>
          </cell>
          <cell r="AC55">
            <v>0.62263743000000005</v>
          </cell>
          <cell r="AD55">
            <v>0.62921749999999999</v>
          </cell>
          <cell r="AE55">
            <v>0.64941084999999998</v>
          </cell>
          <cell r="AF55">
            <v>0.65564467000000004</v>
          </cell>
          <cell r="AG55">
            <v>0.67278963999999997</v>
          </cell>
          <cell r="AH55">
            <v>0.68383735000000001</v>
          </cell>
          <cell r="AI55">
            <v>0.69364612000000003</v>
          </cell>
          <cell r="AJ55">
            <v>0.71392619999999996</v>
          </cell>
          <cell r="AK55">
            <v>0</v>
          </cell>
          <cell r="AL55" t="str">
            <v>нд</v>
          </cell>
          <cell r="AM55">
            <v>2.6384840399999998</v>
          </cell>
          <cell r="AN55">
            <v>2.6826257199999999</v>
          </cell>
          <cell r="AO55" t="str">
            <v>Пересчет по индексам-дефляторам Минэкономразвития до 2024г.</v>
          </cell>
        </row>
        <row r="56">
          <cell r="C56" t="str">
            <v>H_504-7</v>
          </cell>
          <cell r="D56" t="str">
            <v>Н</v>
          </cell>
          <cell r="E56">
            <v>2018</v>
          </cell>
          <cell r="F56">
            <v>2023</v>
          </cell>
          <cell r="G56">
            <v>2024</v>
          </cell>
          <cell r="H56" t="str">
            <v>нд</v>
          </cell>
          <cell r="I56" t="str">
            <v>нд</v>
          </cell>
          <cell r="J56">
            <v>1.77345507</v>
          </cell>
          <cell r="K56">
            <v>11.963714549999999</v>
          </cell>
          <cell r="L56">
            <v>0</v>
          </cell>
          <cell r="M56">
            <v>0</v>
          </cell>
          <cell r="N56">
            <v>11.963714549999999</v>
          </cell>
          <cell r="O56">
            <v>0</v>
          </cell>
          <cell r="P56">
            <v>14.435443540000003</v>
          </cell>
          <cell r="Q56">
            <v>0</v>
          </cell>
          <cell r="R56">
            <v>0</v>
          </cell>
          <cell r="S56">
            <v>14.435443540000003</v>
          </cell>
          <cell r="T56">
            <v>0</v>
          </cell>
          <cell r="U56" t="str">
            <v>нд</v>
          </cell>
          <cell r="V56">
            <v>10.165702589999999</v>
          </cell>
          <cell r="W56" t="str">
            <v>нд</v>
          </cell>
          <cell r="X56">
            <v>10.165702589999999</v>
          </cell>
          <cell r="Y56" t="str">
            <v>нд</v>
          </cell>
          <cell r="Z56">
            <v>12.661988470000002</v>
          </cell>
          <cell r="AA56">
            <v>1.87712448</v>
          </cell>
          <cell r="AB56">
            <v>1.89332721</v>
          </cell>
          <cell r="AC56">
            <v>1.95596371</v>
          </cell>
          <cell r="AD56">
            <v>1.9766336</v>
          </cell>
          <cell r="AE56">
            <v>2.04007015</v>
          </cell>
          <cell r="AF56">
            <v>2.0596522500000001</v>
          </cell>
          <cell r="AG56">
            <v>2.1135126799999999</v>
          </cell>
          <cell r="AH56">
            <v>2.14821726</v>
          </cell>
          <cell r="AI56">
            <v>2.1790315699999998</v>
          </cell>
          <cell r="AJ56">
            <v>2.24273882</v>
          </cell>
          <cell r="AK56">
            <v>2.3414193299999999</v>
          </cell>
          <cell r="AL56" t="str">
            <v>нд</v>
          </cell>
          <cell r="AM56">
            <v>10.62999744</v>
          </cell>
          <cell r="AN56">
            <v>10.768661260000002</v>
          </cell>
          <cell r="AO56" t="str">
            <v>Пересчет по индексам-дефляторам Минэкономразвития до 2024г.</v>
          </cell>
        </row>
        <row r="57">
          <cell r="C57" t="str">
            <v>H_504-8</v>
          </cell>
          <cell r="D57" t="str">
            <v>Н</v>
          </cell>
          <cell r="E57">
            <v>2019</v>
          </cell>
          <cell r="F57">
            <v>2023</v>
          </cell>
          <cell r="G57">
            <v>2023</v>
          </cell>
          <cell r="H57" t="str">
            <v>нд</v>
          </cell>
          <cell r="I57" t="str">
            <v>нд</v>
          </cell>
          <cell r="J57">
            <v>0</v>
          </cell>
          <cell r="K57">
            <v>2.2721237000000003</v>
          </cell>
          <cell r="L57">
            <v>0</v>
          </cell>
          <cell r="M57">
            <v>0</v>
          </cell>
          <cell r="N57">
            <v>2.2721237000000003</v>
          </cell>
          <cell r="O57">
            <v>0</v>
          </cell>
          <cell r="P57">
            <v>1.9600609600000001</v>
          </cell>
          <cell r="Q57">
            <v>0</v>
          </cell>
          <cell r="R57">
            <v>0</v>
          </cell>
          <cell r="S57">
            <v>1.9600609600000001</v>
          </cell>
          <cell r="T57">
            <v>0</v>
          </cell>
          <cell r="U57" t="str">
            <v>нд</v>
          </cell>
          <cell r="V57">
            <v>1.9306490200000004</v>
          </cell>
          <cell r="W57" t="str">
            <v>нд</v>
          </cell>
          <cell r="X57">
            <v>1.9306490200000004</v>
          </cell>
          <cell r="Y57" t="str">
            <v>нд</v>
          </cell>
          <cell r="Z57">
            <v>1.9600609600000001</v>
          </cell>
          <cell r="AA57">
            <v>0.35649956999999999</v>
          </cell>
          <cell r="AB57">
            <v>0.35957676</v>
          </cell>
          <cell r="AC57">
            <v>0.37147254000000002</v>
          </cell>
          <cell r="AD57">
            <v>0.37539813999999999</v>
          </cell>
          <cell r="AE57">
            <v>0.38744585999999998</v>
          </cell>
          <cell r="AF57">
            <v>0.39116483000000002</v>
          </cell>
          <cell r="AG57">
            <v>0.40139392000000002</v>
          </cell>
          <cell r="AH57">
            <v>0.40798495000000001</v>
          </cell>
          <cell r="AI57">
            <v>0.41383713</v>
          </cell>
          <cell r="AJ57">
            <v>0.42593628</v>
          </cell>
          <cell r="AK57">
            <v>0</v>
          </cell>
          <cell r="AL57" t="str">
            <v>нд</v>
          </cell>
          <cell r="AM57">
            <v>1.5741494500000002</v>
          </cell>
          <cell r="AN57">
            <v>1.6004842000000001</v>
          </cell>
          <cell r="AO57" t="str">
            <v>Пересчет по индексам-дефляторам Минэкономразвития до 2024г.</v>
          </cell>
        </row>
        <row r="58">
          <cell r="C58" t="str">
            <v>H_504-9</v>
          </cell>
          <cell r="D58" t="str">
            <v>Н</v>
          </cell>
          <cell r="E58">
            <v>2019</v>
          </cell>
          <cell r="F58">
            <v>2023</v>
          </cell>
          <cell r="G58">
            <v>2023</v>
          </cell>
          <cell r="H58" t="str">
            <v>нд</v>
          </cell>
          <cell r="I58" t="str">
            <v>нд</v>
          </cell>
          <cell r="J58">
            <v>0</v>
          </cell>
          <cell r="K58">
            <v>2.3890672199999998</v>
          </cell>
          <cell r="L58">
            <v>0</v>
          </cell>
          <cell r="M58">
            <v>0</v>
          </cell>
          <cell r="N58">
            <v>2.3890672199999998</v>
          </cell>
          <cell r="O58">
            <v>0</v>
          </cell>
          <cell r="P58">
            <v>2.1090293400000002</v>
          </cell>
          <cell r="Q58">
            <v>0</v>
          </cell>
          <cell r="R58">
            <v>0</v>
          </cell>
          <cell r="S58">
            <v>2.1090293400000002</v>
          </cell>
          <cell r="T58">
            <v>0</v>
          </cell>
          <cell r="U58" t="str">
            <v>нд</v>
          </cell>
          <cell r="V58">
            <v>2.0793005299999998</v>
          </cell>
          <cell r="W58" t="str">
            <v>нд</v>
          </cell>
          <cell r="X58">
            <v>2.0793005299999998</v>
          </cell>
          <cell r="Y58" t="str">
            <v>нд</v>
          </cell>
          <cell r="Z58">
            <v>2.1090293400000002</v>
          </cell>
          <cell r="AA58">
            <v>0.53899403000000001</v>
          </cell>
          <cell r="AB58">
            <v>0.54364643999999995</v>
          </cell>
          <cell r="AC58">
            <v>0.44930542000000001</v>
          </cell>
          <cell r="AD58">
            <v>0.45405350999999999</v>
          </cell>
          <cell r="AE58">
            <v>0.35146917</v>
          </cell>
          <cell r="AF58">
            <v>0.35484283</v>
          </cell>
          <cell r="AG58">
            <v>0.36412206000000003</v>
          </cell>
          <cell r="AH58">
            <v>0.37010105999999998</v>
          </cell>
          <cell r="AI58">
            <v>0.37540984999999999</v>
          </cell>
          <cell r="AJ58">
            <v>0.38638549999999999</v>
          </cell>
          <cell r="AK58">
            <v>0</v>
          </cell>
          <cell r="AL58" t="str">
            <v>нд</v>
          </cell>
          <cell r="AM58">
            <v>1.5403065000000002</v>
          </cell>
          <cell r="AN58">
            <v>1.5653829000000001</v>
          </cell>
          <cell r="AO58" t="str">
            <v>Пересчет по индексам-дефляторам Минэкономразвития до 2024г.</v>
          </cell>
        </row>
        <row r="59">
          <cell r="C59" t="str">
            <v>H_504-16</v>
          </cell>
          <cell r="D59" t="str">
            <v>Н</v>
          </cell>
          <cell r="E59">
            <v>2019</v>
          </cell>
          <cell r="F59">
            <v>2023</v>
          </cell>
          <cell r="G59">
            <v>2023</v>
          </cell>
          <cell r="H59" t="str">
            <v>нд</v>
          </cell>
          <cell r="I59" t="str">
            <v>нд</v>
          </cell>
          <cell r="J59">
            <v>0</v>
          </cell>
          <cell r="K59">
            <v>11.05985411</v>
          </cell>
          <cell r="L59">
            <v>0</v>
          </cell>
          <cell r="M59">
            <v>0</v>
          </cell>
          <cell r="N59">
            <v>11.05985411</v>
          </cell>
          <cell r="O59">
            <v>0</v>
          </cell>
          <cell r="P59">
            <v>10.256521149999999</v>
          </cell>
          <cell r="Q59">
            <v>0</v>
          </cell>
          <cell r="R59">
            <v>0</v>
          </cell>
          <cell r="S59">
            <v>10.256521149999999</v>
          </cell>
          <cell r="T59">
            <v>0</v>
          </cell>
          <cell r="U59" t="str">
            <v>нд</v>
          </cell>
          <cell r="V59">
            <v>10.01060382</v>
          </cell>
          <cell r="W59" t="str">
            <v>нд</v>
          </cell>
          <cell r="X59">
            <v>10.01060382</v>
          </cell>
          <cell r="Y59" t="str">
            <v>нд</v>
          </cell>
          <cell r="Z59">
            <v>10.256521149999999</v>
          </cell>
          <cell r="AA59">
            <v>0</v>
          </cell>
          <cell r="AB59">
            <v>0</v>
          </cell>
          <cell r="AC59">
            <v>0</v>
          </cell>
          <cell r="AD59">
            <v>0</v>
          </cell>
          <cell r="AE59">
            <v>2.3810121899999999</v>
          </cell>
          <cell r="AF59">
            <v>2.40386692</v>
          </cell>
          <cell r="AG59">
            <v>0</v>
          </cell>
          <cell r="AH59">
            <v>0</v>
          </cell>
          <cell r="AI59">
            <v>7.6295916300000002</v>
          </cell>
          <cell r="AJ59">
            <v>7.8526542299999997</v>
          </cell>
          <cell r="AK59">
            <v>0</v>
          </cell>
          <cell r="AL59" t="str">
            <v>нд</v>
          </cell>
          <cell r="AM59">
            <v>10.01060382</v>
          </cell>
          <cell r="AN59">
            <v>10.256521149999999</v>
          </cell>
          <cell r="AO59" t="str">
            <v>Пересчет по индексам-дефляторам Минэкономразвития до 2024г.</v>
          </cell>
        </row>
        <row r="60">
          <cell r="C60" t="str">
            <v>H_504-17</v>
          </cell>
          <cell r="D60" t="str">
            <v>Н</v>
          </cell>
          <cell r="E60">
            <v>2023</v>
          </cell>
          <cell r="F60">
            <v>2023</v>
          </cell>
          <cell r="G60">
            <v>2024</v>
          </cell>
          <cell r="H60" t="str">
            <v>нд</v>
          </cell>
          <cell r="I60" t="str">
            <v>нд</v>
          </cell>
          <cell r="J60">
            <v>0</v>
          </cell>
          <cell r="K60">
            <v>6.7449436199999999</v>
          </cell>
          <cell r="L60">
            <v>0</v>
          </cell>
          <cell r="M60">
            <v>0</v>
          </cell>
          <cell r="N60">
            <v>6.7449436199999999</v>
          </cell>
          <cell r="O60">
            <v>0</v>
          </cell>
          <cell r="P60">
            <v>5.3540417900000001</v>
          </cell>
          <cell r="Q60">
            <v>0</v>
          </cell>
          <cell r="R60">
            <v>0</v>
          </cell>
          <cell r="S60">
            <v>5.3540417900000001</v>
          </cell>
          <cell r="T60">
            <v>0</v>
          </cell>
          <cell r="U60" t="str">
            <v>нд</v>
          </cell>
          <cell r="V60">
            <v>2.5449876900000001</v>
          </cell>
          <cell r="W60" t="str">
            <v>нд</v>
          </cell>
          <cell r="X60">
            <v>2.5449876900000001</v>
          </cell>
          <cell r="Y60" t="str">
            <v>нд</v>
          </cell>
          <cell r="Z60">
            <v>5.3540417900000001</v>
          </cell>
          <cell r="AA60">
            <v>0</v>
          </cell>
          <cell r="AB60">
            <v>0</v>
          </cell>
          <cell r="AC60">
            <v>0</v>
          </cell>
          <cell r="AD60">
            <v>0</v>
          </cell>
          <cell r="AE60">
            <v>0</v>
          </cell>
          <cell r="AF60">
            <v>0</v>
          </cell>
          <cell r="AG60">
            <v>0</v>
          </cell>
          <cell r="AH60">
            <v>0</v>
          </cell>
          <cell r="AI60">
            <v>2.5449876900000001</v>
          </cell>
          <cell r="AJ60">
            <v>2.6193942200000002</v>
          </cell>
          <cell r="AK60">
            <v>2.7346475699999999</v>
          </cell>
          <cell r="AL60" t="str">
            <v>нд</v>
          </cell>
          <cell r="AM60">
            <v>5.2796352600000001</v>
          </cell>
          <cell r="AN60">
            <v>5.3540417900000001</v>
          </cell>
          <cell r="AO60" t="str">
            <v>Пересчет по индексам-дефляторам Минэкономразвития до 2024г.</v>
          </cell>
        </row>
        <row r="61">
          <cell r="C61" t="str">
            <v>J_ДЭС-504-205</v>
          </cell>
          <cell r="D61" t="str">
            <v>Н</v>
          </cell>
          <cell r="E61">
            <v>2019</v>
          </cell>
          <cell r="F61" t="str">
            <v>нд</v>
          </cell>
          <cell r="G61">
            <v>2019</v>
          </cell>
          <cell r="H61" t="str">
            <v>нд</v>
          </cell>
          <cell r="I61" t="str">
            <v>нд</v>
          </cell>
          <cell r="J61">
            <v>0</v>
          </cell>
          <cell r="K61">
            <v>0</v>
          </cell>
          <cell r="L61">
            <v>0</v>
          </cell>
          <cell r="M61">
            <v>0</v>
          </cell>
          <cell r="N61">
            <v>0</v>
          </cell>
          <cell r="O61">
            <v>0</v>
          </cell>
          <cell r="P61">
            <v>0.45485286000000003</v>
          </cell>
          <cell r="Q61">
            <v>0</v>
          </cell>
          <cell r="R61">
            <v>0</v>
          </cell>
          <cell r="S61">
            <v>0.45485286000000003</v>
          </cell>
          <cell r="T61">
            <v>0</v>
          </cell>
          <cell r="U61" t="str">
            <v>нд</v>
          </cell>
          <cell r="V61">
            <v>0</v>
          </cell>
          <cell r="W61" t="str">
            <v>нд</v>
          </cell>
          <cell r="X61">
            <v>0</v>
          </cell>
          <cell r="Y61" t="str">
            <v>нд</v>
          </cell>
          <cell r="Z61">
            <v>0.45485286000000003</v>
          </cell>
          <cell r="AA61">
            <v>0</v>
          </cell>
          <cell r="AB61">
            <v>0.45485286000000003</v>
          </cell>
          <cell r="AC61">
            <v>0</v>
          </cell>
          <cell r="AD61">
            <v>0</v>
          </cell>
          <cell r="AE61">
            <v>0</v>
          </cell>
          <cell r="AF61">
            <v>0</v>
          </cell>
          <cell r="AG61">
            <v>0</v>
          </cell>
          <cell r="AH61">
            <v>0</v>
          </cell>
          <cell r="AI61">
            <v>0</v>
          </cell>
          <cell r="AJ61">
            <v>0</v>
          </cell>
          <cell r="AK61">
            <v>0</v>
          </cell>
          <cell r="AL61" t="str">
            <v>нд</v>
          </cell>
          <cell r="AM61">
            <v>0</v>
          </cell>
          <cell r="AN61">
            <v>0</v>
          </cell>
          <cell r="AO61" t="str">
            <v>нд</v>
          </cell>
        </row>
        <row r="62">
          <cell r="C62" t="str">
            <v>J_ДЭС-504-206</v>
          </cell>
          <cell r="D62" t="str">
            <v>Н</v>
          </cell>
          <cell r="E62">
            <v>2019</v>
          </cell>
          <cell r="F62" t="str">
            <v>нд</v>
          </cell>
          <cell r="G62">
            <v>2019</v>
          </cell>
          <cell r="H62" t="str">
            <v>нд</v>
          </cell>
          <cell r="I62" t="str">
            <v>нд</v>
          </cell>
          <cell r="J62">
            <v>0</v>
          </cell>
          <cell r="K62">
            <v>0</v>
          </cell>
          <cell r="L62">
            <v>0</v>
          </cell>
          <cell r="M62">
            <v>0</v>
          </cell>
          <cell r="N62">
            <v>0</v>
          </cell>
          <cell r="O62">
            <v>0</v>
          </cell>
          <cell r="P62">
            <v>0.39763016000000001</v>
          </cell>
          <cell r="Q62">
            <v>0</v>
          </cell>
          <cell r="R62">
            <v>0</v>
          </cell>
          <cell r="S62">
            <v>0.39763016000000001</v>
          </cell>
          <cell r="T62">
            <v>0</v>
          </cell>
          <cell r="U62" t="str">
            <v>нд</v>
          </cell>
          <cell r="V62">
            <v>0</v>
          </cell>
          <cell r="W62" t="str">
            <v>нд</v>
          </cell>
          <cell r="X62">
            <v>0</v>
          </cell>
          <cell r="Y62" t="str">
            <v>нд</v>
          </cell>
          <cell r="Z62">
            <v>0.39763016000000001</v>
          </cell>
          <cell r="AA62">
            <v>0</v>
          </cell>
          <cell r="AB62">
            <v>0.39763016000000001</v>
          </cell>
          <cell r="AC62">
            <v>0</v>
          </cell>
          <cell r="AD62">
            <v>0</v>
          </cell>
          <cell r="AE62">
            <v>0</v>
          </cell>
          <cell r="AF62">
            <v>0</v>
          </cell>
          <cell r="AG62">
            <v>0</v>
          </cell>
          <cell r="AH62">
            <v>0</v>
          </cell>
          <cell r="AI62">
            <v>0</v>
          </cell>
          <cell r="AJ62">
            <v>0</v>
          </cell>
          <cell r="AK62">
            <v>0</v>
          </cell>
          <cell r="AL62" t="str">
            <v>нд</v>
          </cell>
          <cell r="AM62">
            <v>0</v>
          </cell>
          <cell r="AN62">
            <v>0</v>
          </cell>
          <cell r="AO62" t="str">
            <v>нд</v>
          </cell>
        </row>
        <row r="63">
          <cell r="C63" t="str">
            <v>J_ДЭС-504-207</v>
          </cell>
          <cell r="D63" t="str">
            <v>Н</v>
          </cell>
          <cell r="E63">
            <v>2019</v>
          </cell>
          <cell r="F63" t="str">
            <v>нд</v>
          </cell>
          <cell r="G63">
            <v>2019</v>
          </cell>
          <cell r="H63" t="str">
            <v>нд</v>
          </cell>
          <cell r="I63" t="str">
            <v>нд</v>
          </cell>
          <cell r="J63">
            <v>0</v>
          </cell>
          <cell r="K63">
            <v>0</v>
          </cell>
          <cell r="L63">
            <v>0</v>
          </cell>
          <cell r="M63">
            <v>0</v>
          </cell>
          <cell r="N63">
            <v>0</v>
          </cell>
          <cell r="O63">
            <v>0</v>
          </cell>
          <cell r="P63">
            <v>0.30653490999999999</v>
          </cell>
          <cell r="Q63">
            <v>0</v>
          </cell>
          <cell r="R63">
            <v>0</v>
          </cell>
          <cell r="S63">
            <v>0.30653490999999999</v>
          </cell>
          <cell r="T63">
            <v>0</v>
          </cell>
          <cell r="U63" t="str">
            <v>нд</v>
          </cell>
          <cell r="V63">
            <v>0</v>
          </cell>
          <cell r="W63" t="str">
            <v>нд</v>
          </cell>
          <cell r="X63">
            <v>0</v>
          </cell>
          <cell r="Y63" t="str">
            <v>нд</v>
          </cell>
          <cell r="Z63">
            <v>0.30653490999999999</v>
          </cell>
          <cell r="AA63">
            <v>0</v>
          </cell>
          <cell r="AB63">
            <v>0.30653490999999999</v>
          </cell>
          <cell r="AC63">
            <v>0</v>
          </cell>
          <cell r="AD63">
            <v>0</v>
          </cell>
          <cell r="AE63">
            <v>0</v>
          </cell>
          <cell r="AF63">
            <v>0</v>
          </cell>
          <cell r="AG63">
            <v>0</v>
          </cell>
          <cell r="AH63">
            <v>0</v>
          </cell>
          <cell r="AI63">
            <v>0</v>
          </cell>
          <cell r="AJ63">
            <v>0</v>
          </cell>
          <cell r="AK63">
            <v>0</v>
          </cell>
          <cell r="AL63" t="str">
            <v>нд</v>
          </cell>
          <cell r="AM63">
            <v>0</v>
          </cell>
          <cell r="AN63">
            <v>0</v>
          </cell>
          <cell r="AO63" t="str">
            <v>нд</v>
          </cell>
        </row>
        <row r="64">
          <cell r="C64" t="str">
            <v>J_ДЭС-504-210</v>
          </cell>
          <cell r="D64" t="str">
            <v>Н</v>
          </cell>
          <cell r="E64">
            <v>2019</v>
          </cell>
          <cell r="F64" t="str">
            <v>нд</v>
          </cell>
          <cell r="G64">
            <v>2019</v>
          </cell>
          <cell r="H64" t="str">
            <v>нд</v>
          </cell>
          <cell r="I64" t="str">
            <v>нд</v>
          </cell>
          <cell r="J64">
            <v>0</v>
          </cell>
          <cell r="K64">
            <v>0</v>
          </cell>
          <cell r="L64">
            <v>0</v>
          </cell>
          <cell r="M64">
            <v>0</v>
          </cell>
          <cell r="N64">
            <v>0</v>
          </cell>
          <cell r="O64">
            <v>0</v>
          </cell>
          <cell r="P64">
            <v>0.52848306</v>
          </cell>
          <cell r="Q64">
            <v>0</v>
          </cell>
          <cell r="R64">
            <v>0</v>
          </cell>
          <cell r="S64">
            <v>0.52848306</v>
          </cell>
          <cell r="T64">
            <v>0</v>
          </cell>
          <cell r="U64" t="str">
            <v>нд</v>
          </cell>
          <cell r="V64">
            <v>0</v>
          </cell>
          <cell r="W64" t="str">
            <v>нд</v>
          </cell>
          <cell r="X64">
            <v>0</v>
          </cell>
          <cell r="Y64" t="str">
            <v>нд</v>
          </cell>
          <cell r="Z64">
            <v>0.52848306</v>
          </cell>
          <cell r="AA64">
            <v>0</v>
          </cell>
          <cell r="AB64">
            <v>0.52848306</v>
          </cell>
          <cell r="AC64">
            <v>0</v>
          </cell>
          <cell r="AD64">
            <v>0</v>
          </cell>
          <cell r="AE64">
            <v>0</v>
          </cell>
          <cell r="AF64">
            <v>0</v>
          </cell>
          <cell r="AG64">
            <v>0</v>
          </cell>
          <cell r="AH64">
            <v>0</v>
          </cell>
          <cell r="AI64">
            <v>0</v>
          </cell>
          <cell r="AJ64">
            <v>0</v>
          </cell>
          <cell r="AK64">
            <v>0</v>
          </cell>
          <cell r="AL64" t="str">
            <v>нд</v>
          </cell>
          <cell r="AM64">
            <v>0</v>
          </cell>
          <cell r="AN64">
            <v>0</v>
          </cell>
          <cell r="AO64" t="str">
            <v>нд</v>
          </cell>
        </row>
        <row r="65">
          <cell r="C65" t="str">
            <v>J_ДЭС-504-212</v>
          </cell>
          <cell r="D65" t="str">
            <v>Н</v>
          </cell>
          <cell r="E65">
            <v>2019</v>
          </cell>
          <cell r="F65" t="str">
            <v>нд</v>
          </cell>
          <cell r="G65">
            <v>2019</v>
          </cell>
          <cell r="H65" t="str">
            <v>нд</v>
          </cell>
          <cell r="I65" t="str">
            <v>нд</v>
          </cell>
          <cell r="J65">
            <v>0</v>
          </cell>
          <cell r="K65">
            <v>0</v>
          </cell>
          <cell r="L65">
            <v>0</v>
          </cell>
          <cell r="M65">
            <v>0</v>
          </cell>
          <cell r="N65">
            <v>0</v>
          </cell>
          <cell r="O65">
            <v>0</v>
          </cell>
          <cell r="P65">
            <v>6.6394579999999995E-2</v>
          </cell>
          <cell r="Q65">
            <v>0</v>
          </cell>
          <cell r="R65">
            <v>0</v>
          </cell>
          <cell r="S65">
            <v>6.6394579999999995E-2</v>
          </cell>
          <cell r="T65">
            <v>0</v>
          </cell>
          <cell r="U65" t="str">
            <v>нд</v>
          </cell>
          <cell r="V65">
            <v>0</v>
          </cell>
          <cell r="W65" t="str">
            <v>нд</v>
          </cell>
          <cell r="X65">
            <v>0</v>
          </cell>
          <cell r="Y65" t="str">
            <v>нд</v>
          </cell>
          <cell r="Z65">
            <v>6.6394579999999995E-2</v>
          </cell>
          <cell r="AA65">
            <v>0</v>
          </cell>
          <cell r="AB65">
            <v>6.6394579999999995E-2</v>
          </cell>
          <cell r="AC65">
            <v>0</v>
          </cell>
          <cell r="AD65">
            <v>0</v>
          </cell>
          <cell r="AE65">
            <v>0</v>
          </cell>
          <cell r="AF65">
            <v>0</v>
          </cell>
          <cell r="AG65">
            <v>0</v>
          </cell>
          <cell r="AH65">
            <v>0</v>
          </cell>
          <cell r="AI65">
            <v>0</v>
          </cell>
          <cell r="AJ65">
            <v>0</v>
          </cell>
          <cell r="AK65">
            <v>0</v>
          </cell>
          <cell r="AL65" t="str">
            <v>нд</v>
          </cell>
          <cell r="AM65">
            <v>0</v>
          </cell>
          <cell r="AN65">
            <v>0</v>
          </cell>
          <cell r="AO65" t="str">
            <v>нд</v>
          </cell>
        </row>
        <row r="66">
          <cell r="C66" t="str">
            <v>J_ДЭС-504-213</v>
          </cell>
          <cell r="D66" t="str">
            <v>Н</v>
          </cell>
          <cell r="E66">
            <v>2019</v>
          </cell>
          <cell r="F66" t="str">
            <v>нд</v>
          </cell>
          <cell r="G66">
            <v>2019</v>
          </cell>
          <cell r="H66" t="str">
            <v>нд</v>
          </cell>
          <cell r="I66" t="str">
            <v>нд</v>
          </cell>
          <cell r="J66">
            <v>0</v>
          </cell>
          <cell r="K66">
            <v>0</v>
          </cell>
          <cell r="L66">
            <v>0</v>
          </cell>
          <cell r="M66">
            <v>0</v>
          </cell>
          <cell r="N66">
            <v>0</v>
          </cell>
          <cell r="O66">
            <v>0</v>
          </cell>
          <cell r="P66">
            <v>0.24729253000000001</v>
          </cell>
          <cell r="Q66">
            <v>0</v>
          </cell>
          <cell r="R66">
            <v>0</v>
          </cell>
          <cell r="S66">
            <v>0.24729253000000001</v>
          </cell>
          <cell r="T66">
            <v>0</v>
          </cell>
          <cell r="U66" t="str">
            <v>нд</v>
          </cell>
          <cell r="V66">
            <v>0</v>
          </cell>
          <cell r="W66" t="str">
            <v>нд</v>
          </cell>
          <cell r="X66">
            <v>0</v>
          </cell>
          <cell r="Y66" t="str">
            <v>нд</v>
          </cell>
          <cell r="Z66">
            <v>0.24729253000000001</v>
          </cell>
          <cell r="AA66">
            <v>0</v>
          </cell>
          <cell r="AB66">
            <v>0.24729253000000001</v>
          </cell>
          <cell r="AC66">
            <v>0</v>
          </cell>
          <cell r="AD66">
            <v>0</v>
          </cell>
          <cell r="AE66">
            <v>0</v>
          </cell>
          <cell r="AF66">
            <v>0</v>
          </cell>
          <cell r="AG66">
            <v>0</v>
          </cell>
          <cell r="AH66">
            <v>0</v>
          </cell>
          <cell r="AI66">
            <v>0</v>
          </cell>
          <cell r="AJ66">
            <v>0</v>
          </cell>
          <cell r="AK66">
            <v>0</v>
          </cell>
          <cell r="AL66" t="str">
            <v>нд</v>
          </cell>
          <cell r="AM66">
            <v>0</v>
          </cell>
          <cell r="AN66">
            <v>0</v>
          </cell>
          <cell r="AO66" t="str">
            <v>нд</v>
          </cell>
        </row>
        <row r="67">
          <cell r="C67" t="str">
            <v>J_ДЭС-504-214</v>
          </cell>
          <cell r="D67" t="str">
            <v>Н</v>
          </cell>
          <cell r="E67">
            <v>2019</v>
          </cell>
          <cell r="F67" t="str">
            <v>нд</v>
          </cell>
          <cell r="G67">
            <v>2019</v>
          </cell>
          <cell r="H67" t="str">
            <v>нд</v>
          </cell>
          <cell r="I67" t="str">
            <v>нд</v>
          </cell>
          <cell r="J67">
            <v>0</v>
          </cell>
          <cell r="K67">
            <v>0</v>
          </cell>
          <cell r="L67">
            <v>0</v>
          </cell>
          <cell r="M67">
            <v>0</v>
          </cell>
          <cell r="N67">
            <v>0</v>
          </cell>
          <cell r="O67">
            <v>0</v>
          </cell>
          <cell r="P67">
            <v>0.10647254</v>
          </cell>
          <cell r="Q67">
            <v>0</v>
          </cell>
          <cell r="R67">
            <v>0</v>
          </cell>
          <cell r="S67">
            <v>0.10647254</v>
          </cell>
          <cell r="T67">
            <v>0</v>
          </cell>
          <cell r="U67" t="str">
            <v>нд</v>
          </cell>
          <cell r="V67">
            <v>0</v>
          </cell>
          <cell r="W67" t="str">
            <v>нд</v>
          </cell>
          <cell r="X67">
            <v>0</v>
          </cell>
          <cell r="Y67" t="str">
            <v>нд</v>
          </cell>
          <cell r="Z67">
            <v>0.10647254</v>
          </cell>
          <cell r="AA67">
            <v>0</v>
          </cell>
          <cell r="AB67">
            <v>0.10647254</v>
          </cell>
          <cell r="AC67">
            <v>0</v>
          </cell>
          <cell r="AD67">
            <v>0</v>
          </cell>
          <cell r="AE67">
            <v>0</v>
          </cell>
          <cell r="AF67">
            <v>0</v>
          </cell>
          <cell r="AG67">
            <v>0</v>
          </cell>
          <cell r="AH67">
            <v>0</v>
          </cell>
          <cell r="AI67">
            <v>0</v>
          </cell>
          <cell r="AJ67">
            <v>0</v>
          </cell>
          <cell r="AK67">
            <v>0</v>
          </cell>
          <cell r="AL67" t="str">
            <v>нд</v>
          </cell>
          <cell r="AM67">
            <v>0</v>
          </cell>
          <cell r="AN67">
            <v>0</v>
          </cell>
          <cell r="AO67" t="str">
            <v>нд</v>
          </cell>
        </row>
        <row r="68">
          <cell r="C68" t="str">
            <v>J_ДЭС-504-215</v>
          </cell>
          <cell r="D68" t="str">
            <v>Н</v>
          </cell>
          <cell r="E68">
            <v>2019</v>
          </cell>
          <cell r="F68" t="str">
            <v>нд</v>
          </cell>
          <cell r="G68">
            <v>2019</v>
          </cell>
          <cell r="H68" t="str">
            <v>нд</v>
          </cell>
          <cell r="I68" t="str">
            <v>нд</v>
          </cell>
          <cell r="J68">
            <v>0</v>
          </cell>
          <cell r="K68">
            <v>0</v>
          </cell>
          <cell r="L68">
            <v>0</v>
          </cell>
          <cell r="M68">
            <v>0</v>
          </cell>
          <cell r="N68">
            <v>0</v>
          </cell>
          <cell r="O68">
            <v>0</v>
          </cell>
          <cell r="P68">
            <v>0.73514847999999999</v>
          </cell>
          <cell r="Q68">
            <v>0</v>
          </cell>
          <cell r="R68">
            <v>0</v>
          </cell>
          <cell r="S68">
            <v>0.73514847999999999</v>
          </cell>
          <cell r="T68">
            <v>0</v>
          </cell>
          <cell r="U68" t="str">
            <v>нд</v>
          </cell>
          <cell r="V68">
            <v>0</v>
          </cell>
          <cell r="W68" t="str">
            <v>нд</v>
          </cell>
          <cell r="X68">
            <v>0</v>
          </cell>
          <cell r="Y68" t="str">
            <v>нд</v>
          </cell>
          <cell r="Z68">
            <v>0.73514847999999999</v>
          </cell>
          <cell r="AA68">
            <v>0</v>
          </cell>
          <cell r="AB68">
            <v>0.73514847999999999</v>
          </cell>
          <cell r="AC68">
            <v>0</v>
          </cell>
          <cell r="AD68">
            <v>0</v>
          </cell>
          <cell r="AE68">
            <v>0</v>
          </cell>
          <cell r="AF68">
            <v>0</v>
          </cell>
          <cell r="AG68">
            <v>0</v>
          </cell>
          <cell r="AH68">
            <v>0</v>
          </cell>
          <cell r="AI68">
            <v>0</v>
          </cell>
          <cell r="AJ68">
            <v>0</v>
          </cell>
          <cell r="AK68">
            <v>0</v>
          </cell>
          <cell r="AL68" t="str">
            <v>нд</v>
          </cell>
          <cell r="AM68">
            <v>0</v>
          </cell>
          <cell r="AN68">
            <v>0</v>
          </cell>
          <cell r="AO68" t="str">
            <v>нд</v>
          </cell>
        </row>
        <row r="69">
          <cell r="C69" t="str">
            <v>Г</v>
          </cell>
          <cell r="D69" t="str">
            <v>нд</v>
          </cell>
          <cell r="E69" t="str">
            <v>нд</v>
          </cell>
          <cell r="F69" t="str">
            <v>нд</v>
          </cell>
          <cell r="G69" t="str">
            <v>нд</v>
          </cell>
          <cell r="H69" t="str">
            <v>нд</v>
          </cell>
          <cell r="I69" t="str">
            <v>нд</v>
          </cell>
          <cell r="J69">
            <v>0</v>
          </cell>
          <cell r="K69">
            <v>0</v>
          </cell>
          <cell r="L69">
            <v>0</v>
          </cell>
          <cell r="M69">
            <v>0</v>
          </cell>
          <cell r="N69">
            <v>0</v>
          </cell>
          <cell r="O69">
            <v>0</v>
          </cell>
          <cell r="P69">
            <v>0</v>
          </cell>
          <cell r="Q69">
            <v>0</v>
          </cell>
          <cell r="R69">
            <v>0</v>
          </cell>
          <cell r="S69">
            <v>0</v>
          </cell>
          <cell r="T69">
            <v>0</v>
          </cell>
          <cell r="U69" t="str">
            <v>нд</v>
          </cell>
          <cell r="V69">
            <v>0</v>
          </cell>
          <cell r="W69" t="str">
            <v>нд</v>
          </cell>
          <cell r="X69">
            <v>0</v>
          </cell>
          <cell r="Y69" t="str">
            <v>нд</v>
          </cell>
          <cell r="Z69">
            <v>0</v>
          </cell>
          <cell r="AA69">
            <v>0</v>
          </cell>
          <cell r="AB69">
            <v>0</v>
          </cell>
          <cell r="AC69">
            <v>0</v>
          </cell>
          <cell r="AD69">
            <v>0</v>
          </cell>
          <cell r="AE69">
            <v>0</v>
          </cell>
          <cell r="AF69">
            <v>0</v>
          </cell>
          <cell r="AG69">
            <v>0</v>
          </cell>
          <cell r="AH69">
            <v>0</v>
          </cell>
          <cell r="AI69">
            <v>0</v>
          </cell>
          <cell r="AJ69">
            <v>0</v>
          </cell>
          <cell r="AK69">
            <v>0</v>
          </cell>
          <cell r="AL69" t="str">
            <v>нд</v>
          </cell>
          <cell r="AM69">
            <v>0</v>
          </cell>
          <cell r="AN69">
            <v>0</v>
          </cell>
          <cell r="AO69" t="str">
            <v>нд</v>
          </cell>
        </row>
        <row r="70">
          <cell r="C70" t="str">
            <v>Г</v>
          </cell>
          <cell r="D70" t="str">
            <v>нд</v>
          </cell>
          <cell r="E70" t="str">
            <v>нд</v>
          </cell>
          <cell r="F70" t="str">
            <v>нд</v>
          </cell>
          <cell r="G70" t="str">
            <v>нд</v>
          </cell>
          <cell r="H70" t="str">
            <v>нд</v>
          </cell>
          <cell r="I70" t="str">
            <v>нд</v>
          </cell>
          <cell r="J70">
            <v>0</v>
          </cell>
          <cell r="K70">
            <v>0</v>
          </cell>
          <cell r="L70">
            <v>0</v>
          </cell>
          <cell r="M70">
            <v>0</v>
          </cell>
          <cell r="N70">
            <v>0</v>
          </cell>
          <cell r="O70">
            <v>0</v>
          </cell>
          <cell r="P70">
            <v>0</v>
          </cell>
          <cell r="Q70">
            <v>0</v>
          </cell>
          <cell r="R70">
            <v>0</v>
          </cell>
          <cell r="S70">
            <v>0</v>
          </cell>
          <cell r="T70">
            <v>0</v>
          </cell>
          <cell r="U70" t="str">
            <v>нд</v>
          </cell>
          <cell r="V70">
            <v>0</v>
          </cell>
          <cell r="W70" t="str">
            <v>нд</v>
          </cell>
          <cell r="X70">
            <v>0</v>
          </cell>
          <cell r="Y70" t="str">
            <v>нд</v>
          </cell>
          <cell r="Z70">
            <v>0</v>
          </cell>
          <cell r="AA70">
            <v>0</v>
          </cell>
          <cell r="AB70">
            <v>0</v>
          </cell>
          <cell r="AC70">
            <v>0</v>
          </cell>
          <cell r="AD70">
            <v>0</v>
          </cell>
          <cell r="AE70">
            <v>0</v>
          </cell>
          <cell r="AF70">
            <v>0</v>
          </cell>
          <cell r="AG70">
            <v>0</v>
          </cell>
          <cell r="AH70">
            <v>0</v>
          </cell>
          <cell r="AI70">
            <v>0</v>
          </cell>
          <cell r="AJ70">
            <v>0</v>
          </cell>
          <cell r="AK70">
            <v>0</v>
          </cell>
          <cell r="AL70" t="str">
            <v>нд</v>
          </cell>
          <cell r="AM70">
            <v>0</v>
          </cell>
          <cell r="AN70">
            <v>0</v>
          </cell>
          <cell r="AO70" t="str">
            <v>нд</v>
          </cell>
        </row>
        <row r="71">
          <cell r="C71" t="str">
            <v>Г</v>
          </cell>
          <cell r="D71" t="str">
            <v>нд</v>
          </cell>
          <cell r="E71" t="str">
            <v>нд</v>
          </cell>
          <cell r="F71" t="str">
            <v>нд</v>
          </cell>
          <cell r="G71" t="str">
            <v>нд</v>
          </cell>
          <cell r="H71" t="str">
            <v>нд</v>
          </cell>
          <cell r="I71" t="str">
            <v>нд</v>
          </cell>
          <cell r="J71">
            <v>0</v>
          </cell>
          <cell r="K71">
            <v>0</v>
          </cell>
          <cell r="L71">
            <v>0</v>
          </cell>
          <cell r="M71">
            <v>0</v>
          </cell>
          <cell r="N71">
            <v>0</v>
          </cell>
          <cell r="O71">
            <v>0</v>
          </cell>
          <cell r="P71">
            <v>0</v>
          </cell>
          <cell r="Q71">
            <v>0</v>
          </cell>
          <cell r="R71">
            <v>0</v>
          </cell>
          <cell r="S71">
            <v>0</v>
          </cell>
          <cell r="T71">
            <v>0</v>
          </cell>
          <cell r="U71" t="str">
            <v>нд</v>
          </cell>
          <cell r="V71">
            <v>0</v>
          </cell>
          <cell r="W71" t="str">
            <v>нд</v>
          </cell>
          <cell r="X71">
            <v>0</v>
          </cell>
          <cell r="Y71" t="str">
            <v>нд</v>
          </cell>
          <cell r="Z71">
            <v>0</v>
          </cell>
          <cell r="AA71">
            <v>0</v>
          </cell>
          <cell r="AB71">
            <v>0</v>
          </cell>
          <cell r="AC71">
            <v>0</v>
          </cell>
          <cell r="AD71">
            <v>0</v>
          </cell>
          <cell r="AE71">
            <v>0</v>
          </cell>
          <cell r="AF71">
            <v>0</v>
          </cell>
          <cell r="AG71">
            <v>0</v>
          </cell>
          <cell r="AH71">
            <v>0</v>
          </cell>
          <cell r="AI71">
            <v>0</v>
          </cell>
          <cell r="AJ71">
            <v>0</v>
          </cell>
          <cell r="AK71">
            <v>0</v>
          </cell>
          <cell r="AL71" t="str">
            <v>нд</v>
          </cell>
          <cell r="AM71">
            <v>0</v>
          </cell>
          <cell r="AN71">
            <v>0</v>
          </cell>
          <cell r="AO71" t="str">
            <v>нд</v>
          </cell>
        </row>
        <row r="72">
          <cell r="C72" t="str">
            <v>Г</v>
          </cell>
          <cell r="D72" t="str">
            <v>нд</v>
          </cell>
          <cell r="E72" t="str">
            <v>нд</v>
          </cell>
          <cell r="F72" t="str">
            <v>нд</v>
          </cell>
          <cell r="G72" t="str">
            <v>нд</v>
          </cell>
          <cell r="H72" t="str">
            <v>нд</v>
          </cell>
          <cell r="I72" t="str">
            <v>нд</v>
          </cell>
          <cell r="J72">
            <v>0</v>
          </cell>
          <cell r="K72">
            <v>0</v>
          </cell>
          <cell r="L72">
            <v>0</v>
          </cell>
          <cell r="M72">
            <v>0</v>
          </cell>
          <cell r="N72">
            <v>0</v>
          </cell>
          <cell r="O72">
            <v>0</v>
          </cell>
          <cell r="P72">
            <v>0</v>
          </cell>
          <cell r="Q72">
            <v>0</v>
          </cell>
          <cell r="R72">
            <v>0</v>
          </cell>
          <cell r="S72">
            <v>0</v>
          </cell>
          <cell r="T72">
            <v>0</v>
          </cell>
          <cell r="U72" t="str">
            <v>нд</v>
          </cell>
          <cell r="V72">
            <v>0</v>
          </cell>
          <cell r="W72" t="str">
            <v>нд</v>
          </cell>
          <cell r="X72">
            <v>0</v>
          </cell>
          <cell r="Y72" t="str">
            <v>нд</v>
          </cell>
          <cell r="Z72">
            <v>0</v>
          </cell>
          <cell r="AA72">
            <v>0</v>
          </cell>
          <cell r="AB72">
            <v>0</v>
          </cell>
          <cell r="AC72">
            <v>0</v>
          </cell>
          <cell r="AD72">
            <v>0</v>
          </cell>
          <cell r="AE72">
            <v>0</v>
          </cell>
          <cell r="AF72">
            <v>0</v>
          </cell>
          <cell r="AG72">
            <v>0</v>
          </cell>
          <cell r="AH72">
            <v>0</v>
          </cell>
          <cell r="AI72">
            <v>0</v>
          </cell>
          <cell r="AJ72">
            <v>0</v>
          </cell>
          <cell r="AK72">
            <v>0</v>
          </cell>
          <cell r="AL72" t="str">
            <v>нд</v>
          </cell>
          <cell r="AM72">
            <v>0</v>
          </cell>
          <cell r="AN72">
            <v>0</v>
          </cell>
          <cell r="AO72" t="str">
            <v>нд</v>
          </cell>
        </row>
        <row r="73">
          <cell r="C73" t="str">
            <v>Г</v>
          </cell>
          <cell r="D73" t="str">
            <v>нд</v>
          </cell>
          <cell r="E73" t="str">
            <v>нд</v>
          </cell>
          <cell r="F73" t="str">
            <v>нд</v>
          </cell>
          <cell r="G73" t="str">
            <v>нд</v>
          </cell>
          <cell r="H73" t="str">
            <v>нд</v>
          </cell>
          <cell r="I73" t="str">
            <v>нд</v>
          </cell>
          <cell r="J73">
            <v>0</v>
          </cell>
          <cell r="K73">
            <v>0</v>
          </cell>
          <cell r="L73">
            <v>0</v>
          </cell>
          <cell r="M73">
            <v>0</v>
          </cell>
          <cell r="N73">
            <v>0</v>
          </cell>
          <cell r="O73">
            <v>0</v>
          </cell>
          <cell r="P73">
            <v>0</v>
          </cell>
          <cell r="Q73">
            <v>0</v>
          </cell>
          <cell r="R73">
            <v>0</v>
          </cell>
          <cell r="S73">
            <v>0</v>
          </cell>
          <cell r="T73">
            <v>0</v>
          </cell>
          <cell r="U73" t="str">
            <v>нд</v>
          </cell>
          <cell r="V73">
            <v>0</v>
          </cell>
          <cell r="W73" t="str">
            <v>нд</v>
          </cell>
          <cell r="X73">
            <v>0</v>
          </cell>
          <cell r="Y73" t="str">
            <v>нд</v>
          </cell>
          <cell r="Z73">
            <v>0</v>
          </cell>
          <cell r="AA73">
            <v>0</v>
          </cell>
          <cell r="AB73">
            <v>0</v>
          </cell>
          <cell r="AC73">
            <v>0</v>
          </cell>
          <cell r="AD73">
            <v>0</v>
          </cell>
          <cell r="AE73">
            <v>0</v>
          </cell>
          <cell r="AF73">
            <v>0</v>
          </cell>
          <cell r="AG73">
            <v>0</v>
          </cell>
          <cell r="AH73">
            <v>0</v>
          </cell>
          <cell r="AI73">
            <v>0</v>
          </cell>
          <cell r="AJ73">
            <v>0</v>
          </cell>
          <cell r="AK73">
            <v>0</v>
          </cell>
          <cell r="AL73" t="str">
            <v>нд</v>
          </cell>
          <cell r="AM73">
            <v>0</v>
          </cell>
          <cell r="AN73">
            <v>0</v>
          </cell>
          <cell r="AO73" t="str">
            <v>нд</v>
          </cell>
        </row>
        <row r="74">
          <cell r="C74" t="str">
            <v>Г</v>
          </cell>
          <cell r="D74" t="str">
            <v>нд</v>
          </cell>
          <cell r="E74" t="str">
            <v>нд</v>
          </cell>
          <cell r="F74" t="str">
            <v>нд</v>
          </cell>
          <cell r="G74" t="str">
            <v>нд</v>
          </cell>
          <cell r="H74" t="str">
            <v>нд</v>
          </cell>
          <cell r="I74" t="str">
            <v>нд</v>
          </cell>
          <cell r="J74">
            <v>0</v>
          </cell>
          <cell r="K74">
            <v>75.472240029999995</v>
          </cell>
          <cell r="L74">
            <v>0</v>
          </cell>
          <cell r="M74">
            <v>8.8419995</v>
          </cell>
          <cell r="N74">
            <v>66.630240529999995</v>
          </cell>
          <cell r="O74">
            <v>0</v>
          </cell>
          <cell r="P74">
            <v>77.314489859999995</v>
          </cell>
          <cell r="Q74">
            <v>0</v>
          </cell>
          <cell r="R74">
            <v>8.9102471300000001</v>
          </cell>
          <cell r="S74">
            <v>68.404242729999993</v>
          </cell>
          <cell r="T74">
            <v>0</v>
          </cell>
          <cell r="U74" t="str">
            <v>нд</v>
          </cell>
          <cell r="V74">
            <v>70.724916690000001</v>
          </cell>
          <cell r="W74" t="str">
            <v>нд</v>
          </cell>
          <cell r="X74">
            <v>70.724916690000001</v>
          </cell>
          <cell r="Y74" t="str">
            <v>нд</v>
          </cell>
          <cell r="Z74">
            <v>77.314489859999995</v>
          </cell>
          <cell r="AA74">
            <v>18.987062770000001</v>
          </cell>
          <cell r="AB74">
            <v>3.9848698699999998</v>
          </cell>
          <cell r="AC74">
            <v>21.766010510000001</v>
          </cell>
          <cell r="AD74">
            <v>36.981438799999999</v>
          </cell>
          <cell r="AE74">
            <v>13.018682460000001</v>
          </cell>
          <cell r="AF74">
            <v>13.143645250000001</v>
          </cell>
          <cell r="AG74">
            <v>11.459935739999999</v>
          </cell>
          <cell r="AH74">
            <v>11.648111780000001</v>
          </cell>
          <cell r="AI74">
            <v>5.4932252000000004</v>
          </cell>
          <cell r="AJ74">
            <v>5.6538278699999998</v>
          </cell>
          <cell r="AK74">
            <v>5.90259629</v>
          </cell>
          <cell r="AL74" t="str">
            <v>нд</v>
          </cell>
          <cell r="AM74">
            <v>57.640450199999997</v>
          </cell>
          <cell r="AN74">
            <v>73.329619989999998</v>
          </cell>
          <cell r="AO74" t="str">
            <v>нд</v>
          </cell>
        </row>
        <row r="75">
          <cell r="C75" t="str">
            <v>Г</v>
          </cell>
          <cell r="D75" t="str">
            <v>нд</v>
          </cell>
          <cell r="E75" t="str">
            <v>нд</v>
          </cell>
          <cell r="F75" t="str">
            <v>нд</v>
          </cell>
          <cell r="G75" t="str">
            <v>нд</v>
          </cell>
          <cell r="H75" t="str">
            <v>нд</v>
          </cell>
          <cell r="I75" t="str">
            <v>нд</v>
          </cell>
          <cell r="J75">
            <v>0</v>
          </cell>
          <cell r="K75">
            <v>32.418250271482684</v>
          </cell>
          <cell r="L75">
            <v>0</v>
          </cell>
          <cell r="M75">
            <v>3.7979812521449654</v>
          </cell>
          <cell r="N75">
            <v>28.620269019337719</v>
          </cell>
          <cell r="O75">
            <v>0</v>
          </cell>
          <cell r="P75">
            <v>33.923278719999999</v>
          </cell>
          <cell r="Q75">
            <v>0</v>
          </cell>
          <cell r="R75">
            <v>3.9095491299999998</v>
          </cell>
          <cell r="S75">
            <v>30.01372958</v>
          </cell>
          <cell r="T75">
            <v>0</v>
          </cell>
          <cell r="U75" t="str">
            <v>нд</v>
          </cell>
          <cell r="V75">
            <v>30.379091024392682</v>
          </cell>
          <cell r="W75" t="str">
            <v>нд</v>
          </cell>
          <cell r="X75">
            <v>30.379091024392682</v>
          </cell>
          <cell r="Y75" t="str">
            <v>нд</v>
          </cell>
          <cell r="Z75">
            <v>33.923278719999999</v>
          </cell>
          <cell r="AA75">
            <v>8.1556788600000001</v>
          </cell>
          <cell r="AB75">
            <v>1.74844135</v>
          </cell>
          <cell r="AC75">
            <v>9.5502724299999997</v>
          </cell>
          <cell r="AD75">
            <v>16.226345899999998</v>
          </cell>
          <cell r="AE75">
            <v>5.5920283499999996</v>
          </cell>
          <cell r="AF75">
            <v>5.7670372299999997</v>
          </cell>
          <cell r="AG75">
            <v>4.9224862600000003</v>
          </cell>
          <cell r="AH75">
            <v>5.1108420099999998</v>
          </cell>
          <cell r="AI75">
            <v>2.3595529900000001</v>
          </cell>
          <cell r="AJ75">
            <v>2.48073005</v>
          </cell>
          <cell r="AK75">
            <v>2.5898821700000001</v>
          </cell>
          <cell r="AL75" t="str">
            <v>нд</v>
          </cell>
          <cell r="AM75">
            <v>25.014222199999999</v>
          </cell>
          <cell r="AN75">
            <v>32.174837359999998</v>
          </cell>
          <cell r="AO75" t="str">
            <v>нд</v>
          </cell>
        </row>
        <row r="76">
          <cell r="C76" t="str">
            <v>Г</v>
          </cell>
          <cell r="D76" t="str">
            <v>нд</v>
          </cell>
          <cell r="E76" t="str">
            <v>нд</v>
          </cell>
          <cell r="F76" t="str">
            <v>нд</v>
          </cell>
          <cell r="G76" t="str">
            <v>нд</v>
          </cell>
          <cell r="H76" t="str">
            <v>нд</v>
          </cell>
          <cell r="I76" t="str">
            <v>нд</v>
          </cell>
          <cell r="J76">
            <v>0</v>
          </cell>
          <cell r="K76">
            <v>21.549708864581472</v>
          </cell>
          <cell r="L76">
            <v>0</v>
          </cell>
          <cell r="M76">
            <v>2.5246701956909567</v>
          </cell>
          <cell r="N76">
            <v>19.025038668890517</v>
          </cell>
          <cell r="O76">
            <v>0</v>
          </cell>
          <cell r="P76">
            <v>21.614811929999998</v>
          </cell>
          <cell r="Q76">
            <v>0</v>
          </cell>
          <cell r="R76">
            <v>2.49103779</v>
          </cell>
          <cell r="S76">
            <v>19.123774139999998</v>
          </cell>
          <cell r="T76">
            <v>0</v>
          </cell>
          <cell r="U76" t="str">
            <v>нд</v>
          </cell>
          <cell r="V76">
            <v>20.194198072502598</v>
          </cell>
          <cell r="W76" t="str">
            <v>нд</v>
          </cell>
          <cell r="X76">
            <v>20.194198072502598</v>
          </cell>
          <cell r="Y76" t="str">
            <v>нд</v>
          </cell>
          <cell r="Z76">
            <v>21.614811929999998</v>
          </cell>
          <cell r="AA76">
            <v>5.4214062600000004</v>
          </cell>
          <cell r="AB76">
            <v>1.11405007</v>
          </cell>
          <cell r="AC76">
            <v>6.21488364</v>
          </cell>
          <cell r="AD76">
            <v>10.33890085</v>
          </cell>
          <cell r="AE76">
            <v>3.7172451299999998</v>
          </cell>
          <cell r="AF76">
            <v>3.6745689000000001</v>
          </cell>
          <cell r="AG76">
            <v>3.2721737000000002</v>
          </cell>
          <cell r="AH76">
            <v>3.2564626099999998</v>
          </cell>
          <cell r="AI76">
            <v>1.56848934</v>
          </cell>
          <cell r="AJ76">
            <v>1.58064066</v>
          </cell>
          <cell r="AK76">
            <v>1.65018884</v>
          </cell>
          <cell r="AL76" t="str">
            <v>нд</v>
          </cell>
          <cell r="AM76">
            <v>16.42298065</v>
          </cell>
          <cell r="AN76">
            <v>20.500761859999997</v>
          </cell>
          <cell r="AO76" t="str">
            <v>нд</v>
          </cell>
        </row>
        <row r="77">
          <cell r="C77" t="str">
            <v>Г</v>
          </cell>
          <cell r="D77" t="str">
            <v>нд</v>
          </cell>
          <cell r="E77" t="str">
            <v>нд</v>
          </cell>
          <cell r="F77" t="str">
            <v>нд</v>
          </cell>
          <cell r="G77" t="str">
            <v>нд</v>
          </cell>
          <cell r="H77" t="str">
            <v>нд</v>
          </cell>
          <cell r="I77" t="str">
            <v>нд</v>
          </cell>
          <cell r="J77">
            <v>0</v>
          </cell>
          <cell r="K77">
            <v>18.335795283608626</v>
          </cell>
          <cell r="L77">
            <v>0</v>
          </cell>
          <cell r="M77">
            <v>2.1481420541556151</v>
          </cell>
          <cell r="N77">
            <v>16.187653229453012</v>
          </cell>
          <cell r="O77">
            <v>0</v>
          </cell>
          <cell r="P77">
            <v>19.03018853</v>
          </cell>
          <cell r="Q77">
            <v>0</v>
          </cell>
          <cell r="R77">
            <v>2.1931682299999999</v>
          </cell>
          <cell r="S77">
            <v>16.83702031</v>
          </cell>
          <cell r="T77">
            <v>0</v>
          </cell>
          <cell r="U77" t="str">
            <v>нд</v>
          </cell>
          <cell r="V77">
            <v>17.182444742101755</v>
          </cell>
          <cell r="W77" t="str">
            <v>нд</v>
          </cell>
          <cell r="X77">
            <v>17.182444742101755</v>
          </cell>
          <cell r="Y77" t="str">
            <v>нд</v>
          </cell>
          <cell r="Z77">
            <v>19.03018853</v>
          </cell>
          <cell r="AA77">
            <v>4.6128602499999998</v>
          </cell>
          <cell r="AB77">
            <v>0.98083587000000005</v>
          </cell>
          <cell r="AC77">
            <v>5.2879987799999997</v>
          </cell>
          <cell r="AD77">
            <v>9.1026113500000001</v>
          </cell>
          <cell r="AE77">
            <v>3.1628569199999998</v>
          </cell>
          <cell r="AF77">
            <v>3.2351768399999998</v>
          </cell>
          <cell r="AG77">
            <v>2.7841632299999999</v>
          </cell>
          <cell r="AH77">
            <v>2.8670662299999998</v>
          </cell>
          <cell r="AI77">
            <v>1.3345655700000001</v>
          </cell>
          <cell r="AJ77">
            <v>1.3916331900000001</v>
          </cell>
          <cell r="AK77">
            <v>1.45286505</v>
          </cell>
          <cell r="AL77" t="str">
            <v>нд</v>
          </cell>
          <cell r="AM77">
            <v>14.022449549999999</v>
          </cell>
          <cell r="AN77">
            <v>18.04935266</v>
          </cell>
          <cell r="AO77" t="str">
            <v>нд</v>
          </cell>
        </row>
        <row r="78">
          <cell r="C78" t="str">
            <v>Г</v>
          </cell>
          <cell r="D78" t="str">
            <v>нд</v>
          </cell>
          <cell r="E78" t="str">
            <v>нд</v>
          </cell>
          <cell r="F78" t="str">
            <v>нд</v>
          </cell>
          <cell r="G78" t="str">
            <v>нд</v>
          </cell>
          <cell r="H78" t="str">
            <v>нд</v>
          </cell>
          <cell r="I78" t="str">
            <v>нд</v>
          </cell>
          <cell r="J78">
            <v>0</v>
          </cell>
          <cell r="K78">
            <v>3.1684856103272114</v>
          </cell>
          <cell r="L78">
            <v>0</v>
          </cell>
          <cell r="M78">
            <v>0.37120599800846271</v>
          </cell>
          <cell r="N78">
            <v>2.7972796123187487</v>
          </cell>
          <cell r="O78">
            <v>0</v>
          </cell>
          <cell r="P78">
            <v>2.7462106799999999</v>
          </cell>
          <cell r="Q78">
            <v>0</v>
          </cell>
          <cell r="R78">
            <v>0.31649198000000001</v>
          </cell>
          <cell r="S78">
            <v>2.4297187</v>
          </cell>
          <cell r="T78">
            <v>0</v>
          </cell>
          <cell r="U78" t="str">
            <v>нд</v>
          </cell>
          <cell r="V78">
            <v>2.9691828510029699</v>
          </cell>
          <cell r="W78" t="str">
            <v>нд</v>
          </cell>
          <cell r="X78">
            <v>2.9691828510029699</v>
          </cell>
          <cell r="Y78" t="str">
            <v>нд</v>
          </cell>
          <cell r="Z78">
            <v>2.7462106799999999</v>
          </cell>
          <cell r="AA78">
            <v>0.79711739000000004</v>
          </cell>
          <cell r="AB78">
            <v>0.14154258</v>
          </cell>
          <cell r="AC78">
            <v>0.91378355</v>
          </cell>
          <cell r="AD78">
            <v>1.3135807100000001</v>
          </cell>
          <cell r="AE78">
            <v>0.54655206000000001</v>
          </cell>
          <cell r="AF78">
            <v>0.46686228000000002</v>
          </cell>
          <cell r="AG78">
            <v>0.48111255000000003</v>
          </cell>
          <cell r="AH78">
            <v>0.41374093000000001</v>
          </cell>
          <cell r="AI78">
            <v>0</v>
          </cell>
          <cell r="AJ78">
            <v>0.20082396999999999</v>
          </cell>
          <cell r="AK78">
            <v>0.20966022000000001</v>
          </cell>
          <cell r="AL78" t="str">
            <v>нд</v>
          </cell>
          <cell r="AM78">
            <v>2.1511083800000002</v>
          </cell>
          <cell r="AN78">
            <v>2.60466811</v>
          </cell>
          <cell r="AO78" t="str">
            <v>нд</v>
          </cell>
        </row>
        <row r="79">
          <cell r="C79" t="str">
            <v>Г</v>
          </cell>
          <cell r="D79" t="str">
            <v>нд</v>
          </cell>
          <cell r="E79" t="str">
            <v>нд</v>
          </cell>
          <cell r="F79" t="str">
            <v>нд</v>
          </cell>
          <cell r="G79" t="str">
            <v>нд</v>
          </cell>
          <cell r="H79" t="str">
            <v>нд</v>
          </cell>
          <cell r="I79" t="str">
            <v>нд</v>
          </cell>
          <cell r="J79">
            <v>0</v>
          </cell>
          <cell r="K79">
            <v>3.6370472600000001</v>
          </cell>
          <cell r="L79">
            <v>0</v>
          </cell>
          <cell r="M79">
            <v>3.6370472600000001</v>
          </cell>
          <cell r="N79">
            <v>0</v>
          </cell>
          <cell r="O79">
            <v>0</v>
          </cell>
          <cell r="P79">
            <v>3.6754822300000001</v>
          </cell>
          <cell r="Q79">
            <v>0</v>
          </cell>
          <cell r="R79">
            <v>3.6754822300000001</v>
          </cell>
          <cell r="S79">
            <v>0</v>
          </cell>
          <cell r="T79">
            <v>0</v>
          </cell>
          <cell r="U79" t="str">
            <v>нд</v>
          </cell>
          <cell r="V79">
            <v>3.6370472600000001</v>
          </cell>
          <cell r="W79" t="str">
            <v>нд</v>
          </cell>
          <cell r="X79">
            <v>3.6370472600000001</v>
          </cell>
          <cell r="Y79" t="str">
            <v>нд</v>
          </cell>
          <cell r="Z79">
            <v>3.6754822300000001</v>
          </cell>
          <cell r="AA79">
            <v>0</v>
          </cell>
          <cell r="AB79">
            <v>0</v>
          </cell>
          <cell r="AC79">
            <v>3.6370472600000001</v>
          </cell>
          <cell r="AD79">
            <v>3.6754822300000001</v>
          </cell>
          <cell r="AE79">
            <v>0</v>
          </cell>
          <cell r="AF79">
            <v>0</v>
          </cell>
          <cell r="AG79">
            <v>0</v>
          </cell>
          <cell r="AH79">
            <v>0</v>
          </cell>
          <cell r="AI79">
            <v>0</v>
          </cell>
          <cell r="AJ79">
            <v>0</v>
          </cell>
          <cell r="AK79">
            <v>0</v>
          </cell>
          <cell r="AL79" t="str">
            <v>нд</v>
          </cell>
          <cell r="AM79">
            <v>3.6370472600000001</v>
          </cell>
          <cell r="AN79">
            <v>3.6754822300000001</v>
          </cell>
          <cell r="AO79" t="str">
            <v>нд</v>
          </cell>
        </row>
        <row r="80">
          <cell r="C80" t="str">
            <v>Г</v>
          </cell>
          <cell r="D80" t="str">
            <v>нд</v>
          </cell>
          <cell r="E80" t="str">
            <v>нд</v>
          </cell>
          <cell r="F80" t="str">
            <v>нд</v>
          </cell>
          <cell r="G80" t="str">
            <v>нд</v>
          </cell>
          <cell r="H80" t="str">
            <v>нд</v>
          </cell>
          <cell r="I80" t="str">
            <v>нд</v>
          </cell>
          <cell r="J80">
            <v>0</v>
          </cell>
          <cell r="K80">
            <v>3.6370472600000001</v>
          </cell>
          <cell r="L80">
            <v>0</v>
          </cell>
          <cell r="M80">
            <v>3.6370472600000001</v>
          </cell>
          <cell r="N80">
            <v>0</v>
          </cell>
          <cell r="O80">
            <v>0</v>
          </cell>
          <cell r="P80">
            <v>3.6754822300000001</v>
          </cell>
          <cell r="Q80">
            <v>0</v>
          </cell>
          <cell r="R80">
            <v>3.6754822300000001</v>
          </cell>
          <cell r="S80">
            <v>0</v>
          </cell>
          <cell r="T80">
            <v>0</v>
          </cell>
          <cell r="U80" t="str">
            <v>нд</v>
          </cell>
          <cell r="V80">
            <v>3.6370472600000001</v>
          </cell>
          <cell r="W80" t="str">
            <v>нд</v>
          </cell>
          <cell r="X80">
            <v>3.6370472600000001</v>
          </cell>
          <cell r="Y80" t="str">
            <v>нд</v>
          </cell>
          <cell r="Z80">
            <v>3.6754822300000001</v>
          </cell>
          <cell r="AA80">
            <v>0</v>
          </cell>
          <cell r="AB80">
            <v>0</v>
          </cell>
          <cell r="AC80">
            <v>3.6370472600000001</v>
          </cell>
          <cell r="AD80">
            <v>3.6754822300000001</v>
          </cell>
          <cell r="AE80">
            <v>0</v>
          </cell>
          <cell r="AF80">
            <v>0</v>
          </cell>
          <cell r="AG80">
            <v>0</v>
          </cell>
          <cell r="AH80">
            <v>0</v>
          </cell>
          <cell r="AI80">
            <v>0</v>
          </cell>
          <cell r="AJ80">
            <v>0</v>
          </cell>
          <cell r="AK80">
            <v>0</v>
          </cell>
          <cell r="AL80" t="str">
            <v>нд</v>
          </cell>
          <cell r="AM80">
            <v>3.6370472600000001</v>
          </cell>
          <cell r="AN80">
            <v>3.6754822300000001</v>
          </cell>
          <cell r="AO80" t="str">
            <v>нд</v>
          </cell>
        </row>
        <row r="81">
          <cell r="C81" t="str">
            <v>Г</v>
          </cell>
          <cell r="D81" t="str">
            <v>нд</v>
          </cell>
          <cell r="E81" t="str">
            <v>нд</v>
          </cell>
          <cell r="F81" t="str">
            <v>нд</v>
          </cell>
          <cell r="G81" t="str">
            <v>нд</v>
          </cell>
          <cell r="H81" t="str">
            <v>нд</v>
          </cell>
          <cell r="I81" t="str">
            <v>нд</v>
          </cell>
          <cell r="J81">
            <v>0</v>
          </cell>
          <cell r="K81">
            <v>3.6370472600000001</v>
          </cell>
          <cell r="L81">
            <v>0</v>
          </cell>
          <cell r="M81">
            <v>3.6370472600000001</v>
          </cell>
          <cell r="N81">
            <v>0</v>
          </cell>
          <cell r="O81">
            <v>0</v>
          </cell>
          <cell r="P81">
            <v>3.6754822300000001</v>
          </cell>
          <cell r="Q81">
            <v>0</v>
          </cell>
          <cell r="R81">
            <v>3.6754822300000001</v>
          </cell>
          <cell r="S81">
            <v>0</v>
          </cell>
          <cell r="T81">
            <v>0</v>
          </cell>
          <cell r="U81" t="str">
            <v>нд</v>
          </cell>
          <cell r="V81">
            <v>3.6370472600000001</v>
          </cell>
          <cell r="W81" t="str">
            <v>нд</v>
          </cell>
          <cell r="X81">
            <v>3.6370472600000001</v>
          </cell>
          <cell r="Y81" t="str">
            <v>нд</v>
          </cell>
          <cell r="Z81">
            <v>3.6754822300000001</v>
          </cell>
          <cell r="AA81">
            <v>0</v>
          </cell>
          <cell r="AB81">
            <v>0</v>
          </cell>
          <cell r="AC81">
            <v>3.6370472600000001</v>
          </cell>
          <cell r="AD81">
            <v>3.6754822300000001</v>
          </cell>
          <cell r="AE81">
            <v>0</v>
          </cell>
          <cell r="AF81">
            <v>0</v>
          </cell>
          <cell r="AG81">
            <v>0</v>
          </cell>
          <cell r="AH81">
            <v>0</v>
          </cell>
          <cell r="AI81">
            <v>0</v>
          </cell>
          <cell r="AJ81">
            <v>0</v>
          </cell>
          <cell r="AK81">
            <v>0</v>
          </cell>
          <cell r="AL81" t="str">
            <v>нд</v>
          </cell>
          <cell r="AM81">
            <v>3.6370472600000001</v>
          </cell>
          <cell r="AN81">
            <v>3.6754822300000001</v>
          </cell>
          <cell r="AO81" t="str">
            <v>нд</v>
          </cell>
        </row>
        <row r="82">
          <cell r="C82" t="str">
            <v>H_504-111</v>
          </cell>
          <cell r="D82" t="str">
            <v>П</v>
          </cell>
          <cell r="E82">
            <v>2020</v>
          </cell>
          <cell r="F82">
            <v>2020</v>
          </cell>
          <cell r="G82">
            <v>2020</v>
          </cell>
          <cell r="H82" t="str">
            <v>нд</v>
          </cell>
          <cell r="I82" t="str">
            <v>нд</v>
          </cell>
          <cell r="J82">
            <v>0</v>
          </cell>
          <cell r="K82">
            <v>3.6370472600000001</v>
          </cell>
          <cell r="L82">
            <v>0</v>
          </cell>
          <cell r="M82">
            <v>3.6370472600000001</v>
          </cell>
          <cell r="N82">
            <v>0</v>
          </cell>
          <cell r="O82">
            <v>0</v>
          </cell>
          <cell r="P82">
            <v>3.6754822300000001</v>
          </cell>
          <cell r="Q82">
            <v>0</v>
          </cell>
          <cell r="R82">
            <v>3.6754822300000001</v>
          </cell>
          <cell r="S82">
            <v>0</v>
          </cell>
          <cell r="T82">
            <v>0</v>
          </cell>
          <cell r="U82" t="str">
            <v>нд</v>
          </cell>
          <cell r="V82">
            <v>3.6370472600000001</v>
          </cell>
          <cell r="W82" t="str">
            <v>нд</v>
          </cell>
          <cell r="X82">
            <v>3.6370472600000001</v>
          </cell>
          <cell r="Y82" t="str">
            <v>нд</v>
          </cell>
          <cell r="Z82">
            <v>3.6754822300000001</v>
          </cell>
          <cell r="AA82">
            <v>0</v>
          </cell>
          <cell r="AB82">
            <v>0</v>
          </cell>
          <cell r="AC82">
            <v>3.6370472600000001</v>
          </cell>
          <cell r="AD82">
            <v>3.6754822300000001</v>
          </cell>
          <cell r="AE82">
            <v>0</v>
          </cell>
          <cell r="AF82">
            <v>0</v>
          </cell>
          <cell r="AG82">
            <v>0</v>
          </cell>
          <cell r="AH82">
            <v>0</v>
          </cell>
          <cell r="AI82">
            <v>0</v>
          </cell>
          <cell r="AJ82">
            <v>0</v>
          </cell>
          <cell r="AK82">
            <v>0</v>
          </cell>
          <cell r="AL82" t="str">
            <v>нд</v>
          </cell>
          <cell r="AM82">
            <v>3.6370472600000001</v>
          </cell>
          <cell r="AN82">
            <v>3.6754822300000001</v>
          </cell>
          <cell r="AO82" t="str">
            <v>Увеличение ставки НДС до 20% и пересчет по индексам-дефляторам Минэкономразвития до 2024г.</v>
          </cell>
        </row>
        <row r="83">
          <cell r="C83" t="str">
            <v>Г</v>
          </cell>
          <cell r="D83" t="str">
            <v>нд</v>
          </cell>
          <cell r="E83" t="str">
            <v>нд</v>
          </cell>
          <cell r="F83" t="str">
            <v>нд</v>
          </cell>
          <cell r="G83" t="str">
            <v>нд</v>
          </cell>
          <cell r="H83" t="str">
            <v>нд</v>
          </cell>
          <cell r="I83" t="str">
            <v>нд</v>
          </cell>
          <cell r="J83">
            <v>0</v>
          </cell>
          <cell r="K83">
            <v>0</v>
          </cell>
          <cell r="L83">
            <v>0</v>
          </cell>
          <cell r="M83">
            <v>0</v>
          </cell>
          <cell r="N83">
            <v>0</v>
          </cell>
          <cell r="O83">
            <v>0</v>
          </cell>
          <cell r="P83">
            <v>0</v>
          </cell>
          <cell r="Q83">
            <v>0</v>
          </cell>
          <cell r="R83">
            <v>0</v>
          </cell>
          <cell r="S83">
            <v>0</v>
          </cell>
          <cell r="T83">
            <v>0</v>
          </cell>
          <cell r="U83" t="str">
            <v>нд</v>
          </cell>
          <cell r="V83">
            <v>0</v>
          </cell>
          <cell r="W83" t="str">
            <v>нд</v>
          </cell>
          <cell r="X83">
            <v>0</v>
          </cell>
          <cell r="Y83" t="str">
            <v>нд</v>
          </cell>
          <cell r="Z83">
            <v>0</v>
          </cell>
          <cell r="AA83">
            <v>0</v>
          </cell>
          <cell r="AB83">
            <v>0</v>
          </cell>
          <cell r="AC83">
            <v>0</v>
          </cell>
          <cell r="AD83">
            <v>0</v>
          </cell>
          <cell r="AE83">
            <v>0</v>
          </cell>
          <cell r="AF83">
            <v>0</v>
          </cell>
          <cell r="AG83">
            <v>0</v>
          </cell>
          <cell r="AH83">
            <v>0</v>
          </cell>
          <cell r="AI83">
            <v>0</v>
          </cell>
          <cell r="AJ83">
            <v>0</v>
          </cell>
          <cell r="AK83">
            <v>0</v>
          </cell>
          <cell r="AL83" t="str">
            <v>нд</v>
          </cell>
          <cell r="AM83">
            <v>0</v>
          </cell>
          <cell r="AN83">
            <v>0</v>
          </cell>
          <cell r="AO83" t="str">
            <v>нд</v>
          </cell>
        </row>
        <row r="84">
          <cell r="C84" t="str">
            <v>Г</v>
          </cell>
          <cell r="D84" t="str">
            <v>нд</v>
          </cell>
          <cell r="E84" t="str">
            <v>нд</v>
          </cell>
          <cell r="F84" t="str">
            <v>нд</v>
          </cell>
          <cell r="G84" t="str">
            <v>нд</v>
          </cell>
          <cell r="H84" t="str">
            <v>нд</v>
          </cell>
          <cell r="I84" t="str">
            <v>нд</v>
          </cell>
          <cell r="J84">
            <v>0</v>
          </cell>
          <cell r="K84">
            <v>0</v>
          </cell>
          <cell r="L84">
            <v>0</v>
          </cell>
          <cell r="M84">
            <v>0</v>
          </cell>
          <cell r="N84">
            <v>0</v>
          </cell>
          <cell r="O84">
            <v>0</v>
          </cell>
          <cell r="P84">
            <v>0</v>
          </cell>
          <cell r="Q84">
            <v>0</v>
          </cell>
          <cell r="R84">
            <v>0</v>
          </cell>
          <cell r="S84">
            <v>0</v>
          </cell>
          <cell r="T84">
            <v>0</v>
          </cell>
          <cell r="U84" t="str">
            <v>нд</v>
          </cell>
          <cell r="V84">
            <v>0</v>
          </cell>
          <cell r="W84" t="str">
            <v>нд</v>
          </cell>
          <cell r="X84">
            <v>0</v>
          </cell>
          <cell r="Y84" t="str">
            <v>нд</v>
          </cell>
          <cell r="Z84">
            <v>0</v>
          </cell>
          <cell r="AA84">
            <v>0</v>
          </cell>
          <cell r="AB84">
            <v>0</v>
          </cell>
          <cell r="AC84">
            <v>0</v>
          </cell>
          <cell r="AD84">
            <v>0</v>
          </cell>
          <cell r="AE84">
            <v>0</v>
          </cell>
          <cell r="AF84">
            <v>0</v>
          </cell>
          <cell r="AG84">
            <v>0</v>
          </cell>
          <cell r="AH84">
            <v>0</v>
          </cell>
          <cell r="AI84">
            <v>0</v>
          </cell>
          <cell r="AJ84">
            <v>0</v>
          </cell>
          <cell r="AK84">
            <v>0</v>
          </cell>
          <cell r="AL84" t="str">
            <v>нд</v>
          </cell>
          <cell r="AM84">
            <v>0</v>
          </cell>
          <cell r="AN84">
            <v>0</v>
          </cell>
          <cell r="AO84" t="str">
            <v>нд</v>
          </cell>
        </row>
        <row r="85">
          <cell r="C85" t="str">
            <v>Г</v>
          </cell>
          <cell r="D85" t="str">
            <v>нд</v>
          </cell>
          <cell r="E85" t="str">
            <v>нд</v>
          </cell>
          <cell r="F85" t="str">
            <v>нд</v>
          </cell>
          <cell r="G85" t="str">
            <v>нд</v>
          </cell>
          <cell r="H85" t="str">
            <v>нд</v>
          </cell>
          <cell r="I85" t="str">
            <v>нд</v>
          </cell>
          <cell r="J85">
            <v>0</v>
          </cell>
          <cell r="K85">
            <v>0</v>
          </cell>
          <cell r="L85">
            <v>0</v>
          </cell>
          <cell r="M85">
            <v>0</v>
          </cell>
          <cell r="N85">
            <v>0</v>
          </cell>
          <cell r="O85">
            <v>0</v>
          </cell>
          <cell r="P85">
            <v>0</v>
          </cell>
          <cell r="Q85">
            <v>0</v>
          </cell>
          <cell r="R85">
            <v>0</v>
          </cell>
          <cell r="S85">
            <v>0</v>
          </cell>
          <cell r="T85">
            <v>0</v>
          </cell>
          <cell r="U85" t="str">
            <v>нд</v>
          </cell>
          <cell r="V85">
            <v>0</v>
          </cell>
          <cell r="W85" t="str">
            <v>нд</v>
          </cell>
          <cell r="X85">
            <v>0</v>
          </cell>
          <cell r="Y85" t="str">
            <v>нд</v>
          </cell>
          <cell r="Z85">
            <v>0</v>
          </cell>
          <cell r="AA85">
            <v>0</v>
          </cell>
          <cell r="AB85">
            <v>0</v>
          </cell>
          <cell r="AC85">
            <v>0</v>
          </cell>
          <cell r="AD85">
            <v>0</v>
          </cell>
          <cell r="AE85">
            <v>0</v>
          </cell>
          <cell r="AF85">
            <v>0</v>
          </cell>
          <cell r="AG85">
            <v>0</v>
          </cell>
          <cell r="AH85">
            <v>0</v>
          </cell>
          <cell r="AI85">
            <v>0</v>
          </cell>
          <cell r="AJ85">
            <v>0</v>
          </cell>
          <cell r="AK85">
            <v>0</v>
          </cell>
          <cell r="AL85" t="str">
            <v>нд</v>
          </cell>
          <cell r="AM85">
            <v>0</v>
          </cell>
          <cell r="AN85">
            <v>0</v>
          </cell>
          <cell r="AO85" t="str">
            <v>нд</v>
          </cell>
        </row>
        <row r="86">
          <cell r="C86" t="str">
            <v>Г</v>
          </cell>
          <cell r="D86" t="str">
            <v>нд</v>
          </cell>
          <cell r="E86" t="str">
            <v>нд</v>
          </cell>
          <cell r="F86" t="str">
            <v>нд</v>
          </cell>
          <cell r="G86" t="str">
            <v>нд</v>
          </cell>
          <cell r="H86" t="str">
            <v>нд</v>
          </cell>
          <cell r="I86" t="str">
            <v>нд</v>
          </cell>
          <cell r="J86">
            <v>0</v>
          </cell>
          <cell r="K86">
            <v>11.336832510000001</v>
          </cell>
          <cell r="L86">
            <v>0</v>
          </cell>
          <cell r="M86">
            <v>5.2049522399999999</v>
          </cell>
          <cell r="N86">
            <v>6.1318802699999999</v>
          </cell>
          <cell r="O86">
            <v>0</v>
          </cell>
          <cell r="P86">
            <v>11.467332729999999</v>
          </cell>
          <cell r="Q86">
            <v>0</v>
          </cell>
          <cell r="R86">
            <v>5.2347649000000001</v>
          </cell>
          <cell r="S86">
            <v>6.2325678299999998</v>
          </cell>
          <cell r="T86">
            <v>0</v>
          </cell>
          <cell r="U86" t="str">
            <v>нд</v>
          </cell>
          <cell r="V86">
            <v>11.336832510000001</v>
          </cell>
          <cell r="W86" t="str">
            <v>нд</v>
          </cell>
          <cell r="X86">
            <v>11.336832510000001</v>
          </cell>
          <cell r="Y86" t="str">
            <v>нд</v>
          </cell>
          <cell r="Z86">
            <v>11.467332729999999</v>
          </cell>
          <cell r="AA86">
            <v>0</v>
          </cell>
          <cell r="AB86">
            <v>0</v>
          </cell>
          <cell r="AC86">
            <v>5.2049522399999999</v>
          </cell>
          <cell r="AD86">
            <v>5.2347649000000001</v>
          </cell>
          <cell r="AE86">
            <v>0</v>
          </cell>
          <cell r="AF86">
            <v>0</v>
          </cell>
          <cell r="AG86">
            <v>6.1318802699999999</v>
          </cell>
          <cell r="AH86">
            <v>6.2325678299999998</v>
          </cell>
          <cell r="AI86">
            <v>0</v>
          </cell>
          <cell r="AJ86">
            <v>0</v>
          </cell>
          <cell r="AK86">
            <v>0</v>
          </cell>
          <cell r="AL86" t="str">
            <v>нд</v>
          </cell>
          <cell r="AM86">
            <v>11.336832510000001</v>
          </cell>
          <cell r="AN86">
            <v>11.467332729999999</v>
          </cell>
          <cell r="AO86" t="str">
            <v>нд</v>
          </cell>
        </row>
        <row r="87">
          <cell r="C87" t="str">
            <v>Г</v>
          </cell>
          <cell r="D87" t="str">
            <v>нд</v>
          </cell>
          <cell r="E87" t="str">
            <v>нд</v>
          </cell>
          <cell r="F87" t="str">
            <v>нд</v>
          </cell>
          <cell r="G87" t="str">
            <v>нд</v>
          </cell>
          <cell r="H87" t="str">
            <v>нд</v>
          </cell>
          <cell r="I87" t="str">
            <v>нд</v>
          </cell>
          <cell r="J87">
            <v>0</v>
          </cell>
          <cell r="K87">
            <v>5.2049522399999999</v>
          </cell>
          <cell r="L87">
            <v>0</v>
          </cell>
          <cell r="M87">
            <v>5.2049522399999999</v>
          </cell>
          <cell r="N87">
            <v>0</v>
          </cell>
          <cell r="O87">
            <v>0</v>
          </cell>
          <cell r="P87">
            <v>5.2347649000000001</v>
          </cell>
          <cell r="Q87">
            <v>0</v>
          </cell>
          <cell r="R87">
            <v>5.2347649000000001</v>
          </cell>
          <cell r="S87">
            <v>0</v>
          </cell>
          <cell r="T87">
            <v>0</v>
          </cell>
          <cell r="U87" t="str">
            <v>нд</v>
          </cell>
          <cell r="V87">
            <v>5.2049522399999999</v>
          </cell>
          <cell r="W87" t="str">
            <v>нд</v>
          </cell>
          <cell r="X87">
            <v>5.2049522399999999</v>
          </cell>
          <cell r="Y87" t="str">
            <v>нд</v>
          </cell>
          <cell r="Z87">
            <v>5.2347649000000001</v>
          </cell>
          <cell r="AA87">
            <v>0</v>
          </cell>
          <cell r="AB87">
            <v>0</v>
          </cell>
          <cell r="AC87">
            <v>5.2049522399999999</v>
          </cell>
          <cell r="AD87">
            <v>5.2347649000000001</v>
          </cell>
          <cell r="AE87">
            <v>0</v>
          </cell>
          <cell r="AF87">
            <v>0</v>
          </cell>
          <cell r="AG87">
            <v>0</v>
          </cell>
          <cell r="AH87">
            <v>0</v>
          </cell>
          <cell r="AI87">
            <v>0</v>
          </cell>
          <cell r="AJ87">
            <v>0</v>
          </cell>
          <cell r="AK87">
            <v>0</v>
          </cell>
          <cell r="AL87" t="str">
            <v>нд</v>
          </cell>
          <cell r="AM87">
            <v>5.2049522399999999</v>
          </cell>
          <cell r="AN87">
            <v>5.2347649000000001</v>
          </cell>
          <cell r="AO87" t="str">
            <v>нд</v>
          </cell>
        </row>
        <row r="88">
          <cell r="C88" t="str">
            <v>Г</v>
          </cell>
          <cell r="D88" t="str">
            <v>нд</v>
          </cell>
          <cell r="E88" t="str">
            <v>нд</v>
          </cell>
          <cell r="F88" t="str">
            <v>нд</v>
          </cell>
          <cell r="G88" t="str">
            <v>нд</v>
          </cell>
          <cell r="H88" t="str">
            <v>нд</v>
          </cell>
          <cell r="I88" t="str">
            <v>нд</v>
          </cell>
          <cell r="J88">
            <v>0</v>
          </cell>
          <cell r="K88">
            <v>5.2049522399999999</v>
          </cell>
          <cell r="L88">
            <v>0</v>
          </cell>
          <cell r="M88">
            <v>5.2049522399999999</v>
          </cell>
          <cell r="N88">
            <v>0</v>
          </cell>
          <cell r="O88">
            <v>0</v>
          </cell>
          <cell r="P88">
            <v>5.2347649000000001</v>
          </cell>
          <cell r="Q88">
            <v>0</v>
          </cell>
          <cell r="R88">
            <v>5.2347649000000001</v>
          </cell>
          <cell r="S88">
            <v>0</v>
          </cell>
          <cell r="T88">
            <v>0</v>
          </cell>
          <cell r="U88" t="str">
            <v>нд</v>
          </cell>
          <cell r="V88">
            <v>5.2049522399999999</v>
          </cell>
          <cell r="W88" t="str">
            <v>нд</v>
          </cell>
          <cell r="X88">
            <v>5.2049522399999999</v>
          </cell>
          <cell r="Y88" t="str">
            <v>нд</v>
          </cell>
          <cell r="Z88">
            <v>5.2347649000000001</v>
          </cell>
          <cell r="AA88">
            <v>0</v>
          </cell>
          <cell r="AB88">
            <v>0</v>
          </cell>
          <cell r="AC88">
            <v>5.2049522399999999</v>
          </cell>
          <cell r="AD88">
            <v>5.2347649000000001</v>
          </cell>
          <cell r="AE88">
            <v>0</v>
          </cell>
          <cell r="AF88">
            <v>0</v>
          </cell>
          <cell r="AG88">
            <v>0</v>
          </cell>
          <cell r="AH88">
            <v>0</v>
          </cell>
          <cell r="AI88">
            <v>0</v>
          </cell>
          <cell r="AJ88">
            <v>0</v>
          </cell>
          <cell r="AK88">
            <v>0</v>
          </cell>
          <cell r="AL88" t="str">
            <v>нд</v>
          </cell>
          <cell r="AM88">
            <v>5.2049522399999999</v>
          </cell>
          <cell r="AN88">
            <v>5.2347649000000001</v>
          </cell>
          <cell r="AO88" t="str">
            <v>нд</v>
          </cell>
        </row>
        <row r="89">
          <cell r="C89" t="str">
            <v>H_504-112</v>
          </cell>
          <cell r="D89" t="str">
            <v>П</v>
          </cell>
          <cell r="E89">
            <v>2020</v>
          </cell>
          <cell r="F89">
            <v>2020</v>
          </cell>
          <cell r="G89">
            <v>2020</v>
          </cell>
          <cell r="H89" t="str">
            <v>нд</v>
          </cell>
          <cell r="I89" t="str">
            <v>нд</v>
          </cell>
          <cell r="J89">
            <v>0</v>
          </cell>
          <cell r="K89">
            <v>5.2049522399999999</v>
          </cell>
          <cell r="L89">
            <v>0</v>
          </cell>
          <cell r="M89">
            <v>5.2049522399999999</v>
          </cell>
          <cell r="N89">
            <v>0</v>
          </cell>
          <cell r="O89">
            <v>0</v>
          </cell>
          <cell r="P89">
            <v>5.2347649000000001</v>
          </cell>
          <cell r="Q89">
            <v>0</v>
          </cell>
          <cell r="R89">
            <v>5.2347649000000001</v>
          </cell>
          <cell r="S89">
            <v>0</v>
          </cell>
          <cell r="T89">
            <v>0</v>
          </cell>
          <cell r="U89" t="str">
            <v>нд</v>
          </cell>
          <cell r="V89">
            <v>5.2049522399999999</v>
          </cell>
          <cell r="W89" t="str">
            <v>нд</v>
          </cell>
          <cell r="X89">
            <v>5.2049522399999999</v>
          </cell>
          <cell r="Y89" t="str">
            <v>нд</v>
          </cell>
          <cell r="Z89">
            <v>5.2347649000000001</v>
          </cell>
          <cell r="AA89">
            <v>0</v>
          </cell>
          <cell r="AB89">
            <v>0</v>
          </cell>
          <cell r="AC89">
            <v>5.2049522399999999</v>
          </cell>
          <cell r="AD89">
            <v>5.2347649000000001</v>
          </cell>
          <cell r="AE89">
            <v>0</v>
          </cell>
          <cell r="AF89">
            <v>0</v>
          </cell>
          <cell r="AG89">
            <v>0</v>
          </cell>
          <cell r="AH89">
            <v>0</v>
          </cell>
          <cell r="AI89">
            <v>0</v>
          </cell>
          <cell r="AJ89">
            <v>0</v>
          </cell>
          <cell r="AK89">
            <v>0</v>
          </cell>
          <cell r="AL89" t="str">
            <v>нд</v>
          </cell>
          <cell r="AM89">
            <v>5.2049522399999999</v>
          </cell>
          <cell r="AN89">
            <v>5.2347649000000001</v>
          </cell>
          <cell r="AO89" t="str">
            <v>Увеличение ставки НДС до 20% и пересчет по индексам-дефляторам Минэкономразвития до 2024г.</v>
          </cell>
        </row>
        <row r="90">
          <cell r="C90" t="str">
            <v>Г</v>
          </cell>
          <cell r="D90" t="str">
            <v>нд</v>
          </cell>
          <cell r="E90" t="str">
            <v>нд</v>
          </cell>
          <cell r="F90" t="str">
            <v>нд</v>
          </cell>
          <cell r="G90" t="str">
            <v>нд</v>
          </cell>
          <cell r="H90" t="str">
            <v>нд</v>
          </cell>
          <cell r="I90" t="str">
            <v>нд</v>
          </cell>
          <cell r="J90">
            <v>0</v>
          </cell>
          <cell r="K90">
            <v>0</v>
          </cell>
          <cell r="L90">
            <v>0</v>
          </cell>
          <cell r="M90">
            <v>0</v>
          </cell>
          <cell r="N90">
            <v>0</v>
          </cell>
          <cell r="O90">
            <v>0</v>
          </cell>
          <cell r="P90">
            <v>0</v>
          </cell>
          <cell r="Q90">
            <v>0</v>
          </cell>
          <cell r="R90">
            <v>0</v>
          </cell>
          <cell r="S90">
            <v>0</v>
          </cell>
          <cell r="T90">
            <v>0</v>
          </cell>
          <cell r="U90" t="str">
            <v>нд</v>
          </cell>
          <cell r="V90">
            <v>0</v>
          </cell>
          <cell r="W90" t="str">
            <v>нд</v>
          </cell>
          <cell r="X90">
            <v>0</v>
          </cell>
          <cell r="Y90" t="str">
            <v>нд</v>
          </cell>
          <cell r="Z90">
            <v>0</v>
          </cell>
          <cell r="AA90">
            <v>0</v>
          </cell>
          <cell r="AB90">
            <v>0</v>
          </cell>
          <cell r="AC90">
            <v>0</v>
          </cell>
          <cell r="AD90">
            <v>0</v>
          </cell>
          <cell r="AE90">
            <v>0</v>
          </cell>
          <cell r="AF90">
            <v>0</v>
          </cell>
          <cell r="AG90">
            <v>0</v>
          </cell>
          <cell r="AH90">
            <v>0</v>
          </cell>
          <cell r="AI90">
            <v>0</v>
          </cell>
          <cell r="AJ90">
            <v>0</v>
          </cell>
          <cell r="AK90">
            <v>0</v>
          </cell>
          <cell r="AL90" t="str">
            <v>нд</v>
          </cell>
          <cell r="AM90">
            <v>0</v>
          </cell>
          <cell r="AN90">
            <v>0</v>
          </cell>
          <cell r="AO90" t="str">
            <v>нд</v>
          </cell>
        </row>
        <row r="91">
          <cell r="C91" t="str">
            <v>Г</v>
          </cell>
          <cell r="D91" t="str">
            <v>нд</v>
          </cell>
          <cell r="E91" t="str">
            <v>нд</v>
          </cell>
          <cell r="F91" t="str">
            <v>нд</v>
          </cell>
          <cell r="G91" t="str">
            <v>нд</v>
          </cell>
          <cell r="H91" t="str">
            <v>нд</v>
          </cell>
          <cell r="I91" t="str">
            <v>нд</v>
          </cell>
          <cell r="J91">
            <v>0</v>
          </cell>
          <cell r="K91">
            <v>6.1318802699999999</v>
          </cell>
          <cell r="L91">
            <v>0</v>
          </cell>
          <cell r="M91">
            <v>0</v>
          </cell>
          <cell r="N91">
            <v>6.1318802699999999</v>
          </cell>
          <cell r="O91">
            <v>0</v>
          </cell>
          <cell r="P91">
            <v>6.2325678299999998</v>
          </cell>
          <cell r="Q91">
            <v>0</v>
          </cell>
          <cell r="R91">
            <v>0</v>
          </cell>
          <cell r="S91">
            <v>6.2325678299999998</v>
          </cell>
          <cell r="T91">
            <v>0</v>
          </cell>
          <cell r="U91" t="str">
            <v>нд</v>
          </cell>
          <cell r="V91">
            <v>6.1318802699999999</v>
          </cell>
          <cell r="W91" t="str">
            <v>нд</v>
          </cell>
          <cell r="X91">
            <v>6.1318802699999999</v>
          </cell>
          <cell r="Y91" t="str">
            <v>нд</v>
          </cell>
          <cell r="Z91">
            <v>6.2325678299999998</v>
          </cell>
          <cell r="AA91">
            <v>0</v>
          </cell>
          <cell r="AB91">
            <v>0</v>
          </cell>
          <cell r="AC91">
            <v>0</v>
          </cell>
          <cell r="AD91">
            <v>0</v>
          </cell>
          <cell r="AE91">
            <v>0</v>
          </cell>
          <cell r="AF91">
            <v>0</v>
          </cell>
          <cell r="AG91">
            <v>6.1318802699999999</v>
          </cell>
          <cell r="AH91">
            <v>6.2325678299999998</v>
          </cell>
          <cell r="AI91">
            <v>0</v>
          </cell>
          <cell r="AJ91">
            <v>0</v>
          </cell>
          <cell r="AK91">
            <v>0</v>
          </cell>
          <cell r="AL91" t="str">
            <v>нд</v>
          </cell>
          <cell r="AM91">
            <v>6.1318802699999999</v>
          </cell>
          <cell r="AN91">
            <v>6.2325678299999998</v>
          </cell>
          <cell r="AO91" t="str">
            <v>нд</v>
          </cell>
        </row>
        <row r="92">
          <cell r="C92" t="str">
            <v>H_504-120</v>
          </cell>
          <cell r="D92" t="str">
            <v>Н</v>
          </cell>
          <cell r="E92">
            <v>2022</v>
          </cell>
          <cell r="F92">
            <v>2022</v>
          </cell>
          <cell r="G92">
            <v>2022</v>
          </cell>
          <cell r="H92" t="str">
            <v>нд</v>
          </cell>
          <cell r="I92" t="str">
            <v>нд</v>
          </cell>
          <cell r="J92">
            <v>0</v>
          </cell>
          <cell r="K92">
            <v>6.1318802699999999</v>
          </cell>
          <cell r="L92">
            <v>0</v>
          </cell>
          <cell r="M92">
            <v>0</v>
          </cell>
          <cell r="N92">
            <v>6.1318802699999999</v>
          </cell>
          <cell r="O92">
            <v>0</v>
          </cell>
          <cell r="P92">
            <v>6.2325678299999998</v>
          </cell>
          <cell r="Q92">
            <v>0</v>
          </cell>
          <cell r="R92">
            <v>0</v>
          </cell>
          <cell r="S92">
            <v>6.2325678299999998</v>
          </cell>
          <cell r="T92">
            <v>0</v>
          </cell>
          <cell r="U92" t="str">
            <v>нд</v>
          </cell>
          <cell r="V92">
            <v>6.1318802699999999</v>
          </cell>
          <cell r="W92" t="str">
            <v>нд</v>
          </cell>
          <cell r="X92">
            <v>6.1318802699999999</v>
          </cell>
          <cell r="Y92" t="str">
            <v>нд</v>
          </cell>
          <cell r="Z92">
            <v>6.2325678299999998</v>
          </cell>
          <cell r="AA92">
            <v>0</v>
          </cell>
          <cell r="AB92">
            <v>0</v>
          </cell>
          <cell r="AC92">
            <v>0</v>
          </cell>
          <cell r="AD92">
            <v>0</v>
          </cell>
          <cell r="AE92">
            <v>0</v>
          </cell>
          <cell r="AF92">
            <v>0</v>
          </cell>
          <cell r="AG92">
            <v>6.1318802699999999</v>
          </cell>
          <cell r="AH92">
            <v>6.2325678299999998</v>
          </cell>
          <cell r="AI92">
            <v>0</v>
          </cell>
          <cell r="AJ92">
            <v>0</v>
          </cell>
          <cell r="AK92">
            <v>0</v>
          </cell>
          <cell r="AL92" t="str">
            <v>нд</v>
          </cell>
          <cell r="AM92">
            <v>6.1318802699999999</v>
          </cell>
          <cell r="AN92">
            <v>6.2325678299999998</v>
          </cell>
          <cell r="AO92" t="str">
            <v>Увеличение ставки НДС до 20% и пересчет по индексам-дефляторам Минэкономразвития до 2024г.</v>
          </cell>
        </row>
        <row r="93">
          <cell r="C93" t="str">
            <v>Г</v>
          </cell>
          <cell r="D93" t="str">
            <v>нд</v>
          </cell>
          <cell r="E93" t="str">
            <v>нд</v>
          </cell>
          <cell r="F93" t="str">
            <v>нд</v>
          </cell>
          <cell r="G93" t="str">
            <v>нд</v>
          </cell>
          <cell r="H93" t="str">
            <v>нд</v>
          </cell>
          <cell r="I93" t="str">
            <v>нд</v>
          </cell>
          <cell r="J93">
            <v>0</v>
          </cell>
          <cell r="K93">
            <v>0</v>
          </cell>
          <cell r="L93">
            <v>0</v>
          </cell>
          <cell r="M93">
            <v>0</v>
          </cell>
          <cell r="N93">
            <v>0</v>
          </cell>
          <cell r="O93">
            <v>0</v>
          </cell>
          <cell r="P93">
            <v>0</v>
          </cell>
          <cell r="Q93">
            <v>0</v>
          </cell>
          <cell r="R93">
            <v>0</v>
          </cell>
          <cell r="S93">
            <v>0</v>
          </cell>
          <cell r="T93">
            <v>0</v>
          </cell>
          <cell r="U93" t="str">
            <v>нд</v>
          </cell>
          <cell r="V93">
            <v>0</v>
          </cell>
          <cell r="W93" t="str">
            <v>нд</v>
          </cell>
          <cell r="X93">
            <v>0</v>
          </cell>
          <cell r="Y93" t="str">
            <v>нд</v>
          </cell>
          <cell r="Z93">
            <v>0</v>
          </cell>
          <cell r="AA93">
            <v>0</v>
          </cell>
          <cell r="AB93">
            <v>0</v>
          </cell>
          <cell r="AC93">
            <v>0</v>
          </cell>
          <cell r="AD93">
            <v>0</v>
          </cell>
          <cell r="AE93">
            <v>0</v>
          </cell>
          <cell r="AF93">
            <v>0</v>
          </cell>
          <cell r="AG93">
            <v>0</v>
          </cell>
          <cell r="AH93">
            <v>0</v>
          </cell>
          <cell r="AI93">
            <v>0</v>
          </cell>
          <cell r="AJ93">
            <v>0</v>
          </cell>
          <cell r="AK93">
            <v>0</v>
          </cell>
          <cell r="AL93" t="str">
            <v>нд</v>
          </cell>
          <cell r="AM93">
            <v>0</v>
          </cell>
          <cell r="AN93">
            <v>0</v>
          </cell>
          <cell r="AO93" t="str">
            <v>нд</v>
          </cell>
        </row>
        <row r="94">
          <cell r="C94" t="str">
            <v>Г</v>
          </cell>
          <cell r="D94" t="str">
            <v>нд</v>
          </cell>
          <cell r="E94" t="str">
            <v>нд</v>
          </cell>
          <cell r="F94" t="str">
            <v>нд</v>
          </cell>
          <cell r="G94" t="str">
            <v>нд</v>
          </cell>
          <cell r="H94" t="str">
            <v>нд</v>
          </cell>
          <cell r="I94" t="str">
            <v>нд</v>
          </cell>
          <cell r="J94">
            <v>0</v>
          </cell>
          <cell r="K94">
            <v>0</v>
          </cell>
          <cell r="L94">
            <v>0</v>
          </cell>
          <cell r="M94">
            <v>0</v>
          </cell>
          <cell r="N94">
            <v>0</v>
          </cell>
          <cell r="O94">
            <v>0</v>
          </cell>
          <cell r="P94">
            <v>0</v>
          </cell>
          <cell r="Q94">
            <v>0</v>
          </cell>
          <cell r="R94">
            <v>0</v>
          </cell>
          <cell r="S94">
            <v>0</v>
          </cell>
          <cell r="T94">
            <v>0</v>
          </cell>
          <cell r="U94" t="str">
            <v>нд</v>
          </cell>
          <cell r="V94">
            <v>0</v>
          </cell>
          <cell r="W94" t="str">
            <v>нд</v>
          </cell>
          <cell r="X94">
            <v>0</v>
          </cell>
          <cell r="Y94" t="str">
            <v>нд</v>
          </cell>
          <cell r="Z94">
            <v>0</v>
          </cell>
          <cell r="AA94">
            <v>0</v>
          </cell>
          <cell r="AB94">
            <v>0</v>
          </cell>
          <cell r="AC94">
            <v>0</v>
          </cell>
          <cell r="AD94">
            <v>0</v>
          </cell>
          <cell r="AE94">
            <v>0</v>
          </cell>
          <cell r="AF94">
            <v>0</v>
          </cell>
          <cell r="AG94">
            <v>0</v>
          </cell>
          <cell r="AH94">
            <v>0</v>
          </cell>
          <cell r="AI94">
            <v>0</v>
          </cell>
          <cell r="AJ94">
            <v>0</v>
          </cell>
          <cell r="AK94">
            <v>0</v>
          </cell>
          <cell r="AL94" t="str">
            <v>нд</v>
          </cell>
          <cell r="AM94">
            <v>0</v>
          </cell>
          <cell r="AN94">
            <v>0</v>
          </cell>
          <cell r="AO94" t="str">
            <v>нд</v>
          </cell>
        </row>
        <row r="95">
          <cell r="C95" t="str">
            <v>Г</v>
          </cell>
          <cell r="D95" t="str">
            <v>нд</v>
          </cell>
          <cell r="E95" t="str">
            <v>нд</v>
          </cell>
          <cell r="F95" t="str">
            <v>нд</v>
          </cell>
          <cell r="G95" t="str">
            <v>нд</v>
          </cell>
          <cell r="H95" t="str">
            <v>нд</v>
          </cell>
          <cell r="I95" t="str">
            <v>нд</v>
          </cell>
          <cell r="J95">
            <v>0</v>
          </cell>
          <cell r="K95">
            <v>60.498360259999998</v>
          </cell>
          <cell r="L95">
            <v>0</v>
          </cell>
          <cell r="M95">
            <v>0</v>
          </cell>
          <cell r="N95">
            <v>60.498360259999998</v>
          </cell>
          <cell r="O95">
            <v>0</v>
          </cell>
          <cell r="P95">
            <v>62.171674899999999</v>
          </cell>
          <cell r="Q95">
            <v>0</v>
          </cell>
          <cell r="R95">
            <v>0</v>
          </cell>
          <cell r="S95">
            <v>62.171674899999999</v>
          </cell>
          <cell r="T95">
            <v>0</v>
          </cell>
          <cell r="U95" t="str">
            <v>нд</v>
          </cell>
          <cell r="V95">
            <v>55.751036920000004</v>
          </cell>
          <cell r="W95" t="str">
            <v>нд</v>
          </cell>
          <cell r="X95">
            <v>55.751036920000004</v>
          </cell>
          <cell r="Y95" t="str">
            <v>нд</v>
          </cell>
          <cell r="Z95">
            <v>62.171674899999999</v>
          </cell>
          <cell r="AA95">
            <v>18.987062770000001</v>
          </cell>
          <cell r="AB95">
            <v>3.9848698699999998</v>
          </cell>
          <cell r="AC95">
            <v>12.924011009999999</v>
          </cell>
          <cell r="AD95">
            <v>28.071191669999997</v>
          </cell>
          <cell r="AE95">
            <v>13.018682460000001</v>
          </cell>
          <cell r="AF95">
            <v>13.143645250000001</v>
          </cell>
          <cell r="AG95">
            <v>5.3280554699999998</v>
          </cell>
          <cell r="AH95">
            <v>5.41554395</v>
          </cell>
          <cell r="AI95">
            <v>5.4932252000000004</v>
          </cell>
          <cell r="AJ95">
            <v>5.6538278699999998</v>
          </cell>
          <cell r="AK95">
            <v>5.90259629</v>
          </cell>
          <cell r="AL95" t="str">
            <v>нд</v>
          </cell>
          <cell r="AM95">
            <v>42.66657043</v>
          </cell>
          <cell r="AN95">
            <v>58.186805029999995</v>
          </cell>
          <cell r="AO95" t="str">
            <v>нд</v>
          </cell>
        </row>
        <row r="96">
          <cell r="C96" t="str">
            <v>Г</v>
          </cell>
          <cell r="D96" t="str">
            <v>нд</v>
          </cell>
          <cell r="E96" t="str">
            <v>нд</v>
          </cell>
          <cell r="F96" t="str">
            <v>нд</v>
          </cell>
          <cell r="G96" t="str">
            <v>нд</v>
          </cell>
          <cell r="H96" t="str">
            <v>нд</v>
          </cell>
          <cell r="I96" t="str">
            <v>нд</v>
          </cell>
          <cell r="J96">
            <v>0</v>
          </cell>
          <cell r="K96">
            <v>0</v>
          </cell>
          <cell r="L96">
            <v>0</v>
          </cell>
          <cell r="M96">
            <v>0</v>
          </cell>
          <cell r="N96">
            <v>0</v>
          </cell>
          <cell r="O96">
            <v>0</v>
          </cell>
          <cell r="P96">
            <v>0</v>
          </cell>
          <cell r="Q96">
            <v>0</v>
          </cell>
          <cell r="R96">
            <v>0</v>
          </cell>
          <cell r="S96">
            <v>0</v>
          </cell>
          <cell r="T96">
            <v>0</v>
          </cell>
          <cell r="U96" t="str">
            <v>нд</v>
          </cell>
          <cell r="V96">
            <v>0</v>
          </cell>
          <cell r="W96" t="str">
            <v>нд</v>
          </cell>
          <cell r="X96">
            <v>0</v>
          </cell>
          <cell r="Y96" t="str">
            <v>нд</v>
          </cell>
          <cell r="Z96">
            <v>0</v>
          </cell>
          <cell r="AA96">
            <v>0</v>
          </cell>
          <cell r="AB96">
            <v>0</v>
          </cell>
          <cell r="AC96">
            <v>0</v>
          </cell>
          <cell r="AD96">
            <v>0</v>
          </cell>
          <cell r="AE96">
            <v>0</v>
          </cell>
          <cell r="AF96">
            <v>0</v>
          </cell>
          <cell r="AG96">
            <v>0</v>
          </cell>
          <cell r="AH96">
            <v>0</v>
          </cell>
          <cell r="AI96">
            <v>0</v>
          </cell>
          <cell r="AJ96">
            <v>0</v>
          </cell>
          <cell r="AK96">
            <v>0</v>
          </cell>
          <cell r="AL96" t="str">
            <v>нд</v>
          </cell>
          <cell r="AM96">
            <v>0</v>
          </cell>
          <cell r="AN96">
            <v>0</v>
          </cell>
          <cell r="AO96" t="str">
            <v>нд</v>
          </cell>
        </row>
        <row r="97">
          <cell r="C97" t="str">
            <v>Г</v>
          </cell>
          <cell r="D97" t="str">
            <v>нд</v>
          </cell>
          <cell r="E97" t="str">
            <v>нд</v>
          </cell>
          <cell r="F97" t="str">
            <v>нд</v>
          </cell>
          <cell r="G97" t="str">
            <v>нд</v>
          </cell>
          <cell r="H97" t="str">
            <v>нд</v>
          </cell>
          <cell r="I97" t="str">
            <v>нд</v>
          </cell>
          <cell r="J97">
            <v>0</v>
          </cell>
          <cell r="K97">
            <v>0</v>
          </cell>
          <cell r="L97">
            <v>0</v>
          </cell>
          <cell r="M97">
            <v>0</v>
          </cell>
          <cell r="N97">
            <v>0</v>
          </cell>
          <cell r="O97">
            <v>0</v>
          </cell>
          <cell r="P97">
            <v>0</v>
          </cell>
          <cell r="Q97">
            <v>0</v>
          </cell>
          <cell r="R97">
            <v>0</v>
          </cell>
          <cell r="S97">
            <v>0</v>
          </cell>
          <cell r="T97">
            <v>0</v>
          </cell>
          <cell r="U97" t="str">
            <v>нд</v>
          </cell>
          <cell r="V97">
            <v>0</v>
          </cell>
          <cell r="W97" t="str">
            <v>нд</v>
          </cell>
          <cell r="X97">
            <v>0</v>
          </cell>
          <cell r="Y97" t="str">
            <v>нд</v>
          </cell>
          <cell r="Z97">
            <v>0</v>
          </cell>
          <cell r="AA97">
            <v>0</v>
          </cell>
          <cell r="AB97">
            <v>0</v>
          </cell>
          <cell r="AC97">
            <v>0</v>
          </cell>
          <cell r="AD97">
            <v>0</v>
          </cell>
          <cell r="AE97">
            <v>0</v>
          </cell>
          <cell r="AF97">
            <v>0</v>
          </cell>
          <cell r="AG97">
            <v>0</v>
          </cell>
          <cell r="AH97">
            <v>0</v>
          </cell>
          <cell r="AI97">
            <v>0</v>
          </cell>
          <cell r="AJ97">
            <v>0</v>
          </cell>
          <cell r="AK97">
            <v>0</v>
          </cell>
          <cell r="AL97" t="str">
            <v>нд</v>
          </cell>
          <cell r="AM97">
            <v>0</v>
          </cell>
          <cell r="AN97">
            <v>0</v>
          </cell>
          <cell r="AO97" t="str">
            <v>нд</v>
          </cell>
        </row>
        <row r="98">
          <cell r="C98" t="str">
            <v>Г</v>
          </cell>
          <cell r="D98" t="str">
            <v>нд</v>
          </cell>
          <cell r="E98" t="str">
            <v>нд</v>
          </cell>
          <cell r="F98" t="str">
            <v>нд</v>
          </cell>
          <cell r="G98" t="str">
            <v>нд</v>
          </cell>
          <cell r="H98" t="str">
            <v>нд</v>
          </cell>
          <cell r="I98" t="str">
            <v>нд</v>
          </cell>
          <cell r="J98">
            <v>0</v>
          </cell>
          <cell r="K98">
            <v>60.498360259999998</v>
          </cell>
          <cell r="L98">
            <v>0</v>
          </cell>
          <cell r="M98">
            <v>0</v>
          </cell>
          <cell r="N98">
            <v>60.498360259999998</v>
          </cell>
          <cell r="O98">
            <v>0</v>
          </cell>
          <cell r="P98">
            <v>62.171674899999999</v>
          </cell>
          <cell r="Q98">
            <v>0</v>
          </cell>
          <cell r="R98">
            <v>0</v>
          </cell>
          <cell r="S98">
            <v>62.171674899999999</v>
          </cell>
          <cell r="T98">
            <v>0</v>
          </cell>
          <cell r="U98" t="str">
            <v>нд</v>
          </cell>
          <cell r="V98">
            <v>55.751036920000004</v>
          </cell>
          <cell r="W98" t="str">
            <v>нд</v>
          </cell>
          <cell r="X98">
            <v>55.751036920000004</v>
          </cell>
          <cell r="Y98" t="str">
            <v>нд</v>
          </cell>
          <cell r="Z98">
            <v>62.171674899999999</v>
          </cell>
          <cell r="AA98">
            <v>18.987062770000001</v>
          </cell>
          <cell r="AB98">
            <v>3.9848698699999998</v>
          </cell>
          <cell r="AC98">
            <v>12.924011009999999</v>
          </cell>
          <cell r="AD98">
            <v>28.071191669999997</v>
          </cell>
          <cell r="AE98">
            <v>13.018682460000001</v>
          </cell>
          <cell r="AF98">
            <v>13.143645250000001</v>
          </cell>
          <cell r="AG98">
            <v>5.3280554699999998</v>
          </cell>
          <cell r="AH98">
            <v>5.41554395</v>
          </cell>
          <cell r="AI98">
            <v>5.4932252000000004</v>
          </cell>
          <cell r="AJ98">
            <v>5.6538278699999998</v>
          </cell>
          <cell r="AK98">
            <v>5.90259629</v>
          </cell>
          <cell r="AL98" t="str">
            <v>нд</v>
          </cell>
          <cell r="AM98">
            <v>42.66657043</v>
          </cell>
          <cell r="AN98">
            <v>58.186805029999995</v>
          </cell>
          <cell r="AO98" t="str">
            <v>нд</v>
          </cell>
        </row>
        <row r="99">
          <cell r="C99" t="str">
            <v>H_504-114</v>
          </cell>
          <cell r="D99" t="str">
            <v>Н</v>
          </cell>
          <cell r="E99">
            <v>2020</v>
          </cell>
          <cell r="F99">
            <v>2019</v>
          </cell>
          <cell r="G99">
            <v>2020</v>
          </cell>
          <cell r="H99" t="str">
            <v>нд</v>
          </cell>
          <cell r="I99" t="str">
            <v>нд</v>
          </cell>
          <cell r="J99">
            <v>0</v>
          </cell>
          <cell r="K99">
            <v>14.254929629999999</v>
          </cell>
          <cell r="L99">
            <v>0</v>
          </cell>
          <cell r="M99">
            <v>0</v>
          </cell>
          <cell r="N99">
            <v>14.254929629999999</v>
          </cell>
          <cell r="O99">
            <v>0</v>
          </cell>
          <cell r="P99">
            <v>15.010604430000001</v>
          </cell>
          <cell r="Q99">
            <v>0</v>
          </cell>
          <cell r="R99">
            <v>0</v>
          </cell>
          <cell r="S99">
            <v>15.010604430000001</v>
          </cell>
          <cell r="T99">
            <v>0</v>
          </cell>
          <cell r="U99" t="str">
            <v>нд</v>
          </cell>
          <cell r="V99">
            <v>14.254929629999999</v>
          </cell>
          <cell r="W99" t="str">
            <v>нд</v>
          </cell>
          <cell r="X99">
            <v>14.254929629999999</v>
          </cell>
          <cell r="Y99" t="str">
            <v>нд</v>
          </cell>
          <cell r="Z99">
            <v>15.010604430000001</v>
          </cell>
          <cell r="AA99">
            <v>14.254929629999999</v>
          </cell>
          <cell r="AB99">
            <v>0</v>
          </cell>
          <cell r="AC99">
            <v>0</v>
          </cell>
          <cell r="AD99">
            <v>15.010604430000001</v>
          </cell>
          <cell r="AE99">
            <v>0</v>
          </cell>
          <cell r="AF99">
            <v>0</v>
          </cell>
          <cell r="AG99">
            <v>0</v>
          </cell>
          <cell r="AH99">
            <v>0</v>
          </cell>
          <cell r="AI99">
            <v>0</v>
          </cell>
          <cell r="AJ99">
            <v>0</v>
          </cell>
          <cell r="AK99">
            <v>0</v>
          </cell>
          <cell r="AL99" t="str">
            <v>нд</v>
          </cell>
          <cell r="AM99">
            <v>0</v>
          </cell>
          <cell r="AN99">
            <v>15.010604430000001</v>
          </cell>
          <cell r="AO99" t="str">
            <v>Мероприятие перенесено на 2020 г. с 2019 года в связи с дефицитом источника</v>
          </cell>
        </row>
        <row r="100">
          <cell r="C100" t="str">
            <v>H_504-115</v>
          </cell>
          <cell r="D100" t="str">
            <v>Н</v>
          </cell>
          <cell r="E100">
            <v>2019</v>
          </cell>
          <cell r="F100">
            <v>2023</v>
          </cell>
          <cell r="G100">
            <v>2024</v>
          </cell>
          <cell r="H100" t="str">
            <v>нд</v>
          </cell>
          <cell r="I100" t="str">
            <v>нд</v>
          </cell>
          <cell r="J100">
            <v>0</v>
          </cell>
          <cell r="K100">
            <v>4.9749921300000004</v>
          </cell>
          <cell r="L100">
            <v>0</v>
          </cell>
          <cell r="M100">
            <v>0</v>
          </cell>
          <cell r="N100">
            <v>4.9749921300000004</v>
          </cell>
          <cell r="O100">
            <v>0</v>
          </cell>
          <cell r="P100">
            <v>5.0382064700000004</v>
          </cell>
          <cell r="Q100">
            <v>0</v>
          </cell>
          <cell r="R100">
            <v>0</v>
          </cell>
          <cell r="S100">
            <v>5.0382064700000004</v>
          </cell>
          <cell r="T100">
            <v>0</v>
          </cell>
          <cell r="U100" t="str">
            <v>нд</v>
          </cell>
          <cell r="V100">
            <v>4.0449342100000001</v>
          </cell>
          <cell r="W100" t="str">
            <v>нд</v>
          </cell>
          <cell r="X100">
            <v>4.0449342100000001</v>
          </cell>
          <cell r="Y100" t="str">
            <v>нд</v>
          </cell>
          <cell r="Z100">
            <v>5.0382064700000004</v>
          </cell>
          <cell r="AA100">
            <v>0.74690804</v>
          </cell>
          <cell r="AB100">
            <v>0.75335507999999995</v>
          </cell>
          <cell r="AC100">
            <v>0.77827818999999998</v>
          </cell>
          <cell r="AD100">
            <v>0.78650271000000005</v>
          </cell>
          <cell r="AE100">
            <v>0.81174413999999995</v>
          </cell>
          <cell r="AF100">
            <v>0.81953582999999997</v>
          </cell>
          <cell r="AG100">
            <v>0.84096693</v>
          </cell>
          <cell r="AH100">
            <v>0.85477586999999999</v>
          </cell>
          <cell r="AI100">
            <v>0.86703691000000005</v>
          </cell>
          <cell r="AJ100">
            <v>0.89238600000000001</v>
          </cell>
          <cell r="AK100">
            <v>0.93165098000000002</v>
          </cell>
          <cell r="AL100" t="str">
            <v>нд</v>
          </cell>
          <cell r="AM100">
            <v>4.2296771499999997</v>
          </cell>
          <cell r="AN100">
            <v>4.28485139</v>
          </cell>
          <cell r="AO100" t="str">
            <v>Увеличение ставки НДС до 20% и пересчет по индексам-дефляторам Минэкономразвития до 2024г.</v>
          </cell>
        </row>
        <row r="101">
          <cell r="C101" t="str">
            <v>H_504-116</v>
          </cell>
          <cell r="D101" t="str">
            <v>Н</v>
          </cell>
          <cell r="E101">
            <v>2019</v>
          </cell>
          <cell r="F101">
            <v>2023</v>
          </cell>
          <cell r="G101">
            <v>2024</v>
          </cell>
          <cell r="H101" t="str">
            <v>нд</v>
          </cell>
          <cell r="I101" t="str">
            <v>нд</v>
          </cell>
          <cell r="J101">
            <v>0</v>
          </cell>
          <cell r="K101">
            <v>15.70606654</v>
          </cell>
          <cell r="L101">
            <v>0</v>
          </cell>
          <cell r="M101">
            <v>0</v>
          </cell>
          <cell r="N101">
            <v>15.70606654</v>
          </cell>
          <cell r="O101">
            <v>0</v>
          </cell>
          <cell r="P101">
            <v>15.834657050000001</v>
          </cell>
          <cell r="Q101">
            <v>0</v>
          </cell>
          <cell r="R101">
            <v>0</v>
          </cell>
          <cell r="S101">
            <v>15.834657050000001</v>
          </cell>
          <cell r="T101">
            <v>0</v>
          </cell>
          <cell r="U101" t="str">
            <v>нд</v>
          </cell>
          <cell r="V101">
            <v>13.345621100000001</v>
          </cell>
          <cell r="W101" t="str">
            <v>нд</v>
          </cell>
          <cell r="X101">
            <v>13.345621100000001</v>
          </cell>
          <cell r="Y101" t="str">
            <v>нд</v>
          </cell>
          <cell r="Z101">
            <v>15.834657050000001</v>
          </cell>
          <cell r="AA101">
            <v>2.4643050400000002</v>
          </cell>
          <cell r="AB101">
            <v>1.6974666300000001</v>
          </cell>
          <cell r="AC101">
            <v>2.5678058500000001</v>
          </cell>
          <cell r="AD101">
            <v>2.5949414800000001</v>
          </cell>
          <cell r="AE101">
            <v>2.6782214999999998</v>
          </cell>
          <cell r="AF101">
            <v>2.703929</v>
          </cell>
          <cell r="AG101">
            <v>2.7746374700000001</v>
          </cell>
          <cell r="AH101">
            <v>2.8201979700000002</v>
          </cell>
          <cell r="AI101">
            <v>2.8606512400000002</v>
          </cell>
          <cell r="AJ101">
            <v>2.9442866799999998</v>
          </cell>
          <cell r="AK101">
            <v>3.0738352899999999</v>
          </cell>
          <cell r="AL101" t="str">
            <v>нд</v>
          </cell>
          <cell r="AM101">
            <v>13.95515135</v>
          </cell>
          <cell r="AN101">
            <v>14.13719042</v>
          </cell>
          <cell r="AO101" t="str">
            <v>Увеличение ставки НДС до 20% и пересчет по индексам-дефляторам Минэкономразвития до 2024г.</v>
          </cell>
        </row>
        <row r="102">
          <cell r="C102" t="str">
            <v>H_504-117</v>
          </cell>
          <cell r="D102" t="str">
            <v>Н</v>
          </cell>
          <cell r="E102">
            <v>2019</v>
          </cell>
          <cell r="F102">
            <v>2023</v>
          </cell>
          <cell r="G102">
            <v>2024</v>
          </cell>
          <cell r="H102" t="str">
            <v>нд</v>
          </cell>
          <cell r="I102" t="str">
            <v>нд</v>
          </cell>
          <cell r="J102">
            <v>0</v>
          </cell>
          <cell r="K102">
            <v>9.6934719200000004</v>
          </cell>
          <cell r="L102">
            <v>0</v>
          </cell>
          <cell r="M102">
            <v>0</v>
          </cell>
          <cell r="N102">
            <v>9.6934719200000004</v>
          </cell>
          <cell r="O102">
            <v>0</v>
          </cell>
          <cell r="P102">
            <v>10.25924101</v>
          </cell>
          <cell r="Q102">
            <v>0</v>
          </cell>
          <cell r="R102">
            <v>0</v>
          </cell>
          <cell r="S102">
            <v>10.25924101</v>
          </cell>
          <cell r="T102">
            <v>0</v>
          </cell>
          <cell r="U102" t="str">
            <v>нд</v>
          </cell>
          <cell r="V102">
            <v>8.2366519399999998</v>
          </cell>
          <cell r="W102" t="str">
            <v>нд</v>
          </cell>
          <cell r="X102">
            <v>8.2366519399999998</v>
          </cell>
          <cell r="Y102" t="str">
            <v>нд</v>
          </cell>
          <cell r="Z102">
            <v>10.25924101</v>
          </cell>
          <cell r="AA102">
            <v>1.5209200599999999</v>
          </cell>
          <cell r="AB102">
            <v>1.53404816</v>
          </cell>
          <cell r="AC102">
            <v>1.5847986999999999</v>
          </cell>
          <cell r="AD102">
            <v>1.60154628</v>
          </cell>
          <cell r="AE102">
            <v>1.65294505</v>
          </cell>
          <cell r="AF102">
            <v>1.6688112500000001</v>
          </cell>
          <cell r="AG102">
            <v>1.71245107</v>
          </cell>
          <cell r="AH102">
            <v>1.7405701099999999</v>
          </cell>
          <cell r="AI102">
            <v>1.7655370500000001</v>
          </cell>
          <cell r="AJ102">
            <v>1.81715519</v>
          </cell>
          <cell r="AK102">
            <v>1.89711002</v>
          </cell>
          <cell r="AL102" t="str">
            <v>нд</v>
          </cell>
          <cell r="AM102">
            <v>8.6128418900000003</v>
          </cell>
          <cell r="AN102">
            <v>8.7251928500000009</v>
          </cell>
          <cell r="AO102" t="str">
            <v>Увеличение ставки НДС до 20% и пересчет по индексам-дефляторам Минэкономразвития до 2024г.</v>
          </cell>
        </row>
        <row r="103">
          <cell r="C103" t="str">
            <v>H_504-119</v>
          </cell>
          <cell r="D103" t="str">
            <v>Н</v>
          </cell>
          <cell r="E103">
            <v>2020</v>
          </cell>
          <cell r="F103">
            <v>2020</v>
          </cell>
          <cell r="G103">
            <v>2020</v>
          </cell>
          <cell r="H103" t="str">
            <v>нд</v>
          </cell>
          <cell r="I103" t="str">
            <v>нд</v>
          </cell>
          <cell r="J103">
            <v>0</v>
          </cell>
          <cell r="K103">
            <v>0.96045546999999998</v>
          </cell>
          <cell r="L103">
            <v>0</v>
          </cell>
          <cell r="M103">
            <v>0</v>
          </cell>
          <cell r="N103">
            <v>0.96045546999999998</v>
          </cell>
          <cell r="O103">
            <v>0</v>
          </cell>
          <cell r="P103">
            <v>0.97060521</v>
          </cell>
          <cell r="Q103">
            <v>0</v>
          </cell>
          <cell r="R103">
            <v>0</v>
          </cell>
          <cell r="S103">
            <v>0.97060521</v>
          </cell>
          <cell r="T103">
            <v>0</v>
          </cell>
          <cell r="U103" t="str">
            <v>нд</v>
          </cell>
          <cell r="V103">
            <v>0.96045546999999998</v>
          </cell>
          <cell r="W103" t="str">
            <v>нд</v>
          </cell>
          <cell r="X103">
            <v>0.96045546999999998</v>
          </cell>
          <cell r="Y103" t="str">
            <v>нд</v>
          </cell>
          <cell r="Z103">
            <v>0.97060521</v>
          </cell>
          <cell r="AA103">
            <v>0</v>
          </cell>
          <cell r="AB103">
            <v>0</v>
          </cell>
          <cell r="AC103">
            <v>0.96045546999999998</v>
          </cell>
          <cell r="AD103">
            <v>0.97060521</v>
          </cell>
          <cell r="AE103">
            <v>0</v>
          </cell>
          <cell r="AF103">
            <v>0</v>
          </cell>
          <cell r="AG103">
            <v>0</v>
          </cell>
          <cell r="AH103">
            <v>0</v>
          </cell>
          <cell r="AI103">
            <v>0</v>
          </cell>
          <cell r="AJ103">
            <v>0</v>
          </cell>
          <cell r="AK103">
            <v>0</v>
          </cell>
          <cell r="AL103" t="str">
            <v>нд</v>
          </cell>
          <cell r="AM103">
            <v>0.96045546999999998</v>
          </cell>
          <cell r="AN103">
            <v>0.97060521</v>
          </cell>
          <cell r="AO103" t="str">
            <v>Увеличение ставки НДС до 20% и пересчет по индексам-дефляторам Минэкономразвития до 2024г.</v>
          </cell>
        </row>
        <row r="104">
          <cell r="C104" t="str">
            <v>H_504-121</v>
          </cell>
          <cell r="D104" t="str">
            <v>Н</v>
          </cell>
          <cell r="E104">
            <v>2020</v>
          </cell>
          <cell r="F104">
            <v>2020</v>
          </cell>
          <cell r="G104">
            <v>2020</v>
          </cell>
          <cell r="H104" t="str">
            <v>нд</v>
          </cell>
          <cell r="I104" t="str">
            <v>нд</v>
          </cell>
          <cell r="J104">
            <v>0</v>
          </cell>
          <cell r="K104">
            <v>1.1558705499999999</v>
          </cell>
          <cell r="L104">
            <v>0</v>
          </cell>
          <cell r="M104">
            <v>0</v>
          </cell>
          <cell r="N104">
            <v>1.1558705499999999</v>
          </cell>
          <cell r="O104">
            <v>0</v>
          </cell>
          <cell r="P104">
            <v>1.1680853600000001</v>
          </cell>
          <cell r="Q104">
            <v>0</v>
          </cell>
          <cell r="R104">
            <v>0</v>
          </cell>
          <cell r="S104">
            <v>1.1680853600000001</v>
          </cell>
          <cell r="T104">
            <v>0</v>
          </cell>
          <cell r="U104" t="str">
            <v>нд</v>
          </cell>
          <cell r="V104">
            <v>1.1558705499999999</v>
          </cell>
          <cell r="W104" t="str">
            <v>нд</v>
          </cell>
          <cell r="X104">
            <v>1.1558705499999999</v>
          </cell>
          <cell r="Y104" t="str">
            <v>нд</v>
          </cell>
          <cell r="Z104">
            <v>1.1680853600000001</v>
          </cell>
          <cell r="AA104">
            <v>0</v>
          </cell>
          <cell r="AB104">
            <v>0</v>
          </cell>
          <cell r="AC104">
            <v>1.1558705499999999</v>
          </cell>
          <cell r="AD104">
            <v>1.1680853600000001</v>
          </cell>
          <cell r="AE104">
            <v>0</v>
          </cell>
          <cell r="AF104">
            <v>0</v>
          </cell>
          <cell r="AG104">
            <v>0</v>
          </cell>
          <cell r="AH104">
            <v>0</v>
          </cell>
          <cell r="AI104">
            <v>0</v>
          </cell>
          <cell r="AJ104">
            <v>0</v>
          </cell>
          <cell r="AK104">
            <v>0</v>
          </cell>
          <cell r="AL104" t="str">
            <v>нд</v>
          </cell>
          <cell r="AM104">
            <v>1.1558705499999999</v>
          </cell>
          <cell r="AN104">
            <v>1.1680853600000001</v>
          </cell>
          <cell r="AO104" t="str">
            <v>Увеличение ставки НДС до 20% и пересчет по индексам-дефляторам Минэкономразвития до 2024г.</v>
          </cell>
        </row>
        <row r="105">
          <cell r="C105" t="str">
            <v>H_504-123</v>
          </cell>
          <cell r="D105" t="str">
            <v>Н</v>
          </cell>
          <cell r="E105">
            <v>2020</v>
          </cell>
          <cell r="F105">
            <v>2020</v>
          </cell>
          <cell r="G105">
            <v>2020</v>
          </cell>
          <cell r="H105" t="str">
            <v>нд</v>
          </cell>
          <cell r="I105" t="str">
            <v>нд</v>
          </cell>
          <cell r="J105">
            <v>0</v>
          </cell>
          <cell r="K105">
            <v>1.2975767799999998</v>
          </cell>
          <cell r="L105">
            <v>0</v>
          </cell>
          <cell r="M105">
            <v>0</v>
          </cell>
          <cell r="N105">
            <v>1.2975767799999998</v>
          </cell>
          <cell r="O105">
            <v>0</v>
          </cell>
          <cell r="P105">
            <v>1.3112891</v>
          </cell>
          <cell r="Q105">
            <v>0</v>
          </cell>
          <cell r="R105">
            <v>0</v>
          </cell>
          <cell r="S105">
            <v>1.3112891</v>
          </cell>
          <cell r="T105">
            <v>0</v>
          </cell>
          <cell r="U105" t="str">
            <v>нд</v>
          </cell>
          <cell r="V105">
            <v>1.2975767799999998</v>
          </cell>
          <cell r="W105" t="str">
            <v>нд</v>
          </cell>
          <cell r="X105">
            <v>1.2975767799999998</v>
          </cell>
          <cell r="Y105" t="str">
            <v>нд</v>
          </cell>
          <cell r="Z105">
            <v>1.3112891</v>
          </cell>
          <cell r="AA105">
            <v>0</v>
          </cell>
          <cell r="AB105">
            <v>0</v>
          </cell>
          <cell r="AC105">
            <v>1.2975767799999998</v>
          </cell>
          <cell r="AD105">
            <v>1.3112891</v>
          </cell>
          <cell r="AE105">
            <v>0</v>
          </cell>
          <cell r="AF105">
            <v>0</v>
          </cell>
          <cell r="AG105">
            <v>0</v>
          </cell>
          <cell r="AH105">
            <v>0</v>
          </cell>
          <cell r="AI105">
            <v>0</v>
          </cell>
          <cell r="AJ105">
            <v>0</v>
          </cell>
          <cell r="AK105">
            <v>0</v>
          </cell>
          <cell r="AL105" t="str">
            <v>нд</v>
          </cell>
          <cell r="AM105">
            <v>1.2975767799999998</v>
          </cell>
          <cell r="AN105">
            <v>1.3112891</v>
          </cell>
          <cell r="AO105" t="str">
            <v>Увеличение ставки НДС до 20% и пересчет по индексам-дефляторам Минэкономразвития до 2024г.</v>
          </cell>
        </row>
        <row r="106">
          <cell r="C106" t="str">
            <v>H_504-124</v>
          </cell>
          <cell r="D106" t="str">
            <v>Н</v>
          </cell>
          <cell r="E106">
            <v>2021</v>
          </cell>
          <cell r="F106">
            <v>2021</v>
          </cell>
          <cell r="G106">
            <v>2021</v>
          </cell>
          <cell r="H106" t="str">
            <v>нд</v>
          </cell>
          <cell r="I106" t="str">
            <v>нд</v>
          </cell>
          <cell r="J106">
            <v>0</v>
          </cell>
          <cell r="K106">
            <v>5.2846086200000002</v>
          </cell>
          <cell r="L106">
            <v>0</v>
          </cell>
          <cell r="M106">
            <v>0</v>
          </cell>
          <cell r="N106">
            <v>5.2846086200000002</v>
          </cell>
          <cell r="O106">
            <v>0</v>
          </cell>
          <cell r="P106">
            <v>5.3353341700000003</v>
          </cell>
          <cell r="Q106">
            <v>0</v>
          </cell>
          <cell r="R106">
            <v>0</v>
          </cell>
          <cell r="S106">
            <v>5.3353341700000003</v>
          </cell>
          <cell r="T106">
            <v>0</v>
          </cell>
          <cell r="U106" t="str">
            <v>нд</v>
          </cell>
          <cell r="V106">
            <v>5.2846086200000002</v>
          </cell>
          <cell r="W106" t="str">
            <v>нд</v>
          </cell>
          <cell r="X106">
            <v>5.2846086200000002</v>
          </cell>
          <cell r="Y106" t="str">
            <v>нд</v>
          </cell>
          <cell r="Z106">
            <v>5.3353341700000003</v>
          </cell>
          <cell r="AA106">
            <v>0</v>
          </cell>
          <cell r="AB106">
            <v>0</v>
          </cell>
          <cell r="AC106">
            <v>0</v>
          </cell>
          <cell r="AD106">
            <v>0</v>
          </cell>
          <cell r="AE106">
            <v>5.2846086200000002</v>
          </cell>
          <cell r="AF106">
            <v>5.3353341700000003</v>
          </cell>
          <cell r="AG106">
            <v>0</v>
          </cell>
          <cell r="AH106">
            <v>0</v>
          </cell>
          <cell r="AI106">
            <v>0</v>
          </cell>
          <cell r="AJ106">
            <v>0</v>
          </cell>
          <cell r="AK106">
            <v>0</v>
          </cell>
          <cell r="AL106" t="str">
            <v>нд</v>
          </cell>
          <cell r="AM106">
            <v>5.2846086200000002</v>
          </cell>
          <cell r="AN106">
            <v>5.3353341700000003</v>
          </cell>
          <cell r="AO106" t="str">
            <v>Увеличение ставки НДС до 20% и пересчет по индексам-дефляторам Минэкономразвития до 2024г.</v>
          </cell>
        </row>
        <row r="107">
          <cell r="C107" t="str">
            <v>H_504-125</v>
          </cell>
          <cell r="D107" t="str">
            <v>Н</v>
          </cell>
          <cell r="E107">
            <v>2020</v>
          </cell>
          <cell r="F107">
            <v>2020</v>
          </cell>
          <cell r="G107">
            <v>2020</v>
          </cell>
          <cell r="H107" t="str">
            <v>нд</v>
          </cell>
          <cell r="I107" t="str">
            <v>нд</v>
          </cell>
          <cell r="J107">
            <v>0</v>
          </cell>
          <cell r="K107">
            <v>0.27617925999999998</v>
          </cell>
          <cell r="L107">
            <v>0</v>
          </cell>
          <cell r="M107">
            <v>0</v>
          </cell>
          <cell r="N107">
            <v>0.27617925999999998</v>
          </cell>
          <cell r="O107">
            <v>0</v>
          </cell>
          <cell r="P107">
            <v>0.27909788000000002</v>
          </cell>
          <cell r="Q107">
            <v>0</v>
          </cell>
          <cell r="R107">
            <v>0</v>
          </cell>
          <cell r="S107">
            <v>0.27909788000000002</v>
          </cell>
          <cell r="T107">
            <v>0</v>
          </cell>
          <cell r="U107" t="str">
            <v>нд</v>
          </cell>
          <cell r="V107">
            <v>0.27617925999999998</v>
          </cell>
          <cell r="W107" t="str">
            <v>нд</v>
          </cell>
          <cell r="X107">
            <v>0.27617925999999998</v>
          </cell>
          <cell r="Y107" t="str">
            <v>нд</v>
          </cell>
          <cell r="Z107">
            <v>0.27909788000000002</v>
          </cell>
          <cell r="AA107">
            <v>0</v>
          </cell>
          <cell r="AB107">
            <v>0</v>
          </cell>
          <cell r="AC107">
            <v>0.27617925999999998</v>
          </cell>
          <cell r="AD107">
            <v>0.27909788000000002</v>
          </cell>
          <cell r="AE107">
            <v>0</v>
          </cell>
          <cell r="AF107">
            <v>0</v>
          </cell>
          <cell r="AG107">
            <v>0</v>
          </cell>
          <cell r="AH107">
            <v>0</v>
          </cell>
          <cell r="AI107">
            <v>0</v>
          </cell>
          <cell r="AJ107">
            <v>0</v>
          </cell>
          <cell r="AK107">
            <v>0</v>
          </cell>
          <cell r="AL107" t="str">
            <v>нд</v>
          </cell>
          <cell r="AM107">
            <v>0.27617925999999998</v>
          </cell>
          <cell r="AN107">
            <v>0.27909788000000002</v>
          </cell>
          <cell r="AO107" t="str">
            <v>Увеличение ставки НДС до 20% и пересчет по индексам-дефляторам Минэкономразвития до 2024г.</v>
          </cell>
        </row>
        <row r="108">
          <cell r="C108" t="str">
            <v>H_504-126</v>
          </cell>
          <cell r="D108" t="str">
            <v>Н</v>
          </cell>
          <cell r="E108">
            <v>2020</v>
          </cell>
          <cell r="F108">
            <v>2020</v>
          </cell>
          <cell r="G108">
            <v>2020</v>
          </cell>
          <cell r="H108" t="str">
            <v>нд</v>
          </cell>
          <cell r="I108" t="str">
            <v>нд</v>
          </cell>
          <cell r="J108">
            <v>0</v>
          </cell>
          <cell r="K108">
            <v>4.3030462099999998</v>
          </cell>
          <cell r="L108">
            <v>0</v>
          </cell>
          <cell r="M108">
            <v>0</v>
          </cell>
          <cell r="N108">
            <v>4.3030462099999998</v>
          </cell>
          <cell r="O108">
            <v>0</v>
          </cell>
          <cell r="P108">
            <v>4.34851922</v>
          </cell>
          <cell r="Q108">
            <v>0</v>
          </cell>
          <cell r="R108">
            <v>0</v>
          </cell>
          <cell r="S108">
            <v>4.34851922</v>
          </cell>
          <cell r="T108">
            <v>0</v>
          </cell>
          <cell r="U108" t="str">
            <v>нд</v>
          </cell>
          <cell r="V108">
            <v>4.3030462099999998</v>
          </cell>
          <cell r="W108" t="str">
            <v>нд</v>
          </cell>
          <cell r="X108">
            <v>4.3030462099999998</v>
          </cell>
          <cell r="Y108" t="str">
            <v>нд</v>
          </cell>
          <cell r="Z108">
            <v>4.34851922</v>
          </cell>
          <cell r="AA108">
            <v>0</v>
          </cell>
          <cell r="AB108">
            <v>0</v>
          </cell>
          <cell r="AC108">
            <v>4.3030462099999998</v>
          </cell>
          <cell r="AD108">
            <v>4.34851922</v>
          </cell>
          <cell r="AE108">
            <v>0</v>
          </cell>
          <cell r="AF108">
            <v>0</v>
          </cell>
          <cell r="AG108">
            <v>0</v>
          </cell>
          <cell r="AH108">
            <v>0</v>
          </cell>
          <cell r="AI108">
            <v>0</v>
          </cell>
          <cell r="AJ108">
            <v>0</v>
          </cell>
          <cell r="AK108">
            <v>0</v>
          </cell>
          <cell r="AL108" t="str">
            <v>нд</v>
          </cell>
          <cell r="AM108">
            <v>4.3030462099999998</v>
          </cell>
          <cell r="AN108">
            <v>4.34851922</v>
          </cell>
          <cell r="AO108" t="str">
            <v>Увеличение ставки НДС до 20% и пересчет по индексам-дефляторам Минэкономразвития до 2024г.</v>
          </cell>
        </row>
        <row r="109">
          <cell r="C109" t="str">
            <v>H_504-127</v>
          </cell>
          <cell r="D109" t="str">
            <v>Н</v>
          </cell>
          <cell r="E109">
            <v>2021</v>
          </cell>
          <cell r="F109">
            <v>2021</v>
          </cell>
          <cell r="G109">
            <v>2021</v>
          </cell>
          <cell r="H109" t="str">
            <v>нд</v>
          </cell>
          <cell r="I109" t="str">
            <v>нд</v>
          </cell>
          <cell r="J109">
            <v>0</v>
          </cell>
          <cell r="K109">
            <v>2.5911631499999999</v>
          </cell>
          <cell r="L109">
            <v>0</v>
          </cell>
          <cell r="M109">
            <v>0</v>
          </cell>
          <cell r="N109">
            <v>2.5911631499999999</v>
          </cell>
          <cell r="O109">
            <v>0</v>
          </cell>
          <cell r="P109">
            <v>2.6160350000000001</v>
          </cell>
          <cell r="Q109">
            <v>0</v>
          </cell>
          <cell r="R109">
            <v>0</v>
          </cell>
          <cell r="S109">
            <v>2.6160350000000001</v>
          </cell>
          <cell r="T109">
            <v>0</v>
          </cell>
          <cell r="U109" t="str">
            <v>нд</v>
          </cell>
          <cell r="V109">
            <v>2.5911631499999999</v>
          </cell>
          <cell r="W109" t="str">
            <v>нд</v>
          </cell>
          <cell r="X109">
            <v>2.5911631499999999</v>
          </cell>
          <cell r="Y109" t="str">
            <v>нд</v>
          </cell>
          <cell r="Z109">
            <v>2.6160350000000001</v>
          </cell>
          <cell r="AA109">
            <v>0</v>
          </cell>
          <cell r="AB109">
            <v>0</v>
          </cell>
          <cell r="AC109">
            <v>0</v>
          </cell>
          <cell r="AD109">
            <v>0</v>
          </cell>
          <cell r="AE109">
            <v>2.5911631499999999</v>
          </cell>
          <cell r="AF109">
            <v>2.6160350000000001</v>
          </cell>
          <cell r="AG109">
            <v>0</v>
          </cell>
          <cell r="AH109">
            <v>0</v>
          </cell>
          <cell r="AI109">
            <v>0</v>
          </cell>
          <cell r="AJ109">
            <v>0</v>
          </cell>
          <cell r="AK109">
            <v>0</v>
          </cell>
          <cell r="AL109" t="str">
            <v>нд</v>
          </cell>
          <cell r="AM109">
            <v>2.5911631499999999</v>
          </cell>
          <cell r="AN109">
            <v>2.6160350000000001</v>
          </cell>
          <cell r="AO109" t="str">
            <v>Увеличение ставки НДС до 20% и пересчет по индексам-дефляторам Минэкономразвития до 2024г.</v>
          </cell>
        </row>
        <row r="110">
          <cell r="C110" t="str">
            <v>Г</v>
          </cell>
          <cell r="D110" t="str">
            <v>нд</v>
          </cell>
          <cell r="E110" t="str">
            <v>нд</v>
          </cell>
          <cell r="F110" t="str">
            <v>нд</v>
          </cell>
          <cell r="G110" t="str">
            <v>нд</v>
          </cell>
          <cell r="H110" t="str">
            <v>нд</v>
          </cell>
          <cell r="I110" t="str">
            <v>нд</v>
          </cell>
          <cell r="J110">
            <v>0</v>
          </cell>
          <cell r="K110">
            <v>0</v>
          </cell>
          <cell r="L110">
            <v>0</v>
          </cell>
          <cell r="M110">
            <v>0</v>
          </cell>
          <cell r="N110">
            <v>0</v>
          </cell>
          <cell r="O110">
            <v>0</v>
          </cell>
          <cell r="P110">
            <v>0</v>
          </cell>
          <cell r="Q110">
            <v>0</v>
          </cell>
          <cell r="R110">
            <v>0</v>
          </cell>
          <cell r="S110">
            <v>0</v>
          </cell>
          <cell r="T110">
            <v>0</v>
          </cell>
          <cell r="U110" t="str">
            <v>нд</v>
          </cell>
          <cell r="V110">
            <v>0</v>
          </cell>
          <cell r="W110" t="str">
            <v>нд</v>
          </cell>
          <cell r="X110">
            <v>0</v>
          </cell>
          <cell r="Y110" t="str">
            <v>нд</v>
          </cell>
          <cell r="Z110">
            <v>0</v>
          </cell>
          <cell r="AA110">
            <v>0</v>
          </cell>
          <cell r="AB110">
            <v>0</v>
          </cell>
          <cell r="AC110">
            <v>0</v>
          </cell>
          <cell r="AD110">
            <v>0</v>
          </cell>
          <cell r="AE110">
            <v>0</v>
          </cell>
          <cell r="AF110">
            <v>0</v>
          </cell>
          <cell r="AG110">
            <v>0</v>
          </cell>
          <cell r="AH110">
            <v>0</v>
          </cell>
          <cell r="AI110">
            <v>0</v>
          </cell>
          <cell r="AJ110">
            <v>0</v>
          </cell>
          <cell r="AK110">
            <v>0</v>
          </cell>
          <cell r="AL110" t="str">
            <v>нд</v>
          </cell>
          <cell r="AM110">
            <v>0</v>
          </cell>
          <cell r="AN110">
            <v>0</v>
          </cell>
          <cell r="AO110" t="str">
            <v>нд</v>
          </cell>
        </row>
        <row r="111">
          <cell r="C111" t="str">
            <v>Г</v>
          </cell>
          <cell r="D111" t="str">
            <v>нд</v>
          </cell>
          <cell r="E111" t="str">
            <v>нд</v>
          </cell>
          <cell r="F111" t="str">
            <v>нд</v>
          </cell>
          <cell r="G111" t="str">
            <v>нд</v>
          </cell>
          <cell r="H111" t="str">
            <v>нд</v>
          </cell>
          <cell r="I111" t="str">
            <v>нд</v>
          </cell>
          <cell r="J111">
            <v>0</v>
          </cell>
          <cell r="K111">
            <v>0</v>
          </cell>
          <cell r="L111">
            <v>0</v>
          </cell>
          <cell r="M111">
            <v>0</v>
          </cell>
          <cell r="N111">
            <v>0</v>
          </cell>
          <cell r="O111">
            <v>0</v>
          </cell>
          <cell r="P111">
            <v>0</v>
          </cell>
          <cell r="Q111">
            <v>0</v>
          </cell>
          <cell r="R111">
            <v>0</v>
          </cell>
          <cell r="S111">
            <v>0</v>
          </cell>
          <cell r="T111">
            <v>0</v>
          </cell>
          <cell r="U111" t="str">
            <v>нд</v>
          </cell>
          <cell r="V111">
            <v>0</v>
          </cell>
          <cell r="W111" t="str">
            <v>нд</v>
          </cell>
          <cell r="X111">
            <v>0</v>
          </cell>
          <cell r="Y111" t="str">
            <v>нд</v>
          </cell>
          <cell r="Z111">
            <v>0</v>
          </cell>
          <cell r="AA111">
            <v>0</v>
          </cell>
          <cell r="AB111">
            <v>0</v>
          </cell>
          <cell r="AC111">
            <v>0</v>
          </cell>
          <cell r="AD111">
            <v>0</v>
          </cell>
          <cell r="AE111">
            <v>0</v>
          </cell>
          <cell r="AF111">
            <v>0</v>
          </cell>
          <cell r="AG111">
            <v>0</v>
          </cell>
          <cell r="AH111">
            <v>0</v>
          </cell>
          <cell r="AI111">
            <v>0</v>
          </cell>
          <cell r="AJ111">
            <v>0</v>
          </cell>
          <cell r="AK111">
            <v>0</v>
          </cell>
          <cell r="AL111" t="str">
            <v>нд</v>
          </cell>
          <cell r="AM111">
            <v>0</v>
          </cell>
          <cell r="AN111">
            <v>0</v>
          </cell>
          <cell r="AO111" t="str">
            <v>нд</v>
          </cell>
        </row>
        <row r="112">
          <cell r="C112" t="str">
            <v>Г</v>
          </cell>
          <cell r="D112" t="str">
            <v>нд</v>
          </cell>
          <cell r="E112" t="str">
            <v>нд</v>
          </cell>
          <cell r="F112" t="str">
            <v>нд</v>
          </cell>
          <cell r="G112" t="str">
            <v>нд</v>
          </cell>
          <cell r="H112" t="str">
            <v>нд</v>
          </cell>
          <cell r="I112" t="str">
            <v>нд</v>
          </cell>
          <cell r="J112">
            <v>0</v>
          </cell>
          <cell r="K112">
            <v>0</v>
          </cell>
          <cell r="L112">
            <v>0</v>
          </cell>
          <cell r="M112">
            <v>0</v>
          </cell>
          <cell r="N112">
            <v>0</v>
          </cell>
          <cell r="O112">
            <v>0</v>
          </cell>
          <cell r="P112">
            <v>0</v>
          </cell>
          <cell r="Q112">
            <v>0</v>
          </cell>
          <cell r="R112">
            <v>0</v>
          </cell>
          <cell r="S112">
            <v>0</v>
          </cell>
          <cell r="T112">
            <v>0</v>
          </cell>
          <cell r="U112" t="str">
            <v>нд</v>
          </cell>
          <cell r="V112">
            <v>0</v>
          </cell>
          <cell r="W112" t="str">
            <v>нд</v>
          </cell>
          <cell r="X112">
            <v>0</v>
          </cell>
          <cell r="Y112" t="str">
            <v>нд</v>
          </cell>
          <cell r="Z112">
            <v>0</v>
          </cell>
          <cell r="AA112">
            <v>0</v>
          </cell>
          <cell r="AB112">
            <v>0</v>
          </cell>
          <cell r="AC112">
            <v>0</v>
          </cell>
          <cell r="AD112">
            <v>0</v>
          </cell>
          <cell r="AE112">
            <v>0</v>
          </cell>
          <cell r="AF112">
            <v>0</v>
          </cell>
          <cell r="AG112">
            <v>0</v>
          </cell>
          <cell r="AH112">
            <v>0</v>
          </cell>
          <cell r="AI112">
            <v>0</v>
          </cell>
          <cell r="AJ112">
            <v>0</v>
          </cell>
          <cell r="AK112">
            <v>0</v>
          </cell>
          <cell r="AL112" t="str">
            <v>нд</v>
          </cell>
          <cell r="AM112">
            <v>0</v>
          </cell>
          <cell r="AN112">
            <v>0</v>
          </cell>
          <cell r="AO112" t="str">
            <v>нд</v>
          </cell>
        </row>
        <row r="113">
          <cell r="C113" t="str">
            <v>Г</v>
          </cell>
          <cell r="D113" t="str">
            <v>нд</v>
          </cell>
          <cell r="E113" t="str">
            <v>нд</v>
          </cell>
          <cell r="F113" t="str">
            <v>нд</v>
          </cell>
          <cell r="G113" t="str">
            <v>нд</v>
          </cell>
          <cell r="H113" t="str">
            <v>нд</v>
          </cell>
          <cell r="I113" t="str">
            <v>нд</v>
          </cell>
          <cell r="J113">
            <v>0</v>
          </cell>
          <cell r="K113">
            <v>0</v>
          </cell>
          <cell r="L113">
            <v>0</v>
          </cell>
          <cell r="M113">
            <v>0</v>
          </cell>
          <cell r="N113">
            <v>0</v>
          </cell>
          <cell r="O113">
            <v>0</v>
          </cell>
          <cell r="P113">
            <v>0</v>
          </cell>
          <cell r="Q113">
            <v>0</v>
          </cell>
          <cell r="R113">
            <v>0</v>
          </cell>
          <cell r="S113">
            <v>0</v>
          </cell>
          <cell r="T113">
            <v>0</v>
          </cell>
          <cell r="U113" t="str">
            <v>нд</v>
          </cell>
          <cell r="V113">
            <v>0</v>
          </cell>
          <cell r="W113" t="str">
            <v>нд</v>
          </cell>
          <cell r="X113">
            <v>0</v>
          </cell>
          <cell r="Y113" t="str">
            <v>нд</v>
          </cell>
          <cell r="Z113">
            <v>0</v>
          </cell>
          <cell r="AA113">
            <v>0</v>
          </cell>
          <cell r="AB113">
            <v>0</v>
          </cell>
          <cell r="AC113">
            <v>0</v>
          </cell>
          <cell r="AD113">
            <v>0</v>
          </cell>
          <cell r="AE113">
            <v>0</v>
          </cell>
          <cell r="AF113">
            <v>0</v>
          </cell>
          <cell r="AG113">
            <v>0</v>
          </cell>
          <cell r="AH113">
            <v>0</v>
          </cell>
          <cell r="AI113">
            <v>0</v>
          </cell>
          <cell r="AJ113">
            <v>0</v>
          </cell>
          <cell r="AK113">
            <v>0</v>
          </cell>
          <cell r="AL113" t="str">
            <v>нд</v>
          </cell>
          <cell r="AM113">
            <v>0</v>
          </cell>
          <cell r="AN113">
            <v>0</v>
          </cell>
          <cell r="AO113" t="str">
            <v>нд</v>
          </cell>
        </row>
        <row r="114">
          <cell r="C114" t="str">
            <v>Г</v>
          </cell>
          <cell r="D114" t="str">
            <v>нд</v>
          </cell>
          <cell r="E114" t="str">
            <v>нд</v>
          </cell>
          <cell r="F114" t="str">
            <v>нд</v>
          </cell>
          <cell r="G114" t="str">
            <v>нд</v>
          </cell>
          <cell r="H114" t="str">
            <v>нд</v>
          </cell>
          <cell r="I114" t="str">
            <v>нд</v>
          </cell>
          <cell r="J114">
            <v>0</v>
          </cell>
          <cell r="K114">
            <v>0</v>
          </cell>
          <cell r="L114">
            <v>0</v>
          </cell>
          <cell r="M114">
            <v>0</v>
          </cell>
          <cell r="N114">
            <v>0</v>
          </cell>
          <cell r="O114">
            <v>0</v>
          </cell>
          <cell r="P114">
            <v>0</v>
          </cell>
          <cell r="Q114">
            <v>0</v>
          </cell>
          <cell r="R114">
            <v>0</v>
          </cell>
          <cell r="S114">
            <v>0</v>
          </cell>
          <cell r="T114">
            <v>0</v>
          </cell>
          <cell r="U114" t="str">
            <v>нд</v>
          </cell>
          <cell r="V114">
            <v>0</v>
          </cell>
          <cell r="W114" t="str">
            <v>нд</v>
          </cell>
          <cell r="X114">
            <v>0</v>
          </cell>
          <cell r="Y114" t="str">
            <v>нд</v>
          </cell>
          <cell r="Z114">
            <v>0</v>
          </cell>
          <cell r="AA114">
            <v>0</v>
          </cell>
          <cell r="AB114">
            <v>0</v>
          </cell>
          <cell r="AC114">
            <v>0</v>
          </cell>
          <cell r="AD114">
            <v>0</v>
          </cell>
          <cell r="AE114">
            <v>0</v>
          </cell>
          <cell r="AF114">
            <v>0</v>
          </cell>
          <cell r="AG114">
            <v>0</v>
          </cell>
          <cell r="AH114">
            <v>0</v>
          </cell>
          <cell r="AI114">
            <v>0</v>
          </cell>
          <cell r="AJ114">
            <v>0</v>
          </cell>
          <cell r="AK114">
            <v>0</v>
          </cell>
          <cell r="AL114" t="str">
            <v>нд</v>
          </cell>
          <cell r="AM114">
            <v>0</v>
          </cell>
          <cell r="AN114">
            <v>0</v>
          </cell>
          <cell r="AO114" t="str">
            <v>нд</v>
          </cell>
        </row>
        <row r="115">
          <cell r="K115">
            <v>0</v>
          </cell>
        </row>
        <row r="116">
          <cell r="K116">
            <v>0</v>
          </cell>
        </row>
        <row r="117">
          <cell r="K117">
            <v>0</v>
          </cell>
        </row>
        <row r="118">
          <cell r="K118">
            <v>0</v>
          </cell>
        </row>
        <row r="119">
          <cell r="K119">
            <v>0</v>
          </cell>
        </row>
        <row r="120">
          <cell r="Y120" t="str">
            <v>ДЭС</v>
          </cell>
        </row>
        <row r="121">
          <cell r="C121">
            <v>0.43876999999999999</v>
          </cell>
          <cell r="Z121" t="str">
            <v>ИТ</v>
          </cell>
          <cell r="AB121">
            <v>15.559375860000001</v>
          </cell>
          <cell r="AD121">
            <v>5.113783849999999</v>
          </cell>
          <cell r="AF121">
            <v>12.00302374</v>
          </cell>
          <cell r="AH121">
            <v>11.900090909999999</v>
          </cell>
          <cell r="AJ121">
            <v>13.141807739999999</v>
          </cell>
        </row>
        <row r="122">
          <cell r="C122">
            <v>0.27956999999999999</v>
          </cell>
          <cell r="Z122" t="str">
            <v>реконструкция</v>
          </cell>
          <cell r="AB122">
            <v>2.1798856799999999</v>
          </cell>
          <cell r="AD122">
            <v>0</v>
          </cell>
          <cell r="AF122">
            <v>5.8706653300000005</v>
          </cell>
          <cell r="AH122">
            <v>8.1338349999999995</v>
          </cell>
          <cell r="AJ122">
            <v>0</v>
          </cell>
        </row>
      </sheetData>
      <sheetData sheetId="2">
        <row r="14">
          <cell r="C14">
            <v>0</v>
          </cell>
          <cell r="D14">
            <v>0</v>
          </cell>
          <cell r="E14">
            <v>0</v>
          </cell>
          <cell r="F14" t="str">
            <v>Утвержденный план</v>
          </cell>
          <cell r="G14">
            <v>0</v>
          </cell>
          <cell r="H14">
            <v>0</v>
          </cell>
          <cell r="I14">
            <v>0</v>
          </cell>
          <cell r="J14">
            <v>0</v>
          </cell>
          <cell r="K14">
            <v>0</v>
          </cell>
          <cell r="L14" t="str">
            <v>Предложение по корректировке утвержденного плана</v>
          </cell>
          <cell r="M14">
            <v>0</v>
          </cell>
          <cell r="N14">
            <v>0</v>
          </cell>
          <cell r="O14">
            <v>0</v>
          </cell>
          <cell r="P14">
            <v>0</v>
          </cell>
          <cell r="Q14">
            <v>0</v>
          </cell>
          <cell r="R14" t="str">
            <v>Утвержденный план</v>
          </cell>
          <cell r="S14">
            <v>0</v>
          </cell>
          <cell r="T14">
            <v>0</v>
          </cell>
          <cell r="U14">
            <v>0</v>
          </cell>
          <cell r="V14">
            <v>0</v>
          </cell>
          <cell r="W14">
            <v>0</v>
          </cell>
          <cell r="X14" t="str">
            <v>Предложение по корректировке утвержденного плана</v>
          </cell>
          <cell r="Y14">
            <v>0</v>
          </cell>
          <cell r="Z14">
            <v>0</v>
          </cell>
          <cell r="AA14">
            <v>0</v>
          </cell>
          <cell r="AB14">
            <v>0</v>
          </cell>
          <cell r="AC14">
            <v>0</v>
          </cell>
          <cell r="AD14" t="str">
            <v>Утвержденный план</v>
          </cell>
          <cell r="AE14">
            <v>0</v>
          </cell>
          <cell r="AF14">
            <v>0</v>
          </cell>
          <cell r="AG14">
            <v>0</v>
          </cell>
          <cell r="AH14">
            <v>0</v>
          </cell>
          <cell r="AI14">
            <v>0</v>
          </cell>
          <cell r="AJ14" t="str">
            <v>Предложение по корректировке утвержденного плана</v>
          </cell>
          <cell r="AK14">
            <v>0</v>
          </cell>
          <cell r="AL14">
            <v>0</v>
          </cell>
          <cell r="AM14">
            <v>0</v>
          </cell>
          <cell r="AN14">
            <v>0</v>
          </cell>
          <cell r="AO14">
            <v>0</v>
          </cell>
          <cell r="AP14" t="str">
            <v>Утвержденный план</v>
          </cell>
          <cell r="AQ14">
            <v>0</v>
          </cell>
          <cell r="AR14">
            <v>0</v>
          </cell>
          <cell r="AS14">
            <v>0</v>
          </cell>
          <cell r="AT14">
            <v>0</v>
          </cell>
          <cell r="AU14">
            <v>0</v>
          </cell>
          <cell r="AV14" t="str">
            <v>Предложение по корректировке утвержденного плана</v>
          </cell>
          <cell r="AW14">
            <v>0</v>
          </cell>
          <cell r="AX14">
            <v>0</v>
          </cell>
          <cell r="AY14">
            <v>0</v>
          </cell>
          <cell r="AZ14">
            <v>0</v>
          </cell>
          <cell r="BA14">
            <v>0</v>
          </cell>
          <cell r="BB14" t="str">
            <v>Утвержденный план</v>
          </cell>
          <cell r="BC14">
            <v>0</v>
          </cell>
          <cell r="BD14">
            <v>0</v>
          </cell>
          <cell r="BE14">
            <v>0</v>
          </cell>
          <cell r="BF14">
            <v>0</v>
          </cell>
          <cell r="BG14">
            <v>0</v>
          </cell>
          <cell r="BH14" t="str">
            <v>Предложение по корректировке утвержденного плана</v>
          </cell>
          <cell r="BI14">
            <v>0</v>
          </cell>
          <cell r="BJ14">
            <v>0</v>
          </cell>
          <cell r="BK14">
            <v>0</v>
          </cell>
          <cell r="BL14">
            <v>0</v>
          </cell>
          <cell r="BM14">
            <v>0</v>
          </cell>
          <cell r="BN14" t="str">
            <v>План</v>
          </cell>
          <cell r="BO14">
            <v>0</v>
          </cell>
          <cell r="BP14">
            <v>0</v>
          </cell>
          <cell r="BQ14">
            <v>0</v>
          </cell>
          <cell r="BR14">
            <v>0</v>
          </cell>
          <cell r="BS14">
            <v>0</v>
          </cell>
          <cell r="BT14" t="str">
            <v>Предложение по корректировке утвержденного плана</v>
          </cell>
          <cell r="BU14">
            <v>0</v>
          </cell>
          <cell r="BV14">
            <v>0</v>
          </cell>
          <cell r="BW14">
            <v>0</v>
          </cell>
          <cell r="BX14">
            <v>0</v>
          </cell>
          <cell r="BY14">
            <v>0</v>
          </cell>
          <cell r="BZ14" t="str">
            <v>План</v>
          </cell>
          <cell r="CA14">
            <v>0</v>
          </cell>
          <cell r="CB14">
            <v>0</v>
          </cell>
          <cell r="CC14">
            <v>0</v>
          </cell>
          <cell r="CD14">
            <v>0</v>
          </cell>
          <cell r="CE14">
            <v>0</v>
          </cell>
          <cell r="CF14" t="str">
            <v>Предложение по корректировке утвержденного плана</v>
          </cell>
          <cell r="CG14">
            <v>0</v>
          </cell>
          <cell r="CH14">
            <v>0</v>
          </cell>
          <cell r="CI14">
            <v>0</v>
          </cell>
          <cell r="CJ14">
            <v>0</v>
          </cell>
          <cell r="CK14">
            <v>0</v>
          </cell>
          <cell r="CL14">
            <v>0</v>
          </cell>
        </row>
        <row r="15">
          <cell r="C15">
            <v>0</v>
          </cell>
          <cell r="D15" t="str">
            <v xml:space="preserve">Утвержденный план </v>
          </cell>
          <cell r="E15" t="str">
            <v>Предложение по корректировке утвержденного плана</v>
          </cell>
          <cell r="F15" t="str">
            <v>нематериальные активы</v>
          </cell>
          <cell r="G15" t="str">
            <v>основные средства</v>
          </cell>
          <cell r="H15">
            <v>0</v>
          </cell>
          <cell r="I15">
            <v>0</v>
          </cell>
          <cell r="J15">
            <v>0</v>
          </cell>
          <cell r="K15">
            <v>0</v>
          </cell>
          <cell r="L15" t="str">
            <v>нематериальные активы</v>
          </cell>
          <cell r="M15" t="str">
            <v>основные средства</v>
          </cell>
          <cell r="N15">
            <v>0</v>
          </cell>
          <cell r="O15">
            <v>0</v>
          </cell>
          <cell r="P15">
            <v>0</v>
          </cell>
          <cell r="Q15">
            <v>0</v>
          </cell>
          <cell r="R15" t="str">
            <v>нематериальные активы</v>
          </cell>
          <cell r="S15" t="str">
            <v>основные средства</v>
          </cell>
          <cell r="T15">
            <v>0</v>
          </cell>
          <cell r="U15">
            <v>0</v>
          </cell>
          <cell r="V15">
            <v>0</v>
          </cell>
          <cell r="W15">
            <v>0</v>
          </cell>
          <cell r="X15" t="str">
            <v>нематериальные активы</v>
          </cell>
          <cell r="Y15" t="str">
            <v>основные средства</v>
          </cell>
          <cell r="Z15">
            <v>0</v>
          </cell>
          <cell r="AA15">
            <v>0</v>
          </cell>
          <cell r="AB15">
            <v>0</v>
          </cell>
          <cell r="AC15">
            <v>0</v>
          </cell>
          <cell r="AD15" t="str">
            <v>нематериальные активы</v>
          </cell>
          <cell r="AE15" t="str">
            <v>основные средства</v>
          </cell>
          <cell r="AF15">
            <v>0</v>
          </cell>
          <cell r="AG15">
            <v>0</v>
          </cell>
          <cell r="AH15">
            <v>0</v>
          </cell>
          <cell r="AI15">
            <v>0</v>
          </cell>
          <cell r="AJ15" t="str">
            <v>нематериальные активы</v>
          </cell>
          <cell r="AK15" t="str">
            <v>основные средства</v>
          </cell>
          <cell r="AL15">
            <v>0</v>
          </cell>
          <cell r="AM15">
            <v>0</v>
          </cell>
          <cell r="AN15">
            <v>0</v>
          </cell>
          <cell r="AO15">
            <v>0</v>
          </cell>
          <cell r="AP15" t="str">
            <v>нематериальные активы</v>
          </cell>
          <cell r="AQ15" t="str">
            <v>основные средства</v>
          </cell>
          <cell r="AR15">
            <v>0</v>
          </cell>
          <cell r="AS15">
            <v>0</v>
          </cell>
          <cell r="AT15">
            <v>0</v>
          </cell>
          <cell r="AU15">
            <v>0</v>
          </cell>
          <cell r="AV15" t="str">
            <v>нематериальные активы</v>
          </cell>
          <cell r="AW15" t="str">
            <v>основные средства</v>
          </cell>
          <cell r="AX15">
            <v>0</v>
          </cell>
          <cell r="AY15">
            <v>0</v>
          </cell>
          <cell r="AZ15">
            <v>0</v>
          </cell>
          <cell r="BA15">
            <v>0</v>
          </cell>
          <cell r="BB15" t="str">
            <v>нематериальные активы</v>
          </cell>
          <cell r="BC15" t="str">
            <v>основные средства</v>
          </cell>
          <cell r="BD15">
            <v>0</v>
          </cell>
          <cell r="BE15">
            <v>0</v>
          </cell>
          <cell r="BF15">
            <v>0</v>
          </cell>
          <cell r="BG15">
            <v>0</v>
          </cell>
          <cell r="BH15" t="str">
            <v>нематериальные активы</v>
          </cell>
          <cell r="BI15" t="str">
            <v>основные средства</v>
          </cell>
          <cell r="BJ15">
            <v>0</v>
          </cell>
          <cell r="BK15">
            <v>0</v>
          </cell>
          <cell r="BL15">
            <v>0</v>
          </cell>
          <cell r="BM15">
            <v>0</v>
          </cell>
          <cell r="BN15" t="str">
            <v>нематериальные активы</v>
          </cell>
          <cell r="BO15" t="str">
            <v>основные средства</v>
          </cell>
          <cell r="BP15">
            <v>0</v>
          </cell>
          <cell r="BQ15">
            <v>0</v>
          </cell>
          <cell r="BR15">
            <v>0</v>
          </cell>
          <cell r="BS15">
            <v>0</v>
          </cell>
          <cell r="BT15" t="str">
            <v>нематериальные активы</v>
          </cell>
          <cell r="BU15" t="str">
            <v>основные средства</v>
          </cell>
          <cell r="BV15">
            <v>0</v>
          </cell>
          <cell r="BW15">
            <v>0</v>
          </cell>
          <cell r="BX15">
            <v>0</v>
          </cell>
          <cell r="BY15">
            <v>0</v>
          </cell>
          <cell r="BZ15" t="str">
            <v>нематериальные активы</v>
          </cell>
          <cell r="CA15" t="str">
            <v>основные средства</v>
          </cell>
          <cell r="CB15">
            <v>0</v>
          </cell>
          <cell r="CC15">
            <v>0</v>
          </cell>
          <cell r="CD15">
            <v>0</v>
          </cell>
          <cell r="CE15">
            <v>0</v>
          </cell>
          <cell r="CF15" t="str">
            <v>нематериальные активы</v>
          </cell>
          <cell r="CG15" t="str">
            <v>основные средства</v>
          </cell>
          <cell r="CH15">
            <v>0</v>
          </cell>
          <cell r="CI15">
            <v>0</v>
          </cell>
          <cell r="CJ15">
            <v>0</v>
          </cell>
          <cell r="CK15">
            <v>0</v>
          </cell>
          <cell r="CL15">
            <v>0</v>
          </cell>
        </row>
        <row r="16">
          <cell r="C16">
            <v>0</v>
          </cell>
          <cell r="D16">
            <v>0</v>
          </cell>
          <cell r="E16">
            <v>0</v>
          </cell>
          <cell r="F16" t="str">
            <v>млн рублей (без НДС)</v>
          </cell>
          <cell r="G16" t="str">
            <v>млн рублей (без НДС)</v>
          </cell>
          <cell r="H16" t="str">
            <v>км ВОЛС</v>
          </cell>
          <cell r="I16" t="str">
            <v>км иных линий связи</v>
          </cell>
          <cell r="J16" t="str">
            <v>м2</v>
          </cell>
          <cell r="K16" t="str">
            <v>шт</v>
          </cell>
          <cell r="L16" t="str">
            <v>млн рублей (без НДС)</v>
          </cell>
          <cell r="M16" t="str">
            <v>млн рублей (без НДС)</v>
          </cell>
          <cell r="N16" t="str">
            <v>км ВОЛС</v>
          </cell>
          <cell r="O16" t="str">
            <v>км иных линий связи</v>
          </cell>
          <cell r="P16" t="str">
            <v>м2</v>
          </cell>
          <cell r="Q16" t="str">
            <v>шт</v>
          </cell>
          <cell r="R16" t="str">
            <v>млн рублей (без НДС)</v>
          </cell>
          <cell r="S16" t="str">
            <v>млн рублей (без НДС)</v>
          </cell>
          <cell r="T16" t="str">
            <v>км ВОЛС</v>
          </cell>
          <cell r="U16" t="str">
            <v>км иных линий связи</v>
          </cell>
          <cell r="V16" t="str">
            <v>м2</v>
          </cell>
          <cell r="W16" t="str">
            <v>шт</v>
          </cell>
          <cell r="X16" t="str">
            <v>млн рублей (без НДС)</v>
          </cell>
          <cell r="Y16" t="str">
            <v>млн рублей (без НДС)</v>
          </cell>
          <cell r="Z16" t="str">
            <v>км ВОЛС</v>
          </cell>
          <cell r="AA16" t="str">
            <v>км иных линий связи</v>
          </cell>
          <cell r="AB16" t="str">
            <v>м2</v>
          </cell>
          <cell r="AC16" t="str">
            <v xml:space="preserve">шт </v>
          </cell>
          <cell r="AD16" t="str">
            <v>млн рублей (без НДС)</v>
          </cell>
          <cell r="AE16" t="str">
            <v>млн рублей (без НДС)</v>
          </cell>
          <cell r="AF16" t="str">
            <v>км ВОЛС</v>
          </cell>
          <cell r="AG16" t="str">
            <v>км иных линий связи</v>
          </cell>
          <cell r="AH16" t="str">
            <v>м2</v>
          </cell>
          <cell r="AI16" t="str">
            <v>шт</v>
          </cell>
          <cell r="AJ16" t="str">
            <v>млн рублей (без НДС)</v>
          </cell>
          <cell r="AK16" t="str">
            <v>млн рублей (без НДС)</v>
          </cell>
          <cell r="AL16" t="str">
            <v>км ВОЛС</v>
          </cell>
          <cell r="AM16" t="str">
            <v>км иных линий связи</v>
          </cell>
          <cell r="AN16" t="str">
            <v>м2</v>
          </cell>
          <cell r="AO16" t="str">
            <v>шт</v>
          </cell>
          <cell r="AP16" t="str">
            <v>млн рублей (без НДС)</v>
          </cell>
          <cell r="AQ16" t="str">
            <v>млн рублей (без НДС)</v>
          </cell>
          <cell r="AR16" t="str">
            <v>км ВОЛС</v>
          </cell>
          <cell r="AS16" t="str">
            <v>км иных линий связи</v>
          </cell>
          <cell r="AT16" t="str">
            <v>м2</v>
          </cell>
          <cell r="AU16" t="str">
            <v>шт</v>
          </cell>
          <cell r="AV16" t="str">
            <v>млн рублей (без НДС)</v>
          </cell>
          <cell r="AW16" t="str">
            <v>млн рублей (без НДС)</v>
          </cell>
          <cell r="AX16" t="str">
            <v>км ВОЛС</v>
          </cell>
          <cell r="AY16" t="str">
            <v>км иных линий связи</v>
          </cell>
          <cell r="AZ16" t="str">
            <v>м2</v>
          </cell>
          <cell r="BA16" t="str">
            <v>шт</v>
          </cell>
          <cell r="BB16" t="str">
            <v>млн рублей (без НДС)</v>
          </cell>
          <cell r="BC16" t="str">
            <v>млн рублей (без НДС)</v>
          </cell>
          <cell r="BD16" t="str">
            <v>км ВОЛС</v>
          </cell>
          <cell r="BE16" t="str">
            <v>км иных линий связи</v>
          </cell>
          <cell r="BF16" t="str">
            <v>м2</v>
          </cell>
          <cell r="BG16" t="str">
            <v>шт</v>
          </cell>
          <cell r="BH16" t="str">
            <v>млн рублей (без НДС)</v>
          </cell>
          <cell r="BI16" t="str">
            <v>млн рублей (без НДС)</v>
          </cell>
          <cell r="BJ16" t="str">
            <v>км ВОЛС</v>
          </cell>
          <cell r="BK16" t="str">
            <v>км иных линий связи</v>
          </cell>
          <cell r="BL16" t="str">
            <v>м2</v>
          </cell>
          <cell r="BM16" t="str">
            <v>шт</v>
          </cell>
          <cell r="BN16" t="str">
            <v>млн рублей (без НДС)</v>
          </cell>
          <cell r="BO16" t="str">
            <v>млн рублей (без НДС)</v>
          </cell>
          <cell r="BP16" t="str">
            <v>км ВОЛС</v>
          </cell>
          <cell r="BQ16" t="str">
            <v>км иных линий связи</v>
          </cell>
          <cell r="BR16" t="str">
            <v>м2</v>
          </cell>
          <cell r="BS16" t="str">
            <v>шт</v>
          </cell>
          <cell r="BT16" t="str">
            <v>млн рублей (без НДС)</v>
          </cell>
          <cell r="BU16" t="str">
            <v>млн рублей (без НДС)</v>
          </cell>
          <cell r="BV16" t="str">
            <v>км ВОЛС</v>
          </cell>
          <cell r="BW16" t="str">
            <v>км иных линий связи</v>
          </cell>
          <cell r="BX16" t="str">
            <v>м2</v>
          </cell>
          <cell r="BY16" t="str">
            <v>шт</v>
          </cell>
          <cell r="BZ16" t="str">
            <v>млн рублей (без НДС)</v>
          </cell>
          <cell r="CA16" t="str">
            <v>млн рублей (без НДС)</v>
          </cell>
          <cell r="CB16" t="str">
            <v>км ВОЛС</v>
          </cell>
          <cell r="CC16" t="str">
            <v>км иных линий связи</v>
          </cell>
          <cell r="CD16" t="str">
            <v>м2</v>
          </cell>
          <cell r="CE16" t="str">
            <v>шт</v>
          </cell>
          <cell r="CF16" t="str">
            <v>млн рублей (без НДС)</v>
          </cell>
          <cell r="CG16" t="str">
            <v>млн рублей (без НДС)</v>
          </cell>
          <cell r="CH16" t="str">
            <v>км ВОЛС</v>
          </cell>
          <cell r="CI16" t="str">
            <v>км иных линий связи</v>
          </cell>
          <cell r="CJ16" t="str">
            <v>м2</v>
          </cell>
          <cell r="CK16" t="str">
            <v>шт</v>
          </cell>
          <cell r="CL16">
            <v>0</v>
          </cell>
        </row>
        <row r="17">
          <cell r="C17">
            <v>3</v>
          </cell>
          <cell r="D17">
            <v>4</v>
          </cell>
          <cell r="E17">
            <v>5</v>
          </cell>
          <cell r="F17" t="str">
            <v>6.1.1</v>
          </cell>
          <cell r="G17" t="str">
            <v>6.1.2</v>
          </cell>
          <cell r="H17" t="str">
            <v>6.1.3</v>
          </cell>
          <cell r="I17" t="str">
            <v>6.1.4</v>
          </cell>
          <cell r="J17" t="str">
            <v>6.1.5</v>
          </cell>
          <cell r="K17" t="str">
            <v>6.1.6</v>
          </cell>
          <cell r="L17" t="str">
            <v>6.2.1</v>
          </cell>
          <cell r="M17" t="str">
            <v>6.2.2</v>
          </cell>
          <cell r="N17" t="str">
            <v>6.2.3</v>
          </cell>
          <cell r="O17" t="str">
            <v>6.2.4</v>
          </cell>
          <cell r="P17" t="str">
            <v>6.2.5</v>
          </cell>
          <cell r="Q17" t="str">
            <v>6.2.6</v>
          </cell>
          <cell r="R17" t="str">
            <v>7.1.1</v>
          </cell>
          <cell r="S17" t="str">
            <v>7.1.2</v>
          </cell>
          <cell r="T17" t="str">
            <v>7.1.3</v>
          </cell>
          <cell r="U17" t="str">
            <v>7.1.4</v>
          </cell>
          <cell r="V17" t="str">
            <v>7.1.5</v>
          </cell>
          <cell r="W17" t="str">
            <v>7.1.6</v>
          </cell>
          <cell r="X17" t="str">
            <v>7.2.1</v>
          </cell>
          <cell r="Y17" t="str">
            <v>7.2.2</v>
          </cell>
          <cell r="Z17" t="str">
            <v>7.2.3</v>
          </cell>
          <cell r="AA17" t="str">
            <v>7.2.4</v>
          </cell>
          <cell r="AB17" t="str">
            <v>7.2.5</v>
          </cell>
          <cell r="AC17" t="str">
            <v>7.2.6</v>
          </cell>
          <cell r="AD17" t="str">
            <v>7.3.1</v>
          </cell>
          <cell r="AE17" t="str">
            <v>7.3.2</v>
          </cell>
          <cell r="AF17" t="str">
            <v>7.3.3</v>
          </cell>
          <cell r="AG17" t="str">
            <v>7.3.4</v>
          </cell>
          <cell r="AH17" t="str">
            <v>7.3.5</v>
          </cell>
          <cell r="AI17" t="str">
            <v>7.3.6</v>
          </cell>
          <cell r="AJ17" t="str">
            <v>7.4.1</v>
          </cell>
          <cell r="AK17" t="str">
            <v>7.4.2</v>
          </cell>
          <cell r="AL17" t="str">
            <v>7.4.3</v>
          </cell>
          <cell r="AM17" t="str">
            <v>7.4.4</v>
          </cell>
          <cell r="AN17" t="str">
            <v>7.4.5</v>
          </cell>
          <cell r="AO17" t="str">
            <v>7.4.6</v>
          </cell>
          <cell r="AP17" t="str">
            <v>7.5.1</v>
          </cell>
          <cell r="AQ17" t="str">
            <v>7.5.2</v>
          </cell>
          <cell r="AR17" t="str">
            <v>7.5.3</v>
          </cell>
          <cell r="AS17" t="str">
            <v>7.5.4</v>
          </cell>
          <cell r="AT17" t="str">
            <v>7.5.5</v>
          </cell>
          <cell r="AU17" t="str">
            <v>7.5.6</v>
          </cell>
          <cell r="AV17" t="str">
            <v>7.6.1</v>
          </cell>
          <cell r="AW17" t="str">
            <v>7.6.2</v>
          </cell>
          <cell r="AX17" t="str">
            <v>7.6.3</v>
          </cell>
          <cell r="AY17" t="str">
            <v>7.6.4</v>
          </cell>
          <cell r="AZ17" t="str">
            <v>7.6.5</v>
          </cell>
          <cell r="BA17" t="str">
            <v>7.6.6</v>
          </cell>
          <cell r="BB17" t="str">
            <v>7.7.1</v>
          </cell>
          <cell r="BC17" t="str">
            <v>7.7.2</v>
          </cell>
          <cell r="BD17" t="str">
            <v>7.7.3</v>
          </cell>
          <cell r="BE17" t="str">
            <v>7.7.4</v>
          </cell>
          <cell r="BF17" t="str">
            <v>7.7.5</v>
          </cell>
          <cell r="BG17" t="str">
            <v>7.7.6</v>
          </cell>
          <cell r="BH17" t="str">
            <v>7.8.1</v>
          </cell>
          <cell r="BI17" t="str">
            <v>7.8.2</v>
          </cell>
          <cell r="BJ17" t="str">
            <v>7.8.3</v>
          </cell>
          <cell r="BK17" t="str">
            <v>7.8.4</v>
          </cell>
          <cell r="BL17" t="str">
            <v>7.8.5</v>
          </cell>
          <cell r="BM17" t="str">
            <v>7.8.6</v>
          </cell>
          <cell r="BN17" t="str">
            <v>7.9.1</v>
          </cell>
          <cell r="BO17" t="str">
            <v>7.9.2</v>
          </cell>
          <cell r="BP17" t="str">
            <v>7.9.3</v>
          </cell>
          <cell r="BQ17" t="str">
            <v>7.9.4</v>
          </cell>
          <cell r="BR17" t="str">
            <v>7.9.5</v>
          </cell>
          <cell r="BS17" t="str">
            <v>7.9.6</v>
          </cell>
          <cell r="BT17" t="str">
            <v>7.10.1</v>
          </cell>
          <cell r="BU17" t="str">
            <v>7.10.2</v>
          </cell>
          <cell r="BV17" t="str">
            <v>7.10.3</v>
          </cell>
          <cell r="BW17" t="str">
            <v>7.10.4</v>
          </cell>
          <cell r="BX17" t="str">
            <v>7.10.5</v>
          </cell>
          <cell r="BY17" t="str">
            <v>7.10.6</v>
          </cell>
          <cell r="BZ17" t="str">
            <v>8.1.1</v>
          </cell>
          <cell r="CA17" t="str">
            <v>8.1.2</v>
          </cell>
          <cell r="CB17" t="str">
            <v>8.1.3</v>
          </cell>
          <cell r="CC17" t="str">
            <v>8.1.4</v>
          </cell>
          <cell r="CD17" t="str">
            <v>8.1.5</v>
          </cell>
          <cell r="CE17" t="str">
            <v>8.1.6</v>
          </cell>
          <cell r="CF17" t="str">
            <v>8.2.1</v>
          </cell>
          <cell r="CG17" t="str">
            <v>8.2.2</v>
          </cell>
          <cell r="CH17" t="str">
            <v>8.2.3</v>
          </cell>
          <cell r="CI17" t="str">
            <v>8.2.4</v>
          </cell>
          <cell r="CJ17" t="str">
            <v>8.2.5</v>
          </cell>
          <cell r="CK17" t="str">
            <v>8.2.6</v>
          </cell>
          <cell r="CL17" t="str">
            <v>9</v>
          </cell>
        </row>
        <row r="18">
          <cell r="C18" t="str">
            <v>Г</v>
          </cell>
          <cell r="D18">
            <v>162.33812631000001</v>
          </cell>
          <cell r="E18">
            <v>138.64703903</v>
          </cell>
          <cell r="F18">
            <v>0</v>
          </cell>
          <cell r="G18">
            <v>24.482798260000003</v>
          </cell>
          <cell r="H18">
            <v>0</v>
          </cell>
          <cell r="I18">
            <v>0</v>
          </cell>
          <cell r="J18">
            <v>0</v>
          </cell>
          <cell r="K18">
            <v>181</v>
          </cell>
          <cell r="L18">
            <v>0</v>
          </cell>
          <cell r="M18">
            <v>20.03912051</v>
          </cell>
          <cell r="N18">
            <v>0</v>
          </cell>
          <cell r="O18">
            <v>0</v>
          </cell>
          <cell r="P18">
            <v>0</v>
          </cell>
          <cell r="Q18">
            <v>187</v>
          </cell>
          <cell r="R18">
            <v>0</v>
          </cell>
          <cell r="S18">
            <v>42.251407120000003</v>
          </cell>
          <cell r="T18">
            <v>0</v>
          </cell>
          <cell r="U18">
            <v>0</v>
          </cell>
          <cell r="V18">
            <v>580</v>
          </cell>
          <cell r="W18">
            <v>34</v>
          </cell>
          <cell r="X18">
            <v>0</v>
          </cell>
          <cell r="Y18">
            <v>21.915809749999998</v>
          </cell>
          <cell r="Z18">
            <v>0</v>
          </cell>
          <cell r="AA18">
            <v>0</v>
          </cell>
          <cell r="AB18">
            <v>0</v>
          </cell>
          <cell r="AC18">
            <v>34</v>
          </cell>
          <cell r="AD18">
            <v>0</v>
          </cell>
          <cell r="AE18">
            <v>26.270951159999999</v>
          </cell>
          <cell r="AF18">
            <v>0</v>
          </cell>
          <cell r="AG18">
            <v>0</v>
          </cell>
          <cell r="AH18">
            <v>0</v>
          </cell>
          <cell r="AI18">
            <v>140</v>
          </cell>
          <cell r="AJ18">
            <v>0</v>
          </cell>
          <cell r="AK18">
            <v>26.644451799999999</v>
          </cell>
          <cell r="AL18">
            <v>0</v>
          </cell>
          <cell r="AM18">
            <v>0</v>
          </cell>
          <cell r="AN18">
            <v>0</v>
          </cell>
          <cell r="AO18">
            <v>140</v>
          </cell>
          <cell r="AP18">
            <v>0</v>
          </cell>
          <cell r="AQ18">
            <v>25.248307459999999</v>
          </cell>
          <cell r="AR18">
            <v>0</v>
          </cell>
          <cell r="AS18">
            <v>0</v>
          </cell>
          <cell r="AT18">
            <v>0</v>
          </cell>
          <cell r="AU18">
            <v>129</v>
          </cell>
          <cell r="AV18">
            <v>0</v>
          </cell>
          <cell r="AW18">
            <v>25.770420379999997</v>
          </cell>
          <cell r="AX18">
            <v>0</v>
          </cell>
          <cell r="AY18">
            <v>0</v>
          </cell>
          <cell r="AZ18">
            <v>0</v>
          </cell>
          <cell r="BA18">
            <v>129</v>
          </cell>
          <cell r="BB18">
            <v>0</v>
          </cell>
          <cell r="BC18">
            <v>25.30263347</v>
          </cell>
          <cell r="BD18">
            <v>0</v>
          </cell>
          <cell r="BE18">
            <v>0</v>
          </cell>
          <cell r="BF18">
            <v>0</v>
          </cell>
          <cell r="BG18">
            <v>132</v>
          </cell>
          <cell r="BH18">
            <v>0</v>
          </cell>
          <cell r="BI18">
            <v>26.094586239999998</v>
          </cell>
          <cell r="BJ18">
            <v>0</v>
          </cell>
          <cell r="BK18">
            <v>0</v>
          </cell>
          <cell r="BL18">
            <v>0</v>
          </cell>
          <cell r="BM18">
            <v>132</v>
          </cell>
          <cell r="BN18">
            <v>0</v>
          </cell>
          <cell r="BO18">
            <v>16.409195279999999</v>
          </cell>
          <cell r="BP18">
            <v>0</v>
          </cell>
          <cell r="BQ18">
            <v>0</v>
          </cell>
          <cell r="BR18">
            <v>0</v>
          </cell>
          <cell r="BS18">
            <v>106</v>
          </cell>
          <cell r="BT18" t="str">
            <v>нд</v>
          </cell>
          <cell r="BU18" t="str">
            <v>нд</v>
          </cell>
          <cell r="BV18" t="str">
            <v>нд</v>
          </cell>
          <cell r="BW18" t="str">
            <v>нд</v>
          </cell>
          <cell r="BX18" t="str">
            <v>нд</v>
          </cell>
          <cell r="BY18" t="str">
            <v>нд</v>
          </cell>
          <cell r="BZ18">
            <v>0</v>
          </cell>
          <cell r="CA18">
            <v>135.48249448999999</v>
          </cell>
          <cell r="CB18">
            <v>0</v>
          </cell>
          <cell r="CC18">
            <v>0</v>
          </cell>
          <cell r="CD18">
            <v>580</v>
          </cell>
          <cell r="CE18">
            <v>541</v>
          </cell>
          <cell r="CF18">
            <v>0</v>
          </cell>
          <cell r="CG18">
            <v>116.83446344999999</v>
          </cell>
          <cell r="CH18">
            <v>0</v>
          </cell>
          <cell r="CI18">
            <v>0</v>
          </cell>
          <cell r="CJ18">
            <v>0</v>
          </cell>
          <cell r="CK18">
            <v>541</v>
          </cell>
          <cell r="CL18" t="str">
            <v>нд</v>
          </cell>
        </row>
        <row r="19">
          <cell r="C19" t="str">
            <v>Г</v>
          </cell>
          <cell r="D19">
            <v>17.54076577</v>
          </cell>
          <cell r="E19">
            <v>17.797077350000002</v>
          </cell>
          <cell r="F19">
            <v>0</v>
          </cell>
          <cell r="G19">
            <v>2.1612306299999999</v>
          </cell>
          <cell r="H19">
            <v>0</v>
          </cell>
          <cell r="I19">
            <v>0</v>
          </cell>
          <cell r="J19">
            <v>0</v>
          </cell>
          <cell r="K19">
            <v>2</v>
          </cell>
          <cell r="L19">
            <v>0</v>
          </cell>
          <cell r="M19">
            <v>2.1798856799999999</v>
          </cell>
          <cell r="N19">
            <v>0</v>
          </cell>
          <cell r="O19">
            <v>0</v>
          </cell>
          <cell r="P19">
            <v>0</v>
          </cell>
          <cell r="Q19">
            <v>2</v>
          </cell>
          <cell r="R19">
            <v>0</v>
          </cell>
          <cell r="S19">
            <v>1.5622526699999999</v>
          </cell>
          <cell r="T19">
            <v>0</v>
          </cell>
          <cell r="U19">
            <v>0</v>
          </cell>
          <cell r="V19">
            <v>0</v>
          </cell>
          <cell r="W19">
            <v>0</v>
          </cell>
          <cell r="X19">
            <v>0</v>
          </cell>
          <cell r="Y19">
            <v>1.61269134</v>
          </cell>
          <cell r="Z19">
            <v>0</v>
          </cell>
          <cell r="AA19">
            <v>0</v>
          </cell>
          <cell r="AB19">
            <v>0</v>
          </cell>
          <cell r="AC19">
            <v>0</v>
          </cell>
          <cell r="AD19">
            <v>0</v>
          </cell>
          <cell r="AE19">
            <v>5.8148501399999999</v>
          </cell>
          <cell r="AF19">
            <v>0</v>
          </cell>
          <cell r="AG19">
            <v>0</v>
          </cell>
          <cell r="AH19">
            <v>0</v>
          </cell>
          <cell r="AI19">
            <v>2</v>
          </cell>
          <cell r="AJ19">
            <v>0</v>
          </cell>
          <cell r="AK19">
            <v>5.8706653300000005</v>
          </cell>
          <cell r="AL19">
            <v>0</v>
          </cell>
          <cell r="AM19">
            <v>0</v>
          </cell>
          <cell r="AN19">
            <v>0</v>
          </cell>
          <cell r="AO19">
            <v>2</v>
          </cell>
          <cell r="AP19">
            <v>0</v>
          </cell>
          <cell r="AQ19">
            <v>8.0024323299999995</v>
          </cell>
          <cell r="AR19">
            <v>0</v>
          </cell>
          <cell r="AS19">
            <v>0</v>
          </cell>
          <cell r="AT19">
            <v>0</v>
          </cell>
          <cell r="AU19">
            <v>2</v>
          </cell>
          <cell r="AV19">
            <v>0</v>
          </cell>
          <cell r="AW19">
            <v>8.1338349999999995</v>
          </cell>
          <cell r="AX19">
            <v>0</v>
          </cell>
          <cell r="AY19">
            <v>0</v>
          </cell>
          <cell r="AZ19">
            <v>0</v>
          </cell>
          <cell r="BA19">
            <v>2</v>
          </cell>
          <cell r="BB19">
            <v>0</v>
          </cell>
          <cell r="BC19">
            <v>0</v>
          </cell>
          <cell r="BD19">
            <v>0</v>
          </cell>
          <cell r="BE19">
            <v>0</v>
          </cell>
          <cell r="BF19">
            <v>0</v>
          </cell>
          <cell r="BG19">
            <v>0</v>
          </cell>
          <cell r="BH19">
            <v>0</v>
          </cell>
          <cell r="BI19">
            <v>0</v>
          </cell>
          <cell r="BJ19">
            <v>0</v>
          </cell>
          <cell r="BK19">
            <v>0</v>
          </cell>
          <cell r="BL19">
            <v>0</v>
          </cell>
          <cell r="BM19">
            <v>0</v>
          </cell>
          <cell r="BN19">
            <v>0</v>
          </cell>
          <cell r="BO19">
            <v>0</v>
          </cell>
          <cell r="BP19">
            <v>0</v>
          </cell>
          <cell r="BQ19">
            <v>0</v>
          </cell>
          <cell r="BR19">
            <v>0</v>
          </cell>
          <cell r="BS19">
            <v>0</v>
          </cell>
          <cell r="BT19" t="str">
            <v>нд</v>
          </cell>
          <cell r="BU19" t="str">
            <v>нд</v>
          </cell>
          <cell r="BV19" t="str">
            <v>нд</v>
          </cell>
          <cell r="BW19" t="str">
            <v>нд</v>
          </cell>
          <cell r="BX19" t="str">
            <v>нд</v>
          </cell>
          <cell r="BY19" t="str">
            <v>нд</v>
          </cell>
          <cell r="BZ19">
            <v>0</v>
          </cell>
          <cell r="CA19">
            <v>15.37953514</v>
          </cell>
          <cell r="CB19">
            <v>0</v>
          </cell>
          <cell r="CC19">
            <v>0</v>
          </cell>
          <cell r="CD19">
            <v>0</v>
          </cell>
          <cell r="CE19">
            <v>4</v>
          </cell>
          <cell r="CF19">
            <v>0</v>
          </cell>
          <cell r="CG19">
            <v>15.61719167</v>
          </cell>
          <cell r="CH19">
            <v>0</v>
          </cell>
          <cell r="CI19">
            <v>0</v>
          </cell>
          <cell r="CJ19">
            <v>0</v>
          </cell>
          <cell r="CK19">
            <v>4</v>
          </cell>
          <cell r="CL19" t="str">
            <v>нд</v>
          </cell>
        </row>
        <row r="20">
          <cell r="C20" t="str">
            <v>Г</v>
          </cell>
          <cell r="D20">
            <v>4.8696086599999999</v>
          </cell>
          <cell r="E20">
            <v>5.9512875599999999</v>
          </cell>
          <cell r="F20">
            <v>0</v>
          </cell>
          <cell r="G20">
            <v>0</v>
          </cell>
          <cell r="H20">
            <v>0</v>
          </cell>
          <cell r="I20">
            <v>0</v>
          </cell>
          <cell r="J20">
            <v>0</v>
          </cell>
          <cell r="K20">
            <v>0</v>
          </cell>
          <cell r="L20">
            <v>0</v>
          </cell>
          <cell r="M20">
            <v>0.91976597999999998</v>
          </cell>
          <cell r="N20">
            <v>0</v>
          </cell>
          <cell r="O20">
            <v>0</v>
          </cell>
          <cell r="P20">
            <v>0</v>
          </cell>
          <cell r="Q20">
            <v>22</v>
          </cell>
          <cell r="R20">
            <v>0</v>
          </cell>
          <cell r="S20">
            <v>2.23572858</v>
          </cell>
          <cell r="T20">
            <v>0</v>
          </cell>
          <cell r="U20">
            <v>0</v>
          </cell>
          <cell r="V20">
            <v>0</v>
          </cell>
          <cell r="W20">
            <v>0</v>
          </cell>
          <cell r="X20">
            <v>0</v>
          </cell>
          <cell r="Y20">
            <v>2.2968578000000002</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2.63388007</v>
          </cell>
          <cell r="AR20">
            <v>0</v>
          </cell>
          <cell r="AS20">
            <v>0</v>
          </cell>
          <cell r="AT20">
            <v>0</v>
          </cell>
          <cell r="AU20">
            <v>0</v>
          </cell>
          <cell r="AV20">
            <v>0</v>
          </cell>
          <cell r="AW20">
            <v>2.7346637899999999</v>
          </cell>
          <cell r="AX20">
            <v>0</v>
          </cell>
          <cell r="AY20">
            <v>0</v>
          </cell>
          <cell r="AZ20">
            <v>0</v>
          </cell>
          <cell r="BA20">
            <v>0</v>
          </cell>
          <cell r="BB20">
            <v>0</v>
          </cell>
          <cell r="BC20">
            <v>0</v>
          </cell>
          <cell r="BD20">
            <v>0</v>
          </cell>
          <cell r="BE20">
            <v>0</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t="str">
            <v>нд</v>
          </cell>
          <cell r="BU20" t="str">
            <v>нд</v>
          </cell>
          <cell r="BV20" t="str">
            <v>нд</v>
          </cell>
          <cell r="BW20" t="str">
            <v>нд</v>
          </cell>
          <cell r="BX20" t="str">
            <v>нд</v>
          </cell>
          <cell r="BY20" t="str">
            <v>нд</v>
          </cell>
          <cell r="BZ20">
            <v>0</v>
          </cell>
          <cell r="CA20">
            <v>4.86960865</v>
          </cell>
          <cell r="CB20">
            <v>0</v>
          </cell>
          <cell r="CC20">
            <v>0</v>
          </cell>
          <cell r="CD20">
            <v>0</v>
          </cell>
          <cell r="CE20">
            <v>0</v>
          </cell>
          <cell r="CF20">
            <v>0</v>
          </cell>
          <cell r="CG20">
            <v>5.0315215900000005</v>
          </cell>
          <cell r="CH20">
            <v>0</v>
          </cell>
          <cell r="CI20">
            <v>0</v>
          </cell>
          <cell r="CJ20">
            <v>0</v>
          </cell>
          <cell r="CK20">
            <v>0</v>
          </cell>
          <cell r="CL20" t="str">
            <v>нд</v>
          </cell>
        </row>
        <row r="21">
          <cell r="C21" t="str">
            <v>Г</v>
          </cell>
          <cell r="D21">
            <v>139.92775188000002</v>
          </cell>
          <cell r="E21">
            <v>114.89867412000001</v>
          </cell>
          <cell r="F21">
            <v>0</v>
          </cell>
          <cell r="G21">
            <v>22.321567630000004</v>
          </cell>
          <cell r="H21">
            <v>0</v>
          </cell>
          <cell r="I21">
            <v>0</v>
          </cell>
          <cell r="J21">
            <v>0</v>
          </cell>
          <cell r="K21">
            <v>179</v>
          </cell>
          <cell r="L21">
            <v>0</v>
          </cell>
          <cell r="M21">
            <v>16.939468850000001</v>
          </cell>
          <cell r="N21">
            <v>0</v>
          </cell>
          <cell r="O21">
            <v>0</v>
          </cell>
          <cell r="P21">
            <v>0</v>
          </cell>
          <cell r="Q21">
            <v>163</v>
          </cell>
          <cell r="R21">
            <v>0</v>
          </cell>
          <cell r="S21">
            <v>38.453425870000004</v>
          </cell>
          <cell r="T21">
            <v>0</v>
          </cell>
          <cell r="U21">
            <v>0</v>
          </cell>
          <cell r="V21">
            <v>580</v>
          </cell>
          <cell r="W21">
            <v>34</v>
          </cell>
          <cell r="X21">
            <v>0</v>
          </cell>
          <cell r="Y21">
            <v>18.006260609999998</v>
          </cell>
          <cell r="Z21">
            <v>0</v>
          </cell>
          <cell r="AA21">
            <v>0</v>
          </cell>
          <cell r="AB21">
            <v>0</v>
          </cell>
          <cell r="AC21">
            <v>34</v>
          </cell>
          <cell r="AD21">
            <v>0</v>
          </cell>
          <cell r="AE21">
            <v>20.456101019999998</v>
          </cell>
          <cell r="AF21">
            <v>0</v>
          </cell>
          <cell r="AG21">
            <v>0</v>
          </cell>
          <cell r="AH21">
            <v>0</v>
          </cell>
          <cell r="AI21">
            <v>138</v>
          </cell>
          <cell r="AJ21">
            <v>0</v>
          </cell>
          <cell r="AK21">
            <v>20.773786469999997</v>
          </cell>
          <cell r="AL21">
            <v>0</v>
          </cell>
          <cell r="AM21">
            <v>0</v>
          </cell>
          <cell r="AN21">
            <v>0</v>
          </cell>
          <cell r="AO21">
            <v>138</v>
          </cell>
          <cell r="AP21">
            <v>0</v>
          </cell>
          <cell r="AQ21">
            <v>14.611995059999998</v>
          </cell>
          <cell r="AR21">
            <v>0</v>
          </cell>
          <cell r="AS21">
            <v>0</v>
          </cell>
          <cell r="AT21">
            <v>0</v>
          </cell>
          <cell r="AU21">
            <v>127</v>
          </cell>
          <cell r="AV21">
            <v>0</v>
          </cell>
          <cell r="AW21">
            <v>14.901921589999997</v>
          </cell>
          <cell r="AX21">
            <v>0</v>
          </cell>
          <cell r="AY21">
            <v>0</v>
          </cell>
          <cell r="AZ21">
            <v>0</v>
          </cell>
          <cell r="BA21">
            <v>127</v>
          </cell>
          <cell r="BB21">
            <v>0</v>
          </cell>
          <cell r="BC21">
            <v>25.30263347</v>
          </cell>
          <cell r="BD21">
            <v>0</v>
          </cell>
          <cell r="BE21">
            <v>0</v>
          </cell>
          <cell r="BF21">
            <v>0</v>
          </cell>
          <cell r="BG21">
            <v>132</v>
          </cell>
          <cell r="BH21">
            <v>0</v>
          </cell>
          <cell r="BI21">
            <v>26.094586239999998</v>
          </cell>
          <cell r="BJ21">
            <v>0</v>
          </cell>
          <cell r="BK21">
            <v>0</v>
          </cell>
          <cell r="BL21">
            <v>0</v>
          </cell>
          <cell r="BM21">
            <v>132</v>
          </cell>
          <cell r="BN21">
            <v>0</v>
          </cell>
          <cell r="BO21">
            <v>16.409195279999999</v>
          </cell>
          <cell r="BP21">
            <v>0</v>
          </cell>
          <cell r="BQ21">
            <v>0</v>
          </cell>
          <cell r="BR21">
            <v>0</v>
          </cell>
          <cell r="BS21">
            <v>106</v>
          </cell>
          <cell r="BT21" t="str">
            <v>нд</v>
          </cell>
          <cell r="BU21" t="str">
            <v>нд</v>
          </cell>
          <cell r="BV21" t="str">
            <v>нд</v>
          </cell>
          <cell r="BW21" t="str">
            <v>нд</v>
          </cell>
          <cell r="BX21" t="str">
            <v>нд</v>
          </cell>
          <cell r="BY21" t="str">
            <v>нд</v>
          </cell>
          <cell r="BZ21">
            <v>0</v>
          </cell>
          <cell r="CA21">
            <v>115.23335069999999</v>
          </cell>
          <cell r="CB21">
            <v>0</v>
          </cell>
          <cell r="CC21">
            <v>0</v>
          </cell>
          <cell r="CD21">
            <v>580</v>
          </cell>
          <cell r="CE21">
            <v>537</v>
          </cell>
          <cell r="CF21">
            <v>0</v>
          </cell>
          <cell r="CG21">
            <v>96.185750189999993</v>
          </cell>
          <cell r="CH21">
            <v>0</v>
          </cell>
          <cell r="CI21">
            <v>0</v>
          </cell>
          <cell r="CJ21">
            <v>0</v>
          </cell>
          <cell r="CK21">
            <v>537</v>
          </cell>
          <cell r="CL21" t="str">
            <v>нд</v>
          </cell>
        </row>
        <row r="22">
          <cell r="C22" t="str">
            <v>Г</v>
          </cell>
          <cell r="D22">
            <v>0</v>
          </cell>
          <cell r="E22">
            <v>0</v>
          </cell>
          <cell r="F22">
            <v>0</v>
          </cell>
          <cell r="G22">
            <v>0</v>
          </cell>
          <cell r="H22">
            <v>0</v>
          </cell>
          <cell r="I22">
            <v>0</v>
          </cell>
          <cell r="J22">
            <v>0</v>
          </cell>
          <cell r="K22">
            <v>0</v>
          </cell>
          <cell r="L22">
            <v>0</v>
          </cell>
          <cell r="M22">
            <v>0</v>
          </cell>
          <cell r="N22">
            <v>0</v>
          </cell>
          <cell r="O22">
            <v>0</v>
          </cell>
          <cell r="P22">
            <v>0</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t="str">
            <v>нд</v>
          </cell>
          <cell r="BU22" t="str">
            <v>нд</v>
          </cell>
          <cell r="BV22" t="str">
            <v>нд</v>
          </cell>
          <cell r="BW22" t="str">
            <v>нд</v>
          </cell>
          <cell r="BX22" t="str">
            <v>нд</v>
          </cell>
          <cell r="BY22" t="str">
            <v>нд</v>
          </cell>
          <cell r="BZ22">
            <v>0</v>
          </cell>
          <cell r="CA22">
            <v>0</v>
          </cell>
          <cell r="CB22">
            <v>0</v>
          </cell>
          <cell r="CC22">
            <v>0</v>
          </cell>
          <cell r="CD22">
            <v>0</v>
          </cell>
          <cell r="CE22">
            <v>0</v>
          </cell>
          <cell r="CF22">
            <v>0</v>
          </cell>
          <cell r="CG22">
            <v>0</v>
          </cell>
          <cell r="CH22">
            <v>0</v>
          </cell>
          <cell r="CI22">
            <v>0</v>
          </cell>
          <cell r="CJ22">
            <v>0</v>
          </cell>
          <cell r="CK22">
            <v>0</v>
          </cell>
          <cell r="CL22" t="str">
            <v>нд</v>
          </cell>
        </row>
        <row r="23">
          <cell r="C23" t="str">
            <v>Г</v>
          </cell>
          <cell r="D23">
            <v>0</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t="str">
            <v>нд</v>
          </cell>
          <cell r="BU23" t="str">
            <v>нд</v>
          </cell>
          <cell r="BV23" t="str">
            <v>нд</v>
          </cell>
          <cell r="BW23" t="str">
            <v>нд</v>
          </cell>
          <cell r="BX23" t="str">
            <v>нд</v>
          </cell>
          <cell r="BY23" t="str">
            <v>нд</v>
          </cell>
          <cell r="BZ23">
            <v>0</v>
          </cell>
          <cell r="CA23">
            <v>0</v>
          </cell>
          <cell r="CB23">
            <v>0</v>
          </cell>
          <cell r="CC23">
            <v>0</v>
          </cell>
          <cell r="CD23">
            <v>0</v>
          </cell>
          <cell r="CE23">
            <v>0</v>
          </cell>
          <cell r="CF23">
            <v>0</v>
          </cell>
          <cell r="CG23">
            <v>0</v>
          </cell>
          <cell r="CH23">
            <v>0</v>
          </cell>
          <cell r="CI23">
            <v>0</v>
          </cell>
          <cell r="CJ23">
            <v>0</v>
          </cell>
          <cell r="CK23">
            <v>0</v>
          </cell>
          <cell r="CL23" t="str">
            <v>нд</v>
          </cell>
        </row>
        <row r="24">
          <cell r="C24" t="str">
            <v>Г</v>
          </cell>
          <cell r="D24">
            <v>129.91987603999999</v>
          </cell>
          <cell r="E24">
            <v>104.72376031000002</v>
          </cell>
          <cell r="F24">
            <v>0</v>
          </cell>
          <cell r="G24">
            <v>16.327119400000004</v>
          </cell>
          <cell r="H24">
            <v>0</v>
          </cell>
          <cell r="I24">
            <v>0</v>
          </cell>
          <cell r="J24">
            <v>0</v>
          </cell>
          <cell r="K24">
            <v>181</v>
          </cell>
          <cell r="L24">
            <v>0</v>
          </cell>
          <cell r="M24">
            <v>18.29067916</v>
          </cell>
          <cell r="N24">
            <v>0</v>
          </cell>
          <cell r="O24">
            <v>0</v>
          </cell>
          <cell r="P24">
            <v>0</v>
          </cell>
          <cell r="Q24">
            <v>187</v>
          </cell>
          <cell r="R24">
            <v>0</v>
          </cell>
          <cell r="S24">
            <v>32.902062570000005</v>
          </cell>
          <cell r="T24">
            <v>0</v>
          </cell>
          <cell r="U24">
            <v>0</v>
          </cell>
          <cell r="V24">
            <v>580</v>
          </cell>
          <cell r="W24">
            <v>34</v>
          </cell>
          <cell r="X24">
            <v>0</v>
          </cell>
          <cell r="Y24">
            <v>5.6894638400000002</v>
          </cell>
          <cell r="Z24">
            <v>0</v>
          </cell>
          <cell r="AA24">
            <v>0</v>
          </cell>
          <cell r="AB24">
            <v>0</v>
          </cell>
          <cell r="AC24">
            <v>34</v>
          </cell>
          <cell r="AD24">
            <v>0</v>
          </cell>
          <cell r="AE24">
            <v>20.67892281</v>
          </cell>
          <cell r="AF24">
            <v>0</v>
          </cell>
          <cell r="AG24">
            <v>0</v>
          </cell>
          <cell r="AH24">
            <v>0</v>
          </cell>
          <cell r="AI24">
            <v>140</v>
          </cell>
          <cell r="AJ24">
            <v>0</v>
          </cell>
          <cell r="AK24">
            <v>20.877414569999999</v>
          </cell>
          <cell r="AL24">
            <v>0</v>
          </cell>
          <cell r="AM24">
            <v>0</v>
          </cell>
          <cell r="AN24">
            <v>0</v>
          </cell>
          <cell r="AO24">
            <v>140</v>
          </cell>
          <cell r="AP24">
            <v>0</v>
          </cell>
          <cell r="AQ24">
            <v>20.3258212</v>
          </cell>
          <cell r="AR24">
            <v>0</v>
          </cell>
          <cell r="AS24">
            <v>0</v>
          </cell>
          <cell r="AT24">
            <v>0</v>
          </cell>
          <cell r="AU24">
            <v>129</v>
          </cell>
          <cell r="AV24">
            <v>0</v>
          </cell>
          <cell r="AW24">
            <v>20.659578369999998</v>
          </cell>
          <cell r="AX24">
            <v>0</v>
          </cell>
          <cell r="AY24">
            <v>0</v>
          </cell>
          <cell r="AZ24">
            <v>0</v>
          </cell>
          <cell r="BA24">
            <v>129</v>
          </cell>
          <cell r="BB24">
            <v>0</v>
          </cell>
          <cell r="BC24">
            <v>22.943080479999999</v>
          </cell>
          <cell r="BD24">
            <v>0</v>
          </cell>
          <cell r="BE24">
            <v>0</v>
          </cell>
          <cell r="BF24">
            <v>0</v>
          </cell>
          <cell r="BG24">
            <v>132</v>
          </cell>
          <cell r="BH24">
            <v>0</v>
          </cell>
          <cell r="BI24">
            <v>23.61385619</v>
          </cell>
          <cell r="BJ24">
            <v>0</v>
          </cell>
          <cell r="BK24">
            <v>0</v>
          </cell>
          <cell r="BL24">
            <v>0</v>
          </cell>
          <cell r="BM24">
            <v>132</v>
          </cell>
          <cell r="BN24">
            <v>0</v>
          </cell>
          <cell r="BO24">
            <v>13.81931311</v>
          </cell>
          <cell r="BP24">
            <v>0</v>
          </cell>
          <cell r="BQ24">
            <v>0</v>
          </cell>
          <cell r="BR24">
            <v>0</v>
          </cell>
          <cell r="BS24">
            <v>106</v>
          </cell>
          <cell r="BT24" t="str">
            <v>нд</v>
          </cell>
          <cell r="BU24" t="str">
            <v>нд</v>
          </cell>
          <cell r="BV24" t="str">
            <v>нд</v>
          </cell>
          <cell r="BW24" t="str">
            <v>нд</v>
          </cell>
          <cell r="BX24" t="str">
            <v>нд</v>
          </cell>
          <cell r="BY24" t="str">
            <v>нд</v>
          </cell>
          <cell r="BZ24">
            <v>0</v>
          </cell>
          <cell r="CA24">
            <v>110.66920016999998</v>
          </cell>
          <cell r="CB24">
            <v>0</v>
          </cell>
          <cell r="CC24">
            <v>0</v>
          </cell>
          <cell r="CD24">
            <v>580</v>
          </cell>
          <cell r="CE24">
            <v>541</v>
          </cell>
          <cell r="CF24">
            <v>0</v>
          </cell>
          <cell r="CG24">
            <v>84.659626079999995</v>
          </cell>
          <cell r="CH24">
            <v>0</v>
          </cell>
          <cell r="CI24">
            <v>0</v>
          </cell>
          <cell r="CJ24">
            <v>0</v>
          </cell>
          <cell r="CK24">
            <v>541</v>
          </cell>
          <cell r="CL24" t="str">
            <v>нд</v>
          </cell>
        </row>
        <row r="25">
          <cell r="C25" t="str">
            <v>Г</v>
          </cell>
          <cell r="D25">
            <v>15.978513099999999</v>
          </cell>
          <cell r="E25">
            <v>16.184386010000001</v>
          </cell>
          <cell r="F25">
            <v>0</v>
          </cell>
          <cell r="G25">
            <v>2.1612306299999999</v>
          </cell>
          <cell r="H25">
            <v>0</v>
          </cell>
          <cell r="I25">
            <v>0</v>
          </cell>
          <cell r="J25">
            <v>0</v>
          </cell>
          <cell r="K25">
            <v>2</v>
          </cell>
          <cell r="L25">
            <v>0</v>
          </cell>
          <cell r="M25">
            <v>2.1798856799999999</v>
          </cell>
          <cell r="N25">
            <v>0</v>
          </cell>
          <cell r="O25">
            <v>0</v>
          </cell>
          <cell r="P25">
            <v>0</v>
          </cell>
          <cell r="Q25">
            <v>2</v>
          </cell>
          <cell r="R25">
            <v>0</v>
          </cell>
          <cell r="S25">
            <v>0</v>
          </cell>
          <cell r="T25">
            <v>0</v>
          </cell>
          <cell r="U25">
            <v>0</v>
          </cell>
          <cell r="V25">
            <v>0</v>
          </cell>
          <cell r="W25">
            <v>0</v>
          </cell>
          <cell r="X25">
            <v>0</v>
          </cell>
          <cell r="Y25">
            <v>0</v>
          </cell>
          <cell r="Z25">
            <v>0</v>
          </cell>
          <cell r="AA25">
            <v>0</v>
          </cell>
          <cell r="AB25">
            <v>0</v>
          </cell>
          <cell r="AC25">
            <v>0</v>
          </cell>
          <cell r="AD25">
            <v>0</v>
          </cell>
          <cell r="AE25">
            <v>5.8148501399999999</v>
          </cell>
          <cell r="AF25">
            <v>0</v>
          </cell>
          <cell r="AG25">
            <v>0</v>
          </cell>
          <cell r="AH25">
            <v>0</v>
          </cell>
          <cell r="AI25">
            <v>2</v>
          </cell>
          <cell r="AJ25">
            <v>0</v>
          </cell>
          <cell r="AK25">
            <v>5.8706653300000005</v>
          </cell>
          <cell r="AL25">
            <v>0</v>
          </cell>
          <cell r="AM25">
            <v>0</v>
          </cell>
          <cell r="AN25">
            <v>0</v>
          </cell>
          <cell r="AO25">
            <v>2</v>
          </cell>
          <cell r="AP25">
            <v>0</v>
          </cell>
          <cell r="AQ25">
            <v>8.0024323299999995</v>
          </cell>
          <cell r="AR25">
            <v>0</v>
          </cell>
          <cell r="AS25">
            <v>0</v>
          </cell>
          <cell r="AT25">
            <v>0</v>
          </cell>
          <cell r="AU25">
            <v>2</v>
          </cell>
          <cell r="AV25">
            <v>0</v>
          </cell>
          <cell r="AW25">
            <v>8.1338349999999995</v>
          </cell>
          <cell r="AX25">
            <v>0</v>
          </cell>
          <cell r="AY25">
            <v>0</v>
          </cell>
          <cell r="AZ25">
            <v>0</v>
          </cell>
          <cell r="BA25">
            <v>2</v>
          </cell>
          <cell r="BB25">
            <v>0</v>
          </cell>
          <cell r="BC25">
            <v>0</v>
          </cell>
          <cell r="BD25">
            <v>0</v>
          </cell>
          <cell r="BE25">
            <v>0</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t="str">
            <v>нд</v>
          </cell>
          <cell r="BU25" t="str">
            <v>нд</v>
          </cell>
          <cell r="BV25" t="str">
            <v>нд</v>
          </cell>
          <cell r="BW25" t="str">
            <v>нд</v>
          </cell>
          <cell r="BX25" t="str">
            <v>нд</v>
          </cell>
          <cell r="BY25" t="str">
            <v>нд</v>
          </cell>
          <cell r="BZ25">
            <v>0</v>
          </cell>
          <cell r="CA25">
            <v>13.817282469999999</v>
          </cell>
          <cell r="CB25">
            <v>0</v>
          </cell>
          <cell r="CC25">
            <v>0</v>
          </cell>
          <cell r="CD25">
            <v>0</v>
          </cell>
          <cell r="CE25">
            <v>4</v>
          </cell>
          <cell r="CF25">
            <v>0</v>
          </cell>
          <cell r="CG25">
            <v>14.004500329999999</v>
          </cell>
          <cell r="CH25">
            <v>0</v>
          </cell>
          <cell r="CI25">
            <v>0</v>
          </cell>
          <cell r="CJ25">
            <v>0</v>
          </cell>
          <cell r="CK25">
            <v>4</v>
          </cell>
          <cell r="CL25" t="str">
            <v>нд</v>
          </cell>
        </row>
        <row r="26">
          <cell r="C26" t="str">
            <v>Г</v>
          </cell>
          <cell r="D26">
            <v>15.978513099999999</v>
          </cell>
          <cell r="E26">
            <v>16.184386010000001</v>
          </cell>
          <cell r="F26">
            <v>0</v>
          </cell>
          <cell r="G26">
            <v>2.1612306299999999</v>
          </cell>
          <cell r="H26">
            <v>0</v>
          </cell>
          <cell r="I26">
            <v>0</v>
          </cell>
          <cell r="J26">
            <v>0</v>
          </cell>
          <cell r="K26">
            <v>2</v>
          </cell>
          <cell r="L26">
            <v>0</v>
          </cell>
          <cell r="M26">
            <v>2.1798856799999999</v>
          </cell>
          <cell r="N26">
            <v>0</v>
          </cell>
          <cell r="O26">
            <v>0</v>
          </cell>
          <cell r="P26">
            <v>0</v>
          </cell>
          <cell r="Q26">
            <v>2</v>
          </cell>
          <cell r="R26">
            <v>0</v>
          </cell>
          <cell r="S26">
            <v>0</v>
          </cell>
          <cell r="T26">
            <v>0</v>
          </cell>
          <cell r="U26">
            <v>0</v>
          </cell>
          <cell r="V26">
            <v>0</v>
          </cell>
          <cell r="W26">
            <v>0</v>
          </cell>
          <cell r="X26">
            <v>0</v>
          </cell>
          <cell r="Y26">
            <v>0</v>
          </cell>
          <cell r="Z26">
            <v>0</v>
          </cell>
          <cell r="AA26">
            <v>0</v>
          </cell>
          <cell r="AB26">
            <v>0</v>
          </cell>
          <cell r="AC26">
            <v>0</v>
          </cell>
          <cell r="AD26">
            <v>0</v>
          </cell>
          <cell r="AE26">
            <v>5.8148501399999999</v>
          </cell>
          <cell r="AF26">
            <v>0</v>
          </cell>
          <cell r="AG26">
            <v>0</v>
          </cell>
          <cell r="AH26">
            <v>0</v>
          </cell>
          <cell r="AI26">
            <v>2</v>
          </cell>
          <cell r="AJ26">
            <v>0</v>
          </cell>
          <cell r="AK26">
            <v>5.8706653300000005</v>
          </cell>
          <cell r="AL26">
            <v>0</v>
          </cell>
          <cell r="AM26">
            <v>0</v>
          </cell>
          <cell r="AN26">
            <v>0</v>
          </cell>
          <cell r="AO26">
            <v>2</v>
          </cell>
          <cell r="AP26">
            <v>0</v>
          </cell>
          <cell r="AQ26">
            <v>8.0024323299999995</v>
          </cell>
          <cell r="AR26">
            <v>0</v>
          </cell>
          <cell r="AS26">
            <v>0</v>
          </cell>
          <cell r="AT26">
            <v>0</v>
          </cell>
          <cell r="AU26">
            <v>2</v>
          </cell>
          <cell r="AV26">
            <v>0</v>
          </cell>
          <cell r="AW26">
            <v>8.1338349999999995</v>
          </cell>
          <cell r="AX26">
            <v>0</v>
          </cell>
          <cell r="AY26">
            <v>0</v>
          </cell>
          <cell r="AZ26">
            <v>0</v>
          </cell>
          <cell r="BA26">
            <v>2</v>
          </cell>
          <cell r="BB26">
            <v>0</v>
          </cell>
          <cell r="BC26">
            <v>0</v>
          </cell>
          <cell r="BD26">
            <v>0</v>
          </cell>
          <cell r="BE26">
            <v>0</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t="str">
            <v>нд</v>
          </cell>
          <cell r="BU26" t="str">
            <v>нд</v>
          </cell>
          <cell r="BV26" t="str">
            <v>нд</v>
          </cell>
          <cell r="BW26" t="str">
            <v>нд</v>
          </cell>
          <cell r="BX26" t="str">
            <v>нд</v>
          </cell>
          <cell r="BY26" t="str">
            <v>нд</v>
          </cell>
          <cell r="BZ26">
            <v>0</v>
          </cell>
          <cell r="CA26">
            <v>13.817282469999999</v>
          </cell>
          <cell r="CB26">
            <v>0</v>
          </cell>
          <cell r="CC26">
            <v>0</v>
          </cell>
          <cell r="CD26">
            <v>0</v>
          </cell>
          <cell r="CE26">
            <v>4</v>
          </cell>
          <cell r="CF26">
            <v>0</v>
          </cell>
          <cell r="CG26">
            <v>14.004500329999999</v>
          </cell>
          <cell r="CH26">
            <v>0</v>
          </cell>
          <cell r="CI26">
            <v>0</v>
          </cell>
          <cell r="CJ26">
            <v>0</v>
          </cell>
          <cell r="CK26">
            <v>4</v>
          </cell>
          <cell r="CL26" t="str">
            <v>нд</v>
          </cell>
        </row>
        <row r="27">
          <cell r="C27" t="str">
            <v>Г</v>
          </cell>
          <cell r="D27">
            <v>15.978513099999999</v>
          </cell>
          <cell r="E27">
            <v>16.184386010000001</v>
          </cell>
          <cell r="F27">
            <v>0</v>
          </cell>
          <cell r="G27">
            <v>2.1612306299999999</v>
          </cell>
          <cell r="H27">
            <v>0</v>
          </cell>
          <cell r="I27">
            <v>0</v>
          </cell>
          <cell r="J27">
            <v>0</v>
          </cell>
          <cell r="K27">
            <v>2</v>
          </cell>
          <cell r="L27">
            <v>0</v>
          </cell>
          <cell r="M27">
            <v>2.1798856799999999</v>
          </cell>
          <cell r="N27">
            <v>0</v>
          </cell>
          <cell r="O27">
            <v>0</v>
          </cell>
          <cell r="P27">
            <v>0</v>
          </cell>
          <cell r="Q27">
            <v>2</v>
          </cell>
          <cell r="R27">
            <v>0</v>
          </cell>
          <cell r="S27">
            <v>0</v>
          </cell>
          <cell r="T27">
            <v>0</v>
          </cell>
          <cell r="U27">
            <v>0</v>
          </cell>
          <cell r="V27">
            <v>0</v>
          </cell>
          <cell r="W27">
            <v>0</v>
          </cell>
          <cell r="X27">
            <v>0</v>
          </cell>
          <cell r="Y27">
            <v>0</v>
          </cell>
          <cell r="Z27">
            <v>0</v>
          </cell>
          <cell r="AA27">
            <v>0</v>
          </cell>
          <cell r="AB27">
            <v>0</v>
          </cell>
          <cell r="AC27">
            <v>0</v>
          </cell>
          <cell r="AD27">
            <v>0</v>
          </cell>
          <cell r="AE27">
            <v>5.8148501399999999</v>
          </cell>
          <cell r="AF27">
            <v>0</v>
          </cell>
          <cell r="AG27">
            <v>0</v>
          </cell>
          <cell r="AH27">
            <v>0</v>
          </cell>
          <cell r="AI27">
            <v>2</v>
          </cell>
          <cell r="AJ27">
            <v>0</v>
          </cell>
          <cell r="AK27">
            <v>5.8706653300000005</v>
          </cell>
          <cell r="AL27">
            <v>0</v>
          </cell>
          <cell r="AM27">
            <v>0</v>
          </cell>
          <cell r="AN27">
            <v>0</v>
          </cell>
          <cell r="AO27">
            <v>2</v>
          </cell>
          <cell r="AP27">
            <v>0</v>
          </cell>
          <cell r="AQ27">
            <v>8.0024323299999995</v>
          </cell>
          <cell r="AR27">
            <v>0</v>
          </cell>
          <cell r="AS27">
            <v>0</v>
          </cell>
          <cell r="AT27">
            <v>0</v>
          </cell>
          <cell r="AU27">
            <v>2</v>
          </cell>
          <cell r="AV27">
            <v>0</v>
          </cell>
          <cell r="AW27">
            <v>8.1338349999999995</v>
          </cell>
          <cell r="AX27">
            <v>0</v>
          </cell>
          <cell r="AY27">
            <v>0</v>
          </cell>
          <cell r="AZ27">
            <v>0</v>
          </cell>
          <cell r="BA27">
            <v>2</v>
          </cell>
          <cell r="BB27">
            <v>0</v>
          </cell>
          <cell r="BC27">
            <v>0</v>
          </cell>
          <cell r="BD27">
            <v>0</v>
          </cell>
          <cell r="BE27">
            <v>0</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t="str">
            <v>нд</v>
          </cell>
          <cell r="BU27" t="str">
            <v>нд</v>
          </cell>
          <cell r="BV27" t="str">
            <v>нд</v>
          </cell>
          <cell r="BW27" t="str">
            <v>нд</v>
          </cell>
          <cell r="BX27" t="str">
            <v>нд</v>
          </cell>
          <cell r="BY27" t="str">
            <v>нд</v>
          </cell>
          <cell r="BZ27">
            <v>0</v>
          </cell>
          <cell r="CA27">
            <v>13.817282469999999</v>
          </cell>
          <cell r="CB27">
            <v>0</v>
          </cell>
          <cell r="CC27">
            <v>0</v>
          </cell>
          <cell r="CD27">
            <v>0</v>
          </cell>
          <cell r="CE27">
            <v>4</v>
          </cell>
          <cell r="CF27">
            <v>0</v>
          </cell>
          <cell r="CG27">
            <v>14.004500329999999</v>
          </cell>
          <cell r="CH27">
            <v>0</v>
          </cell>
          <cell r="CI27">
            <v>0</v>
          </cell>
          <cell r="CJ27">
            <v>0</v>
          </cell>
          <cell r="CK27">
            <v>4</v>
          </cell>
          <cell r="CL27" t="str">
            <v>нд</v>
          </cell>
        </row>
        <row r="28">
          <cell r="C28" t="str">
            <v>H_504-13</v>
          </cell>
          <cell r="D28">
            <v>0.46699597999999998</v>
          </cell>
          <cell r="E28">
            <v>0.47466422000000003</v>
          </cell>
          <cell r="F28">
            <v>0</v>
          </cell>
          <cell r="G28">
            <v>0</v>
          </cell>
          <cell r="H28">
            <v>0</v>
          </cell>
          <cell r="I28">
            <v>0</v>
          </cell>
          <cell r="J28">
            <v>0</v>
          </cell>
          <cell r="K28">
            <v>0</v>
          </cell>
          <cell r="L28">
            <v>0</v>
          </cell>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0.46699597999999998</v>
          </cell>
          <cell r="AR28">
            <v>0</v>
          </cell>
          <cell r="AS28">
            <v>0</v>
          </cell>
          <cell r="AT28">
            <v>0</v>
          </cell>
          <cell r="AU28">
            <v>1</v>
          </cell>
          <cell r="AV28">
            <v>0</v>
          </cell>
          <cell r="AW28">
            <v>0.47466422000000003</v>
          </cell>
          <cell r="AX28">
            <v>0</v>
          </cell>
          <cell r="AY28">
            <v>0</v>
          </cell>
          <cell r="AZ28">
            <v>0</v>
          </cell>
          <cell r="BA28">
            <v>1</v>
          </cell>
          <cell r="BB28">
            <v>0</v>
          </cell>
          <cell r="BC28">
            <v>0</v>
          </cell>
          <cell r="BD28">
            <v>0</v>
          </cell>
          <cell r="BE28">
            <v>0</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t="str">
            <v>нд</v>
          </cell>
          <cell r="BU28" t="str">
            <v>нд</v>
          </cell>
          <cell r="BV28" t="str">
            <v>нд</v>
          </cell>
          <cell r="BW28" t="str">
            <v>нд</v>
          </cell>
          <cell r="BX28" t="str">
            <v>нд</v>
          </cell>
          <cell r="BY28" t="str">
            <v>нд</v>
          </cell>
          <cell r="BZ28">
            <v>0</v>
          </cell>
          <cell r="CA28">
            <v>0.46699597999999998</v>
          </cell>
          <cell r="CB28">
            <v>0</v>
          </cell>
          <cell r="CC28">
            <v>0</v>
          </cell>
          <cell r="CD28">
            <v>0</v>
          </cell>
          <cell r="CE28">
            <v>1</v>
          </cell>
          <cell r="CF28">
            <v>0</v>
          </cell>
          <cell r="CG28">
            <v>0.47466422000000003</v>
          </cell>
          <cell r="CH28">
            <v>0</v>
          </cell>
          <cell r="CI28">
            <v>0</v>
          </cell>
          <cell r="CJ28">
            <v>0</v>
          </cell>
          <cell r="CK28">
            <v>1</v>
          </cell>
          <cell r="CL28" t="str">
            <v>Пересчет по индексам-дефляторам Минэкономразвития до 2024г.</v>
          </cell>
        </row>
        <row r="29">
          <cell r="C29" t="str">
            <v>H_504-14</v>
          </cell>
          <cell r="D29">
            <v>7.5354363500000003</v>
          </cell>
          <cell r="E29">
            <v>7.6591707800000002</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7.5354363500000003</v>
          </cell>
          <cell r="AR29">
            <v>0</v>
          </cell>
          <cell r="AS29">
            <v>0</v>
          </cell>
          <cell r="AT29">
            <v>0</v>
          </cell>
          <cell r="AU29">
            <v>1</v>
          </cell>
          <cell r="AV29">
            <v>0</v>
          </cell>
          <cell r="AW29">
            <v>7.6591707800000002</v>
          </cell>
          <cell r="AX29">
            <v>0</v>
          </cell>
          <cell r="AY29">
            <v>0</v>
          </cell>
          <cell r="AZ29">
            <v>0</v>
          </cell>
          <cell r="BA29">
            <v>1</v>
          </cell>
          <cell r="BB29">
            <v>0</v>
          </cell>
          <cell r="BC29">
            <v>0</v>
          </cell>
          <cell r="BD29">
            <v>0</v>
          </cell>
          <cell r="BE29">
            <v>0</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t="str">
            <v>нд</v>
          </cell>
          <cell r="BU29" t="str">
            <v>нд</v>
          </cell>
          <cell r="BV29" t="str">
            <v>нд</v>
          </cell>
          <cell r="BW29" t="str">
            <v>нд</v>
          </cell>
          <cell r="BX29" t="str">
            <v>нд</v>
          </cell>
          <cell r="BY29" t="str">
            <v>нд</v>
          </cell>
          <cell r="BZ29">
            <v>0</v>
          </cell>
          <cell r="CA29">
            <v>7.5354363500000003</v>
          </cell>
          <cell r="CB29">
            <v>0</v>
          </cell>
          <cell r="CC29">
            <v>0</v>
          </cell>
          <cell r="CD29">
            <v>0</v>
          </cell>
          <cell r="CE29">
            <v>1</v>
          </cell>
          <cell r="CF29">
            <v>0</v>
          </cell>
          <cell r="CG29">
            <v>7.6591707800000002</v>
          </cell>
          <cell r="CH29">
            <v>0</v>
          </cell>
          <cell r="CI29">
            <v>0</v>
          </cell>
          <cell r="CJ29">
            <v>0</v>
          </cell>
          <cell r="CK29">
            <v>1</v>
          </cell>
          <cell r="CL29" t="str">
            <v>Пересчет по индексам-дефляторам Минэкономразвития до 2024г.</v>
          </cell>
        </row>
        <row r="30">
          <cell r="C30" t="str">
            <v>H_504-11</v>
          </cell>
          <cell r="D30">
            <v>0.49657681999999997</v>
          </cell>
          <cell r="E30">
            <v>0.50134332999999998</v>
          </cell>
          <cell r="F30">
            <v>0</v>
          </cell>
          <cell r="G30">
            <v>0</v>
          </cell>
          <cell r="H30">
            <v>0</v>
          </cell>
          <cell r="I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v>0</v>
          </cell>
          <cell r="AA30">
            <v>0</v>
          </cell>
          <cell r="AB30">
            <v>0</v>
          </cell>
          <cell r="AC30">
            <v>0</v>
          </cell>
          <cell r="AD30">
            <v>0</v>
          </cell>
          <cell r="AE30">
            <v>0.49657681999999997</v>
          </cell>
          <cell r="AF30">
            <v>0</v>
          </cell>
          <cell r="AG30">
            <v>0</v>
          </cell>
          <cell r="AH30">
            <v>0</v>
          </cell>
          <cell r="AI30">
            <v>1</v>
          </cell>
          <cell r="AJ30">
            <v>0</v>
          </cell>
          <cell r="AK30">
            <v>0.50134332999999998</v>
          </cell>
          <cell r="AL30">
            <v>0</v>
          </cell>
          <cell r="AM30">
            <v>0</v>
          </cell>
          <cell r="AN30">
            <v>0</v>
          </cell>
          <cell r="AO30">
            <v>1</v>
          </cell>
          <cell r="AP30">
            <v>0</v>
          </cell>
          <cell r="AQ30">
            <v>0</v>
          </cell>
          <cell r="AR30">
            <v>0</v>
          </cell>
          <cell r="AS30">
            <v>0</v>
          </cell>
          <cell r="AT30">
            <v>0</v>
          </cell>
          <cell r="AU30">
            <v>0</v>
          </cell>
          <cell r="AV30">
            <v>0</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t="str">
            <v>нд</v>
          </cell>
          <cell r="BU30" t="str">
            <v>нд</v>
          </cell>
          <cell r="BV30" t="str">
            <v>нд</v>
          </cell>
          <cell r="BW30" t="str">
            <v>нд</v>
          </cell>
          <cell r="BX30" t="str">
            <v>нд</v>
          </cell>
          <cell r="BY30" t="str">
            <v>нд</v>
          </cell>
          <cell r="BZ30">
            <v>0</v>
          </cell>
          <cell r="CA30">
            <v>0.49657681999999997</v>
          </cell>
          <cell r="CB30">
            <v>0</v>
          </cell>
          <cell r="CC30">
            <v>0</v>
          </cell>
          <cell r="CD30">
            <v>0</v>
          </cell>
          <cell r="CE30">
            <v>1</v>
          </cell>
          <cell r="CF30">
            <v>0</v>
          </cell>
          <cell r="CG30">
            <v>0.50134332999999998</v>
          </cell>
          <cell r="CH30">
            <v>0</v>
          </cell>
          <cell r="CI30">
            <v>0</v>
          </cell>
          <cell r="CJ30">
            <v>0</v>
          </cell>
          <cell r="CK30">
            <v>1</v>
          </cell>
          <cell r="CL30" t="str">
            <v>Пересчет по индексам-дефляторам Минэкономразвития до 2024г.</v>
          </cell>
        </row>
        <row r="31">
          <cell r="C31" t="str">
            <v>H_504-12</v>
          </cell>
          <cell r="D31">
            <v>5.3182733200000003</v>
          </cell>
          <cell r="E31">
            <v>5.3693220000000004</v>
          </cell>
          <cell r="F31">
            <v>0</v>
          </cell>
          <cell r="G31">
            <v>0</v>
          </cell>
          <cell r="H31">
            <v>0</v>
          </cell>
          <cell r="I31">
            <v>0</v>
          </cell>
          <cell r="J31">
            <v>0</v>
          </cell>
          <cell r="K31">
            <v>0</v>
          </cell>
          <cell r="L31">
            <v>0</v>
          </cell>
          <cell r="M31">
            <v>0</v>
          </cell>
          <cell r="N31">
            <v>0</v>
          </cell>
          <cell r="O31">
            <v>0</v>
          </cell>
          <cell r="P31">
            <v>0</v>
          </cell>
          <cell r="Q31">
            <v>0</v>
          </cell>
          <cell r="R31">
            <v>0</v>
          </cell>
          <cell r="S31">
            <v>0</v>
          </cell>
          <cell r="T31">
            <v>0</v>
          </cell>
          <cell r="U31">
            <v>0</v>
          </cell>
          <cell r="V31">
            <v>0</v>
          </cell>
          <cell r="W31">
            <v>0</v>
          </cell>
          <cell r="X31">
            <v>0</v>
          </cell>
          <cell r="Y31">
            <v>0</v>
          </cell>
          <cell r="Z31">
            <v>0</v>
          </cell>
          <cell r="AA31">
            <v>0</v>
          </cell>
          <cell r="AB31">
            <v>0</v>
          </cell>
          <cell r="AC31">
            <v>0</v>
          </cell>
          <cell r="AD31">
            <v>0</v>
          </cell>
          <cell r="AE31">
            <v>5.3182733200000003</v>
          </cell>
          <cell r="AF31">
            <v>0</v>
          </cell>
          <cell r="AG31">
            <v>0</v>
          </cell>
          <cell r="AH31">
            <v>0</v>
          </cell>
          <cell r="AI31">
            <v>1</v>
          </cell>
          <cell r="AJ31">
            <v>0</v>
          </cell>
          <cell r="AK31">
            <v>5.3693220000000004</v>
          </cell>
          <cell r="AL31">
            <v>0</v>
          </cell>
          <cell r="AM31">
            <v>0</v>
          </cell>
          <cell r="AN31">
            <v>0</v>
          </cell>
          <cell r="AO31">
            <v>1</v>
          </cell>
          <cell r="AP31">
            <v>0</v>
          </cell>
          <cell r="AQ31">
            <v>0</v>
          </cell>
          <cell r="AR31">
            <v>0</v>
          </cell>
          <cell r="AS31">
            <v>0</v>
          </cell>
          <cell r="AT31">
            <v>0</v>
          </cell>
          <cell r="AU31">
            <v>0</v>
          </cell>
          <cell r="AV31">
            <v>0</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t="str">
            <v>нд</v>
          </cell>
          <cell r="BU31" t="str">
            <v>нд</v>
          </cell>
          <cell r="BV31" t="str">
            <v>нд</v>
          </cell>
          <cell r="BW31" t="str">
            <v>нд</v>
          </cell>
          <cell r="BX31" t="str">
            <v>нд</v>
          </cell>
          <cell r="BY31" t="str">
            <v>нд</v>
          </cell>
          <cell r="BZ31">
            <v>0</v>
          </cell>
          <cell r="CA31">
            <v>5.3182733200000003</v>
          </cell>
          <cell r="CB31">
            <v>0</v>
          </cell>
          <cell r="CC31">
            <v>0</v>
          </cell>
          <cell r="CD31">
            <v>0</v>
          </cell>
          <cell r="CE31">
            <v>1</v>
          </cell>
          <cell r="CF31">
            <v>0</v>
          </cell>
          <cell r="CG31">
            <v>5.3693220000000004</v>
          </cell>
          <cell r="CH31">
            <v>0</v>
          </cell>
          <cell r="CI31">
            <v>0</v>
          </cell>
          <cell r="CJ31">
            <v>0</v>
          </cell>
          <cell r="CK31">
            <v>1</v>
          </cell>
          <cell r="CL31" t="str">
            <v>Пересчет по индексам-дефляторам Минэкономразвития до 2024г.</v>
          </cell>
        </row>
        <row r="32">
          <cell r="C32" t="str">
            <v>I_504-163</v>
          </cell>
          <cell r="D32">
            <v>0.28534524999999999</v>
          </cell>
          <cell r="E32">
            <v>0.28780825999999998</v>
          </cell>
          <cell r="F32">
            <v>0</v>
          </cell>
          <cell r="G32">
            <v>0.28534524999999999</v>
          </cell>
          <cell r="H32">
            <v>0</v>
          </cell>
          <cell r="I32">
            <v>0</v>
          </cell>
          <cell r="J32">
            <v>0</v>
          </cell>
          <cell r="K32">
            <v>1</v>
          </cell>
          <cell r="L32">
            <v>0</v>
          </cell>
          <cell r="M32">
            <v>0.28780825999999998</v>
          </cell>
          <cell r="N32">
            <v>0</v>
          </cell>
          <cell r="O32">
            <v>0</v>
          </cell>
          <cell r="P32">
            <v>0</v>
          </cell>
          <cell r="Q32">
            <v>1</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0</v>
          </cell>
          <cell r="BC32">
            <v>0</v>
          </cell>
          <cell r="BD32">
            <v>0</v>
          </cell>
          <cell r="BE32">
            <v>0</v>
          </cell>
          <cell r="BF32">
            <v>0</v>
          </cell>
          <cell r="BG32">
            <v>0</v>
          </cell>
          <cell r="BH32">
            <v>0</v>
          </cell>
          <cell r="BI32">
            <v>0</v>
          </cell>
          <cell r="BJ32">
            <v>0</v>
          </cell>
          <cell r="BK32">
            <v>0</v>
          </cell>
          <cell r="BL32">
            <v>0</v>
          </cell>
          <cell r="BM32">
            <v>0</v>
          </cell>
          <cell r="BN32">
            <v>0</v>
          </cell>
          <cell r="BO32">
            <v>0</v>
          </cell>
          <cell r="BP32">
            <v>0</v>
          </cell>
          <cell r="BQ32">
            <v>0</v>
          </cell>
          <cell r="BR32">
            <v>0</v>
          </cell>
          <cell r="BS32">
            <v>0</v>
          </cell>
          <cell r="BT32" t="str">
            <v>нд</v>
          </cell>
          <cell r="BU32" t="str">
            <v>нд</v>
          </cell>
          <cell r="BV32" t="str">
            <v>нд</v>
          </cell>
          <cell r="BW32" t="str">
            <v>нд</v>
          </cell>
          <cell r="BX32" t="str">
            <v>нд</v>
          </cell>
          <cell r="BY32" t="str">
            <v>нд</v>
          </cell>
          <cell r="BZ32">
            <v>0</v>
          </cell>
          <cell r="CA32">
            <v>0</v>
          </cell>
          <cell r="CB32">
            <v>0</v>
          </cell>
          <cell r="CC32">
            <v>0</v>
          </cell>
          <cell r="CD32">
            <v>0</v>
          </cell>
          <cell r="CE32">
            <v>0</v>
          </cell>
          <cell r="CF32">
            <v>0</v>
          </cell>
          <cell r="CG32">
            <v>0</v>
          </cell>
          <cell r="CH32">
            <v>0</v>
          </cell>
          <cell r="CI32">
            <v>0</v>
          </cell>
          <cell r="CJ32">
            <v>0</v>
          </cell>
          <cell r="CK32">
            <v>0</v>
          </cell>
          <cell r="CL32" t="str">
            <v>Пересчет по индексам-дефляторам Минэкономразвития до 2024г.</v>
          </cell>
        </row>
        <row r="33">
          <cell r="C33" t="str">
            <v>I_504-164</v>
          </cell>
          <cell r="D33">
            <v>1.8758853799999999</v>
          </cell>
          <cell r="E33">
            <v>1.8920774199999999</v>
          </cell>
          <cell r="F33">
            <v>0</v>
          </cell>
          <cell r="G33">
            <v>1.8758853799999999</v>
          </cell>
          <cell r="H33">
            <v>0</v>
          </cell>
          <cell r="I33">
            <v>0</v>
          </cell>
          <cell r="J33">
            <v>0</v>
          </cell>
          <cell r="K33">
            <v>1</v>
          </cell>
          <cell r="L33">
            <v>0</v>
          </cell>
          <cell r="M33">
            <v>1.8920774199999999</v>
          </cell>
          <cell r="N33">
            <v>0</v>
          </cell>
          <cell r="O33">
            <v>0</v>
          </cell>
          <cell r="P33">
            <v>0</v>
          </cell>
          <cell r="Q33">
            <v>1</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0</v>
          </cell>
          <cell r="BC33">
            <v>0</v>
          </cell>
          <cell r="BD33">
            <v>0</v>
          </cell>
          <cell r="BE33">
            <v>0</v>
          </cell>
          <cell r="BF33">
            <v>0</v>
          </cell>
          <cell r="BG33">
            <v>0</v>
          </cell>
          <cell r="BH33">
            <v>0</v>
          </cell>
          <cell r="BI33">
            <v>0</v>
          </cell>
          <cell r="BJ33">
            <v>0</v>
          </cell>
          <cell r="BK33">
            <v>0</v>
          </cell>
          <cell r="BL33">
            <v>0</v>
          </cell>
          <cell r="BM33">
            <v>0</v>
          </cell>
          <cell r="BN33">
            <v>0</v>
          </cell>
          <cell r="BO33">
            <v>0</v>
          </cell>
          <cell r="BP33">
            <v>0</v>
          </cell>
          <cell r="BQ33">
            <v>0</v>
          </cell>
          <cell r="BR33">
            <v>0</v>
          </cell>
          <cell r="BS33">
            <v>0</v>
          </cell>
          <cell r="BT33" t="str">
            <v>нд</v>
          </cell>
          <cell r="BU33" t="str">
            <v>нд</v>
          </cell>
          <cell r="BV33" t="str">
            <v>нд</v>
          </cell>
          <cell r="BW33" t="str">
            <v>нд</v>
          </cell>
          <cell r="BX33" t="str">
            <v>нд</v>
          </cell>
          <cell r="BY33" t="str">
            <v>нд</v>
          </cell>
          <cell r="BZ33">
            <v>0</v>
          </cell>
          <cell r="CA33">
            <v>0</v>
          </cell>
          <cell r="CB33">
            <v>0</v>
          </cell>
          <cell r="CC33">
            <v>0</v>
          </cell>
          <cell r="CD33">
            <v>0</v>
          </cell>
          <cell r="CE33">
            <v>0</v>
          </cell>
          <cell r="CF33">
            <v>0</v>
          </cell>
          <cell r="CG33">
            <v>0</v>
          </cell>
          <cell r="CH33">
            <v>0</v>
          </cell>
          <cell r="CI33">
            <v>0</v>
          </cell>
          <cell r="CJ33">
            <v>0</v>
          </cell>
          <cell r="CK33">
            <v>0</v>
          </cell>
          <cell r="CL33" t="str">
            <v>Пересчет по индексам-дефляторам Минэкономразвития до 2024г.</v>
          </cell>
        </row>
        <row r="34">
          <cell r="C34" t="str">
            <v>Г</v>
          </cell>
          <cell r="D34">
            <v>0</v>
          </cell>
          <cell r="E34">
            <v>0</v>
          </cell>
          <cell r="F34">
            <v>0</v>
          </cell>
          <cell r="G34">
            <v>0</v>
          </cell>
          <cell r="H34">
            <v>0</v>
          </cell>
          <cell r="I34">
            <v>0</v>
          </cell>
          <cell r="J34">
            <v>0</v>
          </cell>
          <cell r="K34">
            <v>0</v>
          </cell>
          <cell r="L34">
            <v>0</v>
          </cell>
          <cell r="M34">
            <v>0</v>
          </cell>
          <cell r="N34">
            <v>0</v>
          </cell>
          <cell r="O34">
            <v>0</v>
          </cell>
          <cell r="P34">
            <v>0</v>
          </cell>
          <cell r="Q34">
            <v>0</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t="str">
            <v>нд</v>
          </cell>
          <cell r="BU34" t="str">
            <v>нд</v>
          </cell>
          <cell r="BV34" t="str">
            <v>нд</v>
          </cell>
          <cell r="BW34" t="str">
            <v>нд</v>
          </cell>
          <cell r="BX34" t="str">
            <v>нд</v>
          </cell>
          <cell r="BY34" t="str">
            <v>нд</v>
          </cell>
          <cell r="BZ34">
            <v>0</v>
          </cell>
          <cell r="CA34">
            <v>0</v>
          </cell>
          <cell r="CB34">
            <v>0</v>
          </cell>
          <cell r="CC34">
            <v>0</v>
          </cell>
          <cell r="CD34">
            <v>0</v>
          </cell>
          <cell r="CE34">
            <v>0</v>
          </cell>
          <cell r="CF34">
            <v>0</v>
          </cell>
          <cell r="CG34">
            <v>0</v>
          </cell>
          <cell r="CH34">
            <v>0</v>
          </cell>
          <cell r="CI34">
            <v>0</v>
          </cell>
          <cell r="CJ34">
            <v>0</v>
          </cell>
          <cell r="CK34">
            <v>0</v>
          </cell>
          <cell r="CL34" t="str">
            <v>нд</v>
          </cell>
        </row>
        <row r="35">
          <cell r="C35" t="str">
            <v>Г</v>
          </cell>
          <cell r="D35">
            <v>0</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0</v>
          </cell>
          <cell r="BC35">
            <v>0</v>
          </cell>
          <cell r="BD35">
            <v>0</v>
          </cell>
          <cell r="BE35">
            <v>0</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t="str">
            <v>нд</v>
          </cell>
          <cell r="BU35" t="str">
            <v>нд</v>
          </cell>
          <cell r="BV35" t="str">
            <v>нд</v>
          </cell>
          <cell r="BW35" t="str">
            <v>нд</v>
          </cell>
          <cell r="BX35" t="str">
            <v>нд</v>
          </cell>
          <cell r="BY35" t="str">
            <v>нд</v>
          </cell>
          <cell r="BZ35">
            <v>0</v>
          </cell>
          <cell r="CA35">
            <v>0</v>
          </cell>
          <cell r="CB35">
            <v>0</v>
          </cell>
          <cell r="CC35">
            <v>0</v>
          </cell>
          <cell r="CD35">
            <v>0</v>
          </cell>
          <cell r="CE35">
            <v>0</v>
          </cell>
          <cell r="CF35">
            <v>0</v>
          </cell>
          <cell r="CG35">
            <v>0</v>
          </cell>
          <cell r="CH35">
            <v>0</v>
          </cell>
          <cell r="CI35">
            <v>0</v>
          </cell>
          <cell r="CJ35">
            <v>0</v>
          </cell>
          <cell r="CK35">
            <v>0</v>
          </cell>
          <cell r="CL35" t="str">
            <v>нд</v>
          </cell>
        </row>
        <row r="36">
          <cell r="C36" t="str">
            <v>Г</v>
          </cell>
          <cell r="D36">
            <v>0</v>
          </cell>
          <cell r="E36">
            <v>0</v>
          </cell>
          <cell r="F36">
            <v>0</v>
          </cell>
          <cell r="G36">
            <v>0</v>
          </cell>
          <cell r="H36">
            <v>0</v>
          </cell>
          <cell r="I36">
            <v>0</v>
          </cell>
          <cell r="J36">
            <v>0</v>
          </cell>
          <cell r="K36">
            <v>0</v>
          </cell>
          <cell r="L36">
            <v>0</v>
          </cell>
          <cell r="M36">
            <v>0</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0</v>
          </cell>
          <cell r="BC36">
            <v>0</v>
          </cell>
          <cell r="BD36">
            <v>0</v>
          </cell>
          <cell r="BE36">
            <v>0</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t="str">
            <v>нд</v>
          </cell>
          <cell r="BU36" t="str">
            <v>нд</v>
          </cell>
          <cell r="BV36" t="str">
            <v>нд</v>
          </cell>
          <cell r="BW36" t="str">
            <v>нд</v>
          </cell>
          <cell r="BX36" t="str">
            <v>нд</v>
          </cell>
          <cell r="BY36" t="str">
            <v>нд</v>
          </cell>
          <cell r="BZ36">
            <v>0</v>
          </cell>
          <cell r="CA36">
            <v>0</v>
          </cell>
          <cell r="CB36">
            <v>0</v>
          </cell>
          <cell r="CC36">
            <v>0</v>
          </cell>
          <cell r="CD36">
            <v>0</v>
          </cell>
          <cell r="CE36">
            <v>0</v>
          </cell>
          <cell r="CF36">
            <v>0</v>
          </cell>
          <cell r="CG36">
            <v>0</v>
          </cell>
          <cell r="CH36">
            <v>0</v>
          </cell>
          <cell r="CI36">
            <v>0</v>
          </cell>
          <cell r="CJ36">
            <v>0</v>
          </cell>
          <cell r="CK36">
            <v>0</v>
          </cell>
          <cell r="CL36" t="str">
            <v>нд</v>
          </cell>
        </row>
        <row r="37">
          <cell r="C37" t="str">
            <v>Г</v>
          </cell>
          <cell r="D37">
            <v>0</v>
          </cell>
          <cell r="E37">
            <v>0.91976597999999998</v>
          </cell>
          <cell r="F37">
            <v>0</v>
          </cell>
          <cell r="G37">
            <v>0</v>
          </cell>
          <cell r="H37">
            <v>0</v>
          </cell>
          <cell r="I37">
            <v>0</v>
          </cell>
          <cell r="J37">
            <v>0</v>
          </cell>
          <cell r="K37">
            <v>0</v>
          </cell>
          <cell r="L37">
            <v>0</v>
          </cell>
          <cell r="M37">
            <v>0.91976597999999998</v>
          </cell>
          <cell r="N37">
            <v>0</v>
          </cell>
          <cell r="O37">
            <v>0</v>
          </cell>
          <cell r="P37">
            <v>0</v>
          </cell>
          <cell r="Q37">
            <v>22</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0</v>
          </cell>
          <cell r="BC37">
            <v>0</v>
          </cell>
          <cell r="BD37">
            <v>0</v>
          </cell>
          <cell r="BE37">
            <v>0</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t="str">
            <v>нд</v>
          </cell>
          <cell r="BU37" t="str">
            <v>нд</v>
          </cell>
          <cell r="BV37" t="str">
            <v>нд</v>
          </cell>
          <cell r="BW37" t="str">
            <v>нд</v>
          </cell>
          <cell r="BX37" t="str">
            <v>нд</v>
          </cell>
          <cell r="BY37" t="str">
            <v>нд</v>
          </cell>
          <cell r="BZ37">
            <v>0</v>
          </cell>
          <cell r="CA37">
            <v>0</v>
          </cell>
          <cell r="CB37">
            <v>0</v>
          </cell>
          <cell r="CC37">
            <v>0</v>
          </cell>
          <cell r="CD37">
            <v>0</v>
          </cell>
          <cell r="CE37">
            <v>0</v>
          </cell>
          <cell r="CF37">
            <v>0</v>
          </cell>
          <cell r="CG37">
            <v>0</v>
          </cell>
          <cell r="CH37">
            <v>0</v>
          </cell>
          <cell r="CI37">
            <v>0</v>
          </cell>
          <cell r="CJ37">
            <v>0</v>
          </cell>
          <cell r="CK37">
            <v>0</v>
          </cell>
          <cell r="CL37" t="str">
            <v>нд</v>
          </cell>
        </row>
        <row r="38">
          <cell r="C38" t="str">
            <v>Г</v>
          </cell>
          <cell r="D38">
            <v>0</v>
          </cell>
          <cell r="E38">
            <v>0.39476598000000002</v>
          </cell>
          <cell r="F38">
            <v>0</v>
          </cell>
          <cell r="G38">
            <v>0</v>
          </cell>
          <cell r="H38">
            <v>0</v>
          </cell>
          <cell r="I38">
            <v>0</v>
          </cell>
          <cell r="J38">
            <v>0</v>
          </cell>
          <cell r="K38">
            <v>0</v>
          </cell>
          <cell r="L38">
            <v>0</v>
          </cell>
          <cell r="M38">
            <v>0.39476598000000002</v>
          </cell>
          <cell r="N38">
            <v>0</v>
          </cell>
          <cell r="O38">
            <v>0</v>
          </cell>
          <cell r="P38">
            <v>0</v>
          </cell>
          <cell r="Q38">
            <v>1</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0</v>
          </cell>
          <cell r="BC38">
            <v>0</v>
          </cell>
          <cell r="BD38">
            <v>0</v>
          </cell>
          <cell r="BE38">
            <v>0</v>
          </cell>
          <cell r="BF38">
            <v>0</v>
          </cell>
          <cell r="BG38">
            <v>0</v>
          </cell>
          <cell r="BH38">
            <v>0</v>
          </cell>
          <cell r="BI38">
            <v>0</v>
          </cell>
          <cell r="BJ38">
            <v>0</v>
          </cell>
          <cell r="BK38">
            <v>0</v>
          </cell>
          <cell r="BL38">
            <v>0</v>
          </cell>
          <cell r="BM38">
            <v>0</v>
          </cell>
          <cell r="BN38">
            <v>0</v>
          </cell>
          <cell r="BO38">
            <v>0</v>
          </cell>
          <cell r="BP38">
            <v>0</v>
          </cell>
          <cell r="BQ38">
            <v>0</v>
          </cell>
          <cell r="BR38">
            <v>0</v>
          </cell>
          <cell r="BS38">
            <v>0</v>
          </cell>
          <cell r="BT38" t="str">
            <v>нд</v>
          </cell>
          <cell r="BU38" t="str">
            <v>нд</v>
          </cell>
          <cell r="BV38" t="str">
            <v>нд</v>
          </cell>
          <cell r="BW38" t="str">
            <v>нд</v>
          </cell>
          <cell r="BX38" t="str">
            <v>нд</v>
          </cell>
          <cell r="BY38" t="str">
            <v>нд</v>
          </cell>
          <cell r="BZ38">
            <v>0</v>
          </cell>
          <cell r="CA38">
            <v>0</v>
          </cell>
          <cell r="CB38">
            <v>0</v>
          </cell>
          <cell r="CC38">
            <v>0</v>
          </cell>
          <cell r="CD38">
            <v>0</v>
          </cell>
          <cell r="CE38">
            <v>0</v>
          </cell>
          <cell r="CF38">
            <v>0</v>
          </cell>
          <cell r="CG38">
            <v>0</v>
          </cell>
          <cell r="CH38">
            <v>0</v>
          </cell>
          <cell r="CI38">
            <v>0</v>
          </cell>
          <cell r="CJ38">
            <v>0</v>
          </cell>
          <cell r="CK38">
            <v>0</v>
          </cell>
          <cell r="CL38" t="str">
            <v>нд</v>
          </cell>
        </row>
        <row r="39">
          <cell r="C39" t="str">
            <v>Г</v>
          </cell>
          <cell r="D39">
            <v>0</v>
          </cell>
          <cell r="E39">
            <v>0.39476598000000002</v>
          </cell>
          <cell r="F39">
            <v>0</v>
          </cell>
          <cell r="G39">
            <v>0</v>
          </cell>
          <cell r="H39">
            <v>0</v>
          </cell>
          <cell r="I39">
            <v>0</v>
          </cell>
          <cell r="J39">
            <v>0</v>
          </cell>
          <cell r="K39">
            <v>0</v>
          </cell>
          <cell r="L39">
            <v>0</v>
          </cell>
          <cell r="M39">
            <v>0.39476598000000002</v>
          </cell>
          <cell r="N39">
            <v>0</v>
          </cell>
          <cell r="O39">
            <v>0</v>
          </cell>
          <cell r="P39">
            <v>0</v>
          </cell>
          <cell r="Q39">
            <v>1</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0</v>
          </cell>
          <cell r="BC39">
            <v>0</v>
          </cell>
          <cell r="BD39">
            <v>0</v>
          </cell>
          <cell r="BE39">
            <v>0</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t="str">
            <v>нд</v>
          </cell>
          <cell r="BU39" t="str">
            <v>нд</v>
          </cell>
          <cell r="BV39" t="str">
            <v>нд</v>
          </cell>
          <cell r="BW39" t="str">
            <v>нд</v>
          </cell>
          <cell r="BX39" t="str">
            <v>нд</v>
          </cell>
          <cell r="BY39" t="str">
            <v>нд</v>
          </cell>
          <cell r="BZ39">
            <v>0</v>
          </cell>
          <cell r="CA39">
            <v>0</v>
          </cell>
          <cell r="CB39">
            <v>0</v>
          </cell>
          <cell r="CC39">
            <v>0</v>
          </cell>
          <cell r="CD39">
            <v>0</v>
          </cell>
          <cell r="CE39">
            <v>0</v>
          </cell>
          <cell r="CF39">
            <v>0</v>
          </cell>
          <cell r="CG39">
            <v>0</v>
          </cell>
          <cell r="CH39">
            <v>0</v>
          </cell>
          <cell r="CI39">
            <v>0</v>
          </cell>
          <cell r="CJ39">
            <v>0</v>
          </cell>
          <cell r="CK39">
            <v>0</v>
          </cell>
          <cell r="CL39" t="str">
            <v>нд</v>
          </cell>
        </row>
        <row r="40">
          <cell r="C40" t="str">
            <v>J_ДЭС-504-208</v>
          </cell>
          <cell r="D40">
            <v>0</v>
          </cell>
          <cell r="E40">
            <v>0.39476598000000002</v>
          </cell>
          <cell r="F40">
            <v>0</v>
          </cell>
          <cell r="G40">
            <v>0</v>
          </cell>
          <cell r="H40">
            <v>0</v>
          </cell>
          <cell r="I40">
            <v>0</v>
          </cell>
          <cell r="J40">
            <v>0</v>
          </cell>
          <cell r="K40">
            <v>0</v>
          </cell>
          <cell r="L40">
            <v>0</v>
          </cell>
          <cell r="M40">
            <v>0.39476598000000002</v>
          </cell>
          <cell r="N40">
            <v>0</v>
          </cell>
          <cell r="O40">
            <v>0</v>
          </cell>
          <cell r="P40">
            <v>0</v>
          </cell>
          <cell r="Q40">
            <v>1</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v>0</v>
          </cell>
          <cell r="BC40">
            <v>0</v>
          </cell>
          <cell r="BD40">
            <v>0</v>
          </cell>
          <cell r="BE40">
            <v>0</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t="str">
            <v>нд</v>
          </cell>
          <cell r="BU40" t="str">
            <v>нд</v>
          </cell>
          <cell r="BV40" t="str">
            <v>нд</v>
          </cell>
          <cell r="BW40" t="str">
            <v>нд</v>
          </cell>
          <cell r="BX40" t="str">
            <v>нд</v>
          </cell>
          <cell r="BY40" t="str">
            <v>нд</v>
          </cell>
          <cell r="BZ40">
            <v>0</v>
          </cell>
          <cell r="CA40">
            <v>0</v>
          </cell>
          <cell r="CB40">
            <v>0</v>
          </cell>
          <cell r="CC40">
            <v>0</v>
          </cell>
          <cell r="CD40">
            <v>0</v>
          </cell>
          <cell r="CE40">
            <v>0</v>
          </cell>
          <cell r="CF40">
            <v>0</v>
          </cell>
          <cell r="CG40">
            <v>0</v>
          </cell>
          <cell r="CH40">
            <v>0</v>
          </cell>
          <cell r="CI40">
            <v>0</v>
          </cell>
          <cell r="CJ40">
            <v>0</v>
          </cell>
          <cell r="CK40">
            <v>0</v>
          </cell>
          <cell r="CL40" t="str">
            <v>нд</v>
          </cell>
        </row>
        <row r="41">
          <cell r="C41" t="str">
            <v>Г</v>
          </cell>
          <cell r="D41">
            <v>0</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v>0</v>
          </cell>
          <cell r="BC41">
            <v>0</v>
          </cell>
          <cell r="BD41">
            <v>0</v>
          </cell>
          <cell r="BE41">
            <v>0</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t="str">
            <v>нд</v>
          </cell>
          <cell r="BU41" t="str">
            <v>нд</v>
          </cell>
          <cell r="BV41" t="str">
            <v>нд</v>
          </cell>
          <cell r="BW41" t="str">
            <v>нд</v>
          </cell>
          <cell r="BX41" t="str">
            <v>нд</v>
          </cell>
          <cell r="BY41" t="str">
            <v>нд</v>
          </cell>
          <cell r="BZ41">
            <v>0</v>
          </cell>
          <cell r="CA41">
            <v>0</v>
          </cell>
          <cell r="CB41">
            <v>0</v>
          </cell>
          <cell r="CC41">
            <v>0</v>
          </cell>
          <cell r="CD41">
            <v>0</v>
          </cell>
          <cell r="CE41">
            <v>0</v>
          </cell>
          <cell r="CF41">
            <v>0</v>
          </cell>
          <cell r="CG41">
            <v>0</v>
          </cell>
          <cell r="CH41">
            <v>0</v>
          </cell>
          <cell r="CI41">
            <v>0</v>
          </cell>
          <cell r="CJ41">
            <v>0</v>
          </cell>
          <cell r="CK41">
            <v>0</v>
          </cell>
          <cell r="CL41" t="str">
            <v>нд</v>
          </cell>
        </row>
        <row r="42">
          <cell r="C42" t="str">
            <v>Г</v>
          </cell>
          <cell r="D42">
            <v>0</v>
          </cell>
          <cell r="E42">
            <v>0</v>
          </cell>
          <cell r="F42">
            <v>0</v>
          </cell>
          <cell r="G42">
            <v>0</v>
          </cell>
          <cell r="H42">
            <v>0</v>
          </cell>
          <cell r="I42">
            <v>0</v>
          </cell>
          <cell r="J42">
            <v>0</v>
          </cell>
          <cell r="K42">
            <v>0</v>
          </cell>
          <cell r="L42">
            <v>0</v>
          </cell>
          <cell r="M42">
            <v>0</v>
          </cell>
          <cell r="N42">
            <v>0</v>
          </cell>
          <cell r="O42">
            <v>0</v>
          </cell>
          <cell r="P42">
            <v>0</v>
          </cell>
          <cell r="Q42">
            <v>0</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v>0</v>
          </cell>
          <cell r="BC42">
            <v>0</v>
          </cell>
          <cell r="BD42">
            <v>0</v>
          </cell>
          <cell r="BE42">
            <v>0</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t="str">
            <v>нд</v>
          </cell>
          <cell r="BU42" t="str">
            <v>нд</v>
          </cell>
          <cell r="BV42" t="str">
            <v>нд</v>
          </cell>
          <cell r="BW42" t="str">
            <v>нд</v>
          </cell>
          <cell r="BX42" t="str">
            <v>нд</v>
          </cell>
          <cell r="BY42" t="str">
            <v>нд</v>
          </cell>
          <cell r="BZ42">
            <v>0</v>
          </cell>
          <cell r="CA42">
            <v>0</v>
          </cell>
          <cell r="CB42">
            <v>0</v>
          </cell>
          <cell r="CC42">
            <v>0</v>
          </cell>
          <cell r="CD42">
            <v>0</v>
          </cell>
          <cell r="CE42">
            <v>0</v>
          </cell>
          <cell r="CF42">
            <v>0</v>
          </cell>
          <cell r="CG42">
            <v>0</v>
          </cell>
          <cell r="CH42">
            <v>0</v>
          </cell>
          <cell r="CI42">
            <v>0</v>
          </cell>
          <cell r="CJ42">
            <v>0</v>
          </cell>
          <cell r="CK42">
            <v>0</v>
          </cell>
          <cell r="CL42" t="str">
            <v>нд</v>
          </cell>
        </row>
        <row r="43">
          <cell r="C43" t="str">
            <v>Г</v>
          </cell>
          <cell r="D43">
            <v>0</v>
          </cell>
          <cell r="E43">
            <v>0.52500000000000002</v>
          </cell>
          <cell r="F43">
            <v>0</v>
          </cell>
          <cell r="G43">
            <v>0</v>
          </cell>
          <cell r="H43">
            <v>0</v>
          </cell>
          <cell r="I43">
            <v>0</v>
          </cell>
          <cell r="J43">
            <v>0</v>
          </cell>
          <cell r="K43">
            <v>0</v>
          </cell>
          <cell r="L43">
            <v>0</v>
          </cell>
          <cell r="M43">
            <v>0.52500000000000002</v>
          </cell>
          <cell r="N43">
            <v>0</v>
          </cell>
          <cell r="O43">
            <v>0</v>
          </cell>
          <cell r="P43">
            <v>0</v>
          </cell>
          <cell r="Q43">
            <v>21</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v>0</v>
          </cell>
          <cell r="BC43">
            <v>0</v>
          </cell>
          <cell r="BD43">
            <v>0</v>
          </cell>
          <cell r="BE43">
            <v>0</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t="str">
            <v>нд</v>
          </cell>
          <cell r="BU43" t="str">
            <v>нд</v>
          </cell>
          <cell r="BV43" t="str">
            <v>нд</v>
          </cell>
          <cell r="BW43" t="str">
            <v>нд</v>
          </cell>
          <cell r="BX43" t="str">
            <v>нд</v>
          </cell>
          <cell r="BY43" t="str">
            <v>нд</v>
          </cell>
          <cell r="BZ43">
            <v>0</v>
          </cell>
          <cell r="CA43">
            <v>0</v>
          </cell>
          <cell r="CB43">
            <v>0</v>
          </cell>
          <cell r="CC43">
            <v>0</v>
          </cell>
          <cell r="CD43">
            <v>0</v>
          </cell>
          <cell r="CE43">
            <v>0</v>
          </cell>
          <cell r="CF43">
            <v>0</v>
          </cell>
          <cell r="CG43">
            <v>0</v>
          </cell>
          <cell r="CH43">
            <v>0</v>
          </cell>
          <cell r="CI43">
            <v>0</v>
          </cell>
          <cell r="CJ43">
            <v>0</v>
          </cell>
          <cell r="CK43">
            <v>0</v>
          </cell>
          <cell r="CL43" t="str">
            <v>нд</v>
          </cell>
        </row>
        <row r="44">
          <cell r="C44" t="str">
            <v>J_ДЭС-504-216</v>
          </cell>
          <cell r="D44">
            <v>0</v>
          </cell>
          <cell r="E44">
            <v>0.52500000000000002</v>
          </cell>
          <cell r="F44">
            <v>0</v>
          </cell>
          <cell r="G44">
            <v>0</v>
          </cell>
          <cell r="H44">
            <v>0</v>
          </cell>
          <cell r="I44">
            <v>0</v>
          </cell>
          <cell r="J44">
            <v>0</v>
          </cell>
          <cell r="K44">
            <v>0</v>
          </cell>
          <cell r="L44">
            <v>0</v>
          </cell>
          <cell r="M44">
            <v>0.52500000000000002</v>
          </cell>
          <cell r="N44">
            <v>0</v>
          </cell>
          <cell r="O44">
            <v>0</v>
          </cell>
          <cell r="P44">
            <v>0</v>
          </cell>
          <cell r="Q44">
            <v>21</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v>0</v>
          </cell>
          <cell r="BC44">
            <v>0</v>
          </cell>
          <cell r="BD44">
            <v>0</v>
          </cell>
          <cell r="BE44">
            <v>0</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t="str">
            <v>нд</v>
          </cell>
          <cell r="BU44" t="str">
            <v>нд</v>
          </cell>
          <cell r="BV44" t="str">
            <v>нд</v>
          </cell>
          <cell r="BW44" t="str">
            <v>нд</v>
          </cell>
          <cell r="BX44" t="str">
            <v>нд</v>
          </cell>
          <cell r="BY44" t="str">
            <v>нд</v>
          </cell>
          <cell r="BZ44">
            <v>0</v>
          </cell>
          <cell r="CA44">
            <v>0</v>
          </cell>
          <cell r="CB44">
            <v>0</v>
          </cell>
          <cell r="CC44">
            <v>0</v>
          </cell>
          <cell r="CD44">
            <v>0</v>
          </cell>
          <cell r="CE44">
            <v>0</v>
          </cell>
          <cell r="CF44">
            <v>0</v>
          </cell>
          <cell r="CG44">
            <v>0</v>
          </cell>
          <cell r="CH44">
            <v>0</v>
          </cell>
          <cell r="CI44">
            <v>0</v>
          </cell>
          <cell r="CJ44">
            <v>0</v>
          </cell>
          <cell r="CK44">
            <v>0</v>
          </cell>
          <cell r="CL44" t="str">
            <v>нд</v>
          </cell>
        </row>
        <row r="45">
          <cell r="C45" t="str">
            <v>Г</v>
          </cell>
          <cell r="D45">
            <v>0</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v>0</v>
          </cell>
          <cell r="BC45">
            <v>0</v>
          </cell>
          <cell r="BD45">
            <v>0</v>
          </cell>
          <cell r="BE45">
            <v>0</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t="str">
            <v>нд</v>
          </cell>
          <cell r="BU45" t="str">
            <v>нд</v>
          </cell>
          <cell r="BV45" t="str">
            <v>нд</v>
          </cell>
          <cell r="BW45" t="str">
            <v>нд</v>
          </cell>
          <cell r="BX45" t="str">
            <v>нд</v>
          </cell>
          <cell r="BY45" t="str">
            <v>нд</v>
          </cell>
          <cell r="BZ45">
            <v>0</v>
          </cell>
          <cell r="CA45">
            <v>0</v>
          </cell>
          <cell r="CB45">
            <v>0</v>
          </cell>
          <cell r="CC45">
            <v>0</v>
          </cell>
          <cell r="CD45">
            <v>0</v>
          </cell>
          <cell r="CE45">
            <v>0</v>
          </cell>
          <cell r="CF45">
            <v>0</v>
          </cell>
          <cell r="CG45">
            <v>0</v>
          </cell>
          <cell r="CH45">
            <v>0</v>
          </cell>
          <cell r="CI45">
            <v>0</v>
          </cell>
          <cell r="CJ45">
            <v>0</v>
          </cell>
          <cell r="CK45">
            <v>0</v>
          </cell>
          <cell r="CL45" t="str">
            <v>нд</v>
          </cell>
        </row>
        <row r="46">
          <cell r="C46" t="str">
            <v>Г</v>
          </cell>
          <cell r="D46">
            <v>113.94136294</v>
          </cell>
          <cell r="E46">
            <v>87.619608320000012</v>
          </cell>
          <cell r="F46">
            <v>0</v>
          </cell>
          <cell r="G46">
            <v>14.165888770000004</v>
          </cell>
          <cell r="H46">
            <v>0</v>
          </cell>
          <cell r="I46">
            <v>0</v>
          </cell>
          <cell r="J46">
            <v>0</v>
          </cell>
          <cell r="K46">
            <v>179</v>
          </cell>
          <cell r="L46">
            <v>0</v>
          </cell>
          <cell r="M46">
            <v>15.191027500000001</v>
          </cell>
          <cell r="N46">
            <v>0</v>
          </cell>
          <cell r="O46">
            <v>0</v>
          </cell>
          <cell r="P46">
            <v>0</v>
          </cell>
          <cell r="Q46">
            <v>163</v>
          </cell>
          <cell r="R46">
            <v>0</v>
          </cell>
          <cell r="S46">
            <v>32.902062570000005</v>
          </cell>
          <cell r="T46">
            <v>0</v>
          </cell>
          <cell r="U46">
            <v>0</v>
          </cell>
          <cell r="V46">
            <v>580</v>
          </cell>
          <cell r="W46">
            <v>34</v>
          </cell>
          <cell r="X46">
            <v>0</v>
          </cell>
          <cell r="Y46">
            <v>5.6894638400000002</v>
          </cell>
          <cell r="Z46">
            <v>0</v>
          </cell>
          <cell r="AA46">
            <v>0</v>
          </cell>
          <cell r="AB46">
            <v>0</v>
          </cell>
          <cell r="AC46">
            <v>34</v>
          </cell>
          <cell r="AD46">
            <v>0</v>
          </cell>
          <cell r="AE46">
            <v>14.864072669999999</v>
          </cell>
          <cell r="AF46">
            <v>0</v>
          </cell>
          <cell r="AG46">
            <v>0</v>
          </cell>
          <cell r="AH46">
            <v>0</v>
          </cell>
          <cell r="AI46">
            <v>138</v>
          </cell>
          <cell r="AJ46">
            <v>0</v>
          </cell>
          <cell r="AK46">
            <v>15.00674924</v>
          </cell>
          <cell r="AL46">
            <v>0</v>
          </cell>
          <cell r="AM46">
            <v>0</v>
          </cell>
          <cell r="AN46">
            <v>0</v>
          </cell>
          <cell r="AO46">
            <v>138</v>
          </cell>
          <cell r="AP46">
            <v>0</v>
          </cell>
          <cell r="AQ46">
            <v>12.323388869999999</v>
          </cell>
          <cell r="AR46">
            <v>0</v>
          </cell>
          <cell r="AS46">
            <v>0</v>
          </cell>
          <cell r="AT46">
            <v>0</v>
          </cell>
          <cell r="AU46">
            <v>127</v>
          </cell>
          <cell r="AV46">
            <v>0</v>
          </cell>
          <cell r="AW46">
            <v>12.525743369999997</v>
          </cell>
          <cell r="AX46">
            <v>0</v>
          </cell>
          <cell r="AY46">
            <v>0</v>
          </cell>
          <cell r="AZ46">
            <v>0</v>
          </cell>
          <cell r="BA46">
            <v>127</v>
          </cell>
          <cell r="BB46">
            <v>0</v>
          </cell>
          <cell r="BC46">
            <v>22.943080479999999</v>
          </cell>
          <cell r="BD46">
            <v>0</v>
          </cell>
          <cell r="BE46">
            <v>0</v>
          </cell>
          <cell r="BF46">
            <v>0</v>
          </cell>
          <cell r="BG46">
            <v>132</v>
          </cell>
          <cell r="BH46">
            <v>0</v>
          </cell>
          <cell r="BI46">
            <v>23.61385619</v>
          </cell>
          <cell r="BJ46">
            <v>0</v>
          </cell>
          <cell r="BK46">
            <v>0</v>
          </cell>
          <cell r="BL46">
            <v>0</v>
          </cell>
          <cell r="BM46">
            <v>132</v>
          </cell>
          <cell r="BN46">
            <v>0</v>
          </cell>
          <cell r="BO46">
            <v>13.81931311</v>
          </cell>
          <cell r="BP46">
            <v>0</v>
          </cell>
          <cell r="BQ46">
            <v>0</v>
          </cell>
          <cell r="BR46">
            <v>0</v>
          </cell>
          <cell r="BS46">
            <v>106</v>
          </cell>
          <cell r="BT46" t="str">
            <v>нд</v>
          </cell>
          <cell r="BU46" t="str">
            <v>нд</v>
          </cell>
          <cell r="BV46" t="str">
            <v>нд</v>
          </cell>
          <cell r="BW46" t="str">
            <v>нд</v>
          </cell>
          <cell r="BX46" t="str">
            <v>нд</v>
          </cell>
          <cell r="BY46" t="str">
            <v>нд</v>
          </cell>
          <cell r="BZ46">
            <v>0</v>
          </cell>
          <cell r="CA46">
            <v>96.851917700000001</v>
          </cell>
          <cell r="CB46">
            <v>0</v>
          </cell>
          <cell r="CC46">
            <v>0</v>
          </cell>
          <cell r="CD46">
            <v>580</v>
          </cell>
          <cell r="CE46">
            <v>537</v>
          </cell>
          <cell r="CF46">
            <v>0</v>
          </cell>
          <cell r="CG46">
            <v>70.655125749999996</v>
          </cell>
          <cell r="CH46">
            <v>0</v>
          </cell>
          <cell r="CI46">
            <v>0</v>
          </cell>
          <cell r="CJ46">
            <v>0</v>
          </cell>
          <cell r="CK46">
            <v>537</v>
          </cell>
          <cell r="CL46" t="str">
            <v>нд</v>
          </cell>
        </row>
        <row r="47">
          <cell r="C47" t="str">
            <v>Г</v>
          </cell>
          <cell r="D47">
            <v>27.272094430000003</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27.272094430000003</v>
          </cell>
          <cell r="T47">
            <v>0</v>
          </cell>
          <cell r="U47">
            <v>0</v>
          </cell>
          <cell r="V47">
            <v>580</v>
          </cell>
          <cell r="W47">
            <v>0</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0</v>
          </cell>
          <cell r="AQ47">
            <v>0</v>
          </cell>
          <cell r="AR47">
            <v>0</v>
          </cell>
          <cell r="AS47">
            <v>0</v>
          </cell>
          <cell r="AT47">
            <v>0</v>
          </cell>
          <cell r="AU47">
            <v>0</v>
          </cell>
          <cell r="AV47">
            <v>0</v>
          </cell>
          <cell r="AW47">
            <v>0</v>
          </cell>
          <cell r="AX47">
            <v>0</v>
          </cell>
          <cell r="AY47">
            <v>0</v>
          </cell>
          <cell r="AZ47">
            <v>0</v>
          </cell>
          <cell r="BA47">
            <v>0</v>
          </cell>
          <cell r="BB47">
            <v>0</v>
          </cell>
          <cell r="BC47">
            <v>0</v>
          </cell>
          <cell r="BD47">
            <v>0</v>
          </cell>
          <cell r="BE47">
            <v>0</v>
          </cell>
          <cell r="BF47">
            <v>0</v>
          </cell>
          <cell r="BG47">
            <v>0</v>
          </cell>
          <cell r="BH47">
            <v>0</v>
          </cell>
          <cell r="BI47">
            <v>0</v>
          </cell>
          <cell r="BJ47">
            <v>0</v>
          </cell>
          <cell r="BK47">
            <v>0</v>
          </cell>
          <cell r="BL47">
            <v>0</v>
          </cell>
          <cell r="BM47">
            <v>0</v>
          </cell>
          <cell r="BN47">
            <v>0</v>
          </cell>
          <cell r="BO47">
            <v>0</v>
          </cell>
          <cell r="BP47">
            <v>0</v>
          </cell>
          <cell r="BQ47">
            <v>0</v>
          </cell>
          <cell r="BR47">
            <v>0</v>
          </cell>
          <cell r="BS47">
            <v>0</v>
          </cell>
          <cell r="BT47" t="str">
            <v>нд</v>
          </cell>
          <cell r="BU47" t="str">
            <v>нд</v>
          </cell>
          <cell r="BV47" t="str">
            <v>нд</v>
          </cell>
          <cell r="BW47" t="str">
            <v>нд</v>
          </cell>
          <cell r="BX47" t="str">
            <v>нд</v>
          </cell>
          <cell r="BY47" t="str">
            <v>нд</v>
          </cell>
          <cell r="BZ47">
            <v>0</v>
          </cell>
          <cell r="CA47">
            <v>27.272094430000003</v>
          </cell>
          <cell r="CB47">
            <v>0</v>
          </cell>
          <cell r="CC47">
            <v>0</v>
          </cell>
          <cell r="CD47">
            <v>580</v>
          </cell>
          <cell r="CE47">
            <v>0</v>
          </cell>
          <cell r="CF47">
            <v>0</v>
          </cell>
          <cell r="CG47">
            <v>0</v>
          </cell>
          <cell r="CH47">
            <v>0</v>
          </cell>
          <cell r="CI47">
            <v>0</v>
          </cell>
          <cell r="CJ47">
            <v>0</v>
          </cell>
          <cell r="CK47">
            <v>0</v>
          </cell>
          <cell r="CL47" t="str">
            <v>нд</v>
          </cell>
        </row>
        <row r="48">
          <cell r="C48" t="str">
            <v>H_504-15</v>
          </cell>
          <cell r="D48">
            <v>27.272094430000003</v>
          </cell>
          <cell r="E48">
            <v>0</v>
          </cell>
          <cell r="F48">
            <v>0</v>
          </cell>
          <cell r="G48">
            <v>0</v>
          </cell>
          <cell r="H48">
            <v>0</v>
          </cell>
          <cell r="I48">
            <v>0</v>
          </cell>
          <cell r="J48">
            <v>0</v>
          </cell>
          <cell r="K48">
            <v>0</v>
          </cell>
          <cell r="L48">
            <v>0</v>
          </cell>
          <cell r="M48">
            <v>0</v>
          </cell>
          <cell r="N48">
            <v>0</v>
          </cell>
          <cell r="O48">
            <v>0</v>
          </cell>
          <cell r="P48">
            <v>0</v>
          </cell>
          <cell r="Q48">
            <v>0</v>
          </cell>
          <cell r="R48">
            <v>0</v>
          </cell>
          <cell r="S48">
            <v>27.272094430000003</v>
          </cell>
          <cell r="T48">
            <v>0</v>
          </cell>
          <cell r="U48">
            <v>0</v>
          </cell>
          <cell r="V48">
            <v>580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v>0</v>
          </cell>
          <cell r="BC48">
            <v>0</v>
          </cell>
          <cell r="BD48">
            <v>0</v>
          </cell>
          <cell r="BE48">
            <v>0</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t="str">
            <v>нд</v>
          </cell>
          <cell r="BU48" t="str">
            <v>нд</v>
          </cell>
          <cell r="BV48" t="str">
            <v>нд</v>
          </cell>
          <cell r="BW48" t="str">
            <v>нд</v>
          </cell>
          <cell r="BX48" t="str">
            <v>нд</v>
          </cell>
          <cell r="BY48" t="str">
            <v>нд</v>
          </cell>
          <cell r="BZ48">
            <v>0</v>
          </cell>
          <cell r="CA48">
            <v>27.272094430000003</v>
          </cell>
          <cell r="CB48">
            <v>0</v>
          </cell>
          <cell r="CC48">
            <v>0</v>
          </cell>
          <cell r="CD48">
            <v>580</v>
          </cell>
          <cell r="CE48">
            <v>0</v>
          </cell>
          <cell r="CF48">
            <v>0</v>
          </cell>
          <cell r="CG48">
            <v>0</v>
          </cell>
          <cell r="CH48">
            <v>0</v>
          </cell>
          <cell r="CI48">
            <v>0</v>
          </cell>
          <cell r="CJ48">
            <v>0</v>
          </cell>
          <cell r="CK48">
            <v>0</v>
          </cell>
          <cell r="CL48" t="str">
            <v>Отказ от реализации мероприятия</v>
          </cell>
        </row>
        <row r="49">
          <cell r="C49" t="str">
            <v>Г</v>
          </cell>
          <cell r="D49">
            <v>0</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v>0</v>
          </cell>
          <cell r="BC49">
            <v>0</v>
          </cell>
          <cell r="BD49">
            <v>0</v>
          </cell>
          <cell r="BE49">
            <v>0</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t="str">
            <v>нд</v>
          </cell>
          <cell r="BU49" t="str">
            <v>нд</v>
          </cell>
          <cell r="BV49" t="str">
            <v>нд</v>
          </cell>
          <cell r="BW49" t="str">
            <v>нд</v>
          </cell>
          <cell r="BX49" t="str">
            <v>нд</v>
          </cell>
          <cell r="BY49" t="str">
            <v>нд</v>
          </cell>
          <cell r="BZ49">
            <v>0</v>
          </cell>
          <cell r="CA49">
            <v>0</v>
          </cell>
          <cell r="CB49">
            <v>0</v>
          </cell>
          <cell r="CC49">
            <v>0</v>
          </cell>
          <cell r="CD49">
            <v>0</v>
          </cell>
          <cell r="CE49">
            <v>0</v>
          </cell>
          <cell r="CF49">
            <v>0</v>
          </cell>
          <cell r="CG49">
            <v>0</v>
          </cell>
          <cell r="CH49">
            <v>0</v>
          </cell>
          <cell r="CI49">
            <v>0</v>
          </cell>
          <cell r="CJ49">
            <v>0</v>
          </cell>
          <cell r="CK49">
            <v>0</v>
          </cell>
          <cell r="CL49" t="str">
            <v>нд</v>
          </cell>
        </row>
        <row r="50">
          <cell r="C50" t="str">
            <v>Г</v>
          </cell>
          <cell r="D50">
            <v>86.669268509999995</v>
          </cell>
          <cell r="E50">
            <v>87.619608320000012</v>
          </cell>
          <cell r="F50">
            <v>0</v>
          </cell>
          <cell r="G50">
            <v>14.165888770000004</v>
          </cell>
          <cell r="H50">
            <v>0</v>
          </cell>
          <cell r="I50">
            <v>0</v>
          </cell>
          <cell r="J50">
            <v>0</v>
          </cell>
          <cell r="K50">
            <v>179</v>
          </cell>
          <cell r="L50">
            <v>0</v>
          </cell>
          <cell r="M50">
            <v>15.191027500000001</v>
          </cell>
          <cell r="N50">
            <v>0</v>
          </cell>
          <cell r="O50">
            <v>0</v>
          </cell>
          <cell r="P50">
            <v>0</v>
          </cell>
          <cell r="Q50">
            <v>163</v>
          </cell>
          <cell r="R50">
            <v>0</v>
          </cell>
          <cell r="S50">
            <v>5.6299681399999999</v>
          </cell>
          <cell r="T50">
            <v>0</v>
          </cell>
          <cell r="U50">
            <v>0</v>
          </cell>
          <cell r="V50">
            <v>0</v>
          </cell>
          <cell r="W50">
            <v>34</v>
          </cell>
          <cell r="X50">
            <v>0</v>
          </cell>
          <cell r="Y50">
            <v>5.6894638400000002</v>
          </cell>
          <cell r="Z50">
            <v>0</v>
          </cell>
          <cell r="AA50">
            <v>0</v>
          </cell>
          <cell r="AB50">
            <v>0</v>
          </cell>
          <cell r="AC50">
            <v>34</v>
          </cell>
          <cell r="AD50">
            <v>0</v>
          </cell>
          <cell r="AE50">
            <v>14.864072669999999</v>
          </cell>
          <cell r="AF50">
            <v>0</v>
          </cell>
          <cell r="AG50">
            <v>0</v>
          </cell>
          <cell r="AH50">
            <v>0</v>
          </cell>
          <cell r="AI50">
            <v>138</v>
          </cell>
          <cell r="AJ50">
            <v>0</v>
          </cell>
          <cell r="AK50">
            <v>15.00674924</v>
          </cell>
          <cell r="AL50">
            <v>0</v>
          </cell>
          <cell r="AM50">
            <v>0</v>
          </cell>
          <cell r="AN50">
            <v>0</v>
          </cell>
          <cell r="AO50">
            <v>138</v>
          </cell>
          <cell r="AP50">
            <v>0</v>
          </cell>
          <cell r="AQ50">
            <v>12.323388869999999</v>
          </cell>
          <cell r="AR50">
            <v>0</v>
          </cell>
          <cell r="AS50">
            <v>0</v>
          </cell>
          <cell r="AT50">
            <v>0</v>
          </cell>
          <cell r="AU50">
            <v>127</v>
          </cell>
          <cell r="AV50">
            <v>0</v>
          </cell>
          <cell r="AW50">
            <v>12.525743369999997</v>
          </cell>
          <cell r="AX50">
            <v>0</v>
          </cell>
          <cell r="AY50">
            <v>0</v>
          </cell>
          <cell r="AZ50">
            <v>0</v>
          </cell>
          <cell r="BA50">
            <v>127</v>
          </cell>
          <cell r="BB50">
            <v>0</v>
          </cell>
          <cell r="BC50">
            <v>22.943080479999999</v>
          </cell>
          <cell r="BD50">
            <v>0</v>
          </cell>
          <cell r="BE50">
            <v>0</v>
          </cell>
          <cell r="BF50">
            <v>0</v>
          </cell>
          <cell r="BG50">
            <v>132</v>
          </cell>
          <cell r="BH50">
            <v>0</v>
          </cell>
          <cell r="BI50">
            <v>23.61385619</v>
          </cell>
          <cell r="BJ50">
            <v>0</v>
          </cell>
          <cell r="BK50">
            <v>0</v>
          </cell>
          <cell r="BL50">
            <v>0</v>
          </cell>
          <cell r="BM50">
            <v>132</v>
          </cell>
          <cell r="BN50">
            <v>0</v>
          </cell>
          <cell r="BO50">
            <v>13.81931311</v>
          </cell>
          <cell r="BP50">
            <v>0</v>
          </cell>
          <cell r="BQ50">
            <v>0</v>
          </cell>
          <cell r="BR50">
            <v>0</v>
          </cell>
          <cell r="BS50">
            <v>106</v>
          </cell>
          <cell r="BT50" t="str">
            <v>нд</v>
          </cell>
          <cell r="BU50" t="str">
            <v>нд</v>
          </cell>
          <cell r="BV50" t="str">
            <v>нд</v>
          </cell>
          <cell r="BW50" t="str">
            <v>нд</v>
          </cell>
          <cell r="BX50" t="str">
            <v>нд</v>
          </cell>
          <cell r="BY50" t="str">
            <v>нд</v>
          </cell>
          <cell r="BZ50">
            <v>0</v>
          </cell>
          <cell r="CA50">
            <v>69.579823269999991</v>
          </cell>
          <cell r="CB50">
            <v>0</v>
          </cell>
          <cell r="CC50">
            <v>0</v>
          </cell>
          <cell r="CD50">
            <v>0</v>
          </cell>
          <cell r="CE50">
            <v>537</v>
          </cell>
          <cell r="CF50">
            <v>0</v>
          </cell>
          <cell r="CG50">
            <v>70.655125749999996</v>
          </cell>
          <cell r="CH50">
            <v>0</v>
          </cell>
          <cell r="CI50">
            <v>0</v>
          </cell>
          <cell r="CJ50">
            <v>0</v>
          </cell>
          <cell r="CK50">
            <v>537</v>
          </cell>
          <cell r="CL50" t="str">
            <v>нд</v>
          </cell>
        </row>
        <row r="51">
          <cell r="C51" t="str">
            <v>H_504-2</v>
          </cell>
          <cell r="D51">
            <v>35.42234131</v>
          </cell>
          <cell r="E51">
            <v>35.013791509999997</v>
          </cell>
          <cell r="F51">
            <v>0</v>
          </cell>
          <cell r="G51">
            <v>8.6550495100000013</v>
          </cell>
          <cell r="H51">
            <v>0</v>
          </cell>
          <cell r="I51">
            <v>0</v>
          </cell>
          <cell r="J51">
            <v>0</v>
          </cell>
          <cell r="K51">
            <v>144</v>
          </cell>
          <cell r="L51">
            <v>0</v>
          </cell>
          <cell r="M51">
            <v>6.7898110799999998</v>
          </cell>
          <cell r="N51">
            <v>0</v>
          </cell>
          <cell r="O51">
            <v>0</v>
          </cell>
          <cell r="P51">
            <v>0</v>
          </cell>
          <cell r="Q51">
            <v>112</v>
          </cell>
          <cell r="R51">
            <v>0</v>
          </cell>
          <cell r="S51">
            <v>0</v>
          </cell>
          <cell r="T51">
            <v>0</v>
          </cell>
          <cell r="U51">
            <v>0</v>
          </cell>
          <cell r="V51">
            <v>0</v>
          </cell>
          <cell r="W51">
            <v>0</v>
          </cell>
          <cell r="X51">
            <v>0</v>
          </cell>
          <cell r="Y51">
            <v>0</v>
          </cell>
          <cell r="Z51">
            <v>0</v>
          </cell>
          <cell r="AA51">
            <v>0</v>
          </cell>
          <cell r="AB51">
            <v>0</v>
          </cell>
          <cell r="AC51">
            <v>0</v>
          </cell>
          <cell r="AD51">
            <v>0</v>
          </cell>
          <cell r="AE51">
            <v>6.7281600799999994</v>
          </cell>
          <cell r="AF51">
            <v>0</v>
          </cell>
          <cell r="AG51">
            <v>0</v>
          </cell>
          <cell r="AH51">
            <v>0</v>
          </cell>
          <cell r="AI51">
            <v>103</v>
          </cell>
          <cell r="AJ51">
            <v>0</v>
          </cell>
          <cell r="AK51">
            <v>6.7927418299999998</v>
          </cell>
          <cell r="AL51">
            <v>0</v>
          </cell>
          <cell r="AM51">
            <v>0</v>
          </cell>
          <cell r="AN51">
            <v>0</v>
          </cell>
          <cell r="AO51">
            <v>103</v>
          </cell>
          <cell r="AP51">
            <v>0</v>
          </cell>
          <cell r="AQ51">
            <v>6.3613120600000004</v>
          </cell>
          <cell r="AR51">
            <v>0</v>
          </cell>
          <cell r="AS51">
            <v>0</v>
          </cell>
          <cell r="AT51">
            <v>0</v>
          </cell>
          <cell r="AU51">
            <v>94</v>
          </cell>
          <cell r="AV51">
            <v>0</v>
          </cell>
          <cell r="AW51">
            <v>6.4657669699999998</v>
          </cell>
          <cell r="AX51">
            <v>0</v>
          </cell>
          <cell r="AY51">
            <v>0</v>
          </cell>
          <cell r="AZ51">
            <v>0</v>
          </cell>
          <cell r="BA51">
            <v>94</v>
          </cell>
          <cell r="BB51">
            <v>0</v>
          </cell>
          <cell r="BC51">
            <v>7.2562268599999999</v>
          </cell>
          <cell r="BD51">
            <v>0</v>
          </cell>
          <cell r="BE51">
            <v>0</v>
          </cell>
          <cell r="BF51">
            <v>0</v>
          </cell>
          <cell r="BG51">
            <v>104</v>
          </cell>
          <cell r="BH51">
            <v>0</v>
          </cell>
          <cell r="BI51">
            <v>7.4683735599999999</v>
          </cell>
          <cell r="BJ51">
            <v>0</v>
          </cell>
          <cell r="BK51">
            <v>0</v>
          </cell>
          <cell r="BL51">
            <v>0</v>
          </cell>
          <cell r="BM51">
            <v>104</v>
          </cell>
          <cell r="BN51">
            <v>0</v>
          </cell>
          <cell r="BO51">
            <v>7.4970980699999998</v>
          </cell>
          <cell r="BP51">
            <v>0</v>
          </cell>
          <cell r="BQ51">
            <v>0</v>
          </cell>
          <cell r="BR51">
            <v>0</v>
          </cell>
          <cell r="BS51">
            <v>100</v>
          </cell>
          <cell r="BT51" t="str">
            <v>нд</v>
          </cell>
          <cell r="BU51" t="str">
            <v>нд</v>
          </cell>
          <cell r="BV51" t="str">
            <v>нд</v>
          </cell>
          <cell r="BW51" t="str">
            <v>нд</v>
          </cell>
          <cell r="BX51" t="str">
            <v>нд</v>
          </cell>
          <cell r="BY51" t="str">
            <v>нд</v>
          </cell>
          <cell r="BZ51">
            <v>0</v>
          </cell>
          <cell r="CA51">
            <v>27.84279707</v>
          </cell>
          <cell r="CB51">
            <v>0</v>
          </cell>
          <cell r="CC51">
            <v>0</v>
          </cell>
          <cell r="CD51">
            <v>0</v>
          </cell>
          <cell r="CE51">
            <v>401</v>
          </cell>
          <cell r="CF51">
            <v>0</v>
          </cell>
          <cell r="CG51">
            <v>28.223980429999997</v>
          </cell>
          <cell r="CH51">
            <v>0</v>
          </cell>
          <cell r="CI51">
            <v>0</v>
          </cell>
          <cell r="CJ51">
            <v>0</v>
          </cell>
          <cell r="CK51">
            <v>401</v>
          </cell>
          <cell r="CL51" t="str">
            <v>Пересчет по индексам-дефляторам Минэкономразвития до 2024г.</v>
          </cell>
        </row>
        <row r="52">
          <cell r="C52" t="str">
            <v>H_504-3</v>
          </cell>
          <cell r="D52">
            <v>2.84971686</v>
          </cell>
          <cell r="E52">
            <v>2.3526086500000001</v>
          </cell>
          <cell r="F52">
            <v>0</v>
          </cell>
          <cell r="G52">
            <v>0.54669867999999999</v>
          </cell>
          <cell r="H52">
            <v>0</v>
          </cell>
          <cell r="I52">
            <v>0</v>
          </cell>
          <cell r="J52">
            <v>0</v>
          </cell>
          <cell r="K52">
            <v>12</v>
          </cell>
          <cell r="L52">
            <v>0</v>
          </cell>
          <cell r="M52">
            <v>0.55141762000000005</v>
          </cell>
          <cell r="N52">
            <v>0</v>
          </cell>
          <cell r="O52">
            <v>0</v>
          </cell>
          <cell r="P52">
            <v>0</v>
          </cell>
          <cell r="Q52">
            <v>12</v>
          </cell>
          <cell r="R52">
            <v>0</v>
          </cell>
          <cell r="S52">
            <v>0.56966002999999998</v>
          </cell>
          <cell r="T52">
            <v>0</v>
          </cell>
          <cell r="U52">
            <v>0</v>
          </cell>
          <cell r="V52">
            <v>0</v>
          </cell>
          <cell r="W52">
            <v>12</v>
          </cell>
          <cell r="X52">
            <v>0</v>
          </cell>
          <cell r="Y52">
            <v>0.57567999000000003</v>
          </cell>
          <cell r="Z52">
            <v>0</v>
          </cell>
          <cell r="AA52">
            <v>0</v>
          </cell>
          <cell r="AB52">
            <v>0</v>
          </cell>
          <cell r="AC52">
            <v>12</v>
          </cell>
          <cell r="AD52">
            <v>0</v>
          </cell>
          <cell r="AE52">
            <v>0.59415540999999994</v>
          </cell>
          <cell r="AF52">
            <v>0</v>
          </cell>
          <cell r="AG52">
            <v>0</v>
          </cell>
          <cell r="AH52">
            <v>0</v>
          </cell>
          <cell r="AI52">
            <v>12</v>
          </cell>
          <cell r="AJ52">
            <v>0</v>
          </cell>
          <cell r="AK52">
            <v>0.59985858000000003</v>
          </cell>
          <cell r="AL52">
            <v>0</v>
          </cell>
          <cell r="AM52">
            <v>0</v>
          </cell>
          <cell r="AN52">
            <v>0</v>
          </cell>
          <cell r="AO52">
            <v>12</v>
          </cell>
          <cell r="AP52">
            <v>0</v>
          </cell>
          <cell r="AQ52">
            <v>0.61554500000000001</v>
          </cell>
          <cell r="AR52">
            <v>0</v>
          </cell>
          <cell r="AS52">
            <v>0</v>
          </cell>
          <cell r="AT52">
            <v>0</v>
          </cell>
          <cell r="AU52">
            <v>12</v>
          </cell>
          <cell r="AV52">
            <v>0</v>
          </cell>
          <cell r="AW52">
            <v>0.62565245999999997</v>
          </cell>
          <cell r="AX52">
            <v>0</v>
          </cell>
          <cell r="AY52">
            <v>0</v>
          </cell>
          <cell r="AZ52">
            <v>0</v>
          </cell>
          <cell r="BA52">
            <v>12</v>
          </cell>
          <cell r="BB52">
            <v>0</v>
          </cell>
          <cell r="BC52">
            <v>0</v>
          </cell>
          <cell r="BD52">
            <v>0</v>
          </cell>
          <cell r="BE52">
            <v>0</v>
          </cell>
          <cell r="BF52">
            <v>0</v>
          </cell>
          <cell r="BG52">
            <v>0</v>
          </cell>
          <cell r="BH52">
            <v>0</v>
          </cell>
          <cell r="BI52">
            <v>0</v>
          </cell>
          <cell r="BJ52">
            <v>0</v>
          </cell>
          <cell r="BK52">
            <v>0</v>
          </cell>
          <cell r="BL52">
            <v>0</v>
          </cell>
          <cell r="BM52">
            <v>0</v>
          </cell>
          <cell r="BN52">
            <v>0</v>
          </cell>
          <cell r="BO52">
            <v>0</v>
          </cell>
          <cell r="BP52">
            <v>0</v>
          </cell>
          <cell r="BQ52">
            <v>0</v>
          </cell>
          <cell r="BR52">
            <v>0</v>
          </cell>
          <cell r="BS52">
            <v>0</v>
          </cell>
          <cell r="BT52" t="str">
            <v>нд</v>
          </cell>
          <cell r="BU52" t="str">
            <v>нд</v>
          </cell>
          <cell r="BV52" t="str">
            <v>нд</v>
          </cell>
          <cell r="BW52" t="str">
            <v>нд</v>
          </cell>
          <cell r="BX52" t="str">
            <v>нд</v>
          </cell>
          <cell r="BY52" t="str">
            <v>нд</v>
          </cell>
          <cell r="BZ52">
            <v>0</v>
          </cell>
          <cell r="CA52">
            <v>1.77936044</v>
          </cell>
          <cell r="CB52">
            <v>0</v>
          </cell>
          <cell r="CC52">
            <v>0</v>
          </cell>
          <cell r="CD52">
            <v>0</v>
          </cell>
          <cell r="CE52">
            <v>36</v>
          </cell>
          <cell r="CF52">
            <v>0</v>
          </cell>
          <cell r="CG52">
            <v>1.80119103</v>
          </cell>
          <cell r="CH52">
            <v>0</v>
          </cell>
          <cell r="CI52">
            <v>0</v>
          </cell>
          <cell r="CJ52">
            <v>0</v>
          </cell>
          <cell r="CK52">
            <v>36</v>
          </cell>
          <cell r="CL52" t="str">
            <v>Пересчет по индексам-дефляторам Минэкономразвития до 2024г.</v>
          </cell>
        </row>
        <row r="53">
          <cell r="C53" t="str">
            <v>H_504-4</v>
          </cell>
          <cell r="D53">
            <v>6.3673176600000003</v>
          </cell>
          <cell r="E53">
            <v>6.7389524299999994</v>
          </cell>
          <cell r="F53">
            <v>0</v>
          </cell>
          <cell r="G53">
            <v>0.99904154000000001</v>
          </cell>
          <cell r="H53">
            <v>0</v>
          </cell>
          <cell r="I53">
            <v>0</v>
          </cell>
          <cell r="J53">
            <v>0</v>
          </cell>
          <cell r="K53">
            <v>2</v>
          </cell>
          <cell r="L53">
            <v>0</v>
          </cell>
          <cell r="M53">
            <v>1.0076649499999999</v>
          </cell>
          <cell r="N53">
            <v>0</v>
          </cell>
          <cell r="O53">
            <v>0</v>
          </cell>
          <cell r="P53">
            <v>0</v>
          </cell>
          <cell r="Q53">
            <v>2</v>
          </cell>
          <cell r="R53">
            <v>0</v>
          </cell>
          <cell r="S53">
            <v>1.0410012900000001</v>
          </cell>
          <cell r="T53">
            <v>0</v>
          </cell>
          <cell r="U53">
            <v>0</v>
          </cell>
          <cell r="V53">
            <v>0</v>
          </cell>
          <cell r="W53">
            <v>2</v>
          </cell>
          <cell r="X53">
            <v>0</v>
          </cell>
          <cell r="Y53">
            <v>1.0520022099999999</v>
          </cell>
          <cell r="Z53">
            <v>0</v>
          </cell>
          <cell r="AA53">
            <v>0</v>
          </cell>
          <cell r="AB53">
            <v>0</v>
          </cell>
          <cell r="AC53">
            <v>2</v>
          </cell>
          <cell r="AD53">
            <v>0</v>
          </cell>
          <cell r="AE53">
            <v>1.08576435</v>
          </cell>
          <cell r="AF53">
            <v>0</v>
          </cell>
          <cell r="AG53">
            <v>0</v>
          </cell>
          <cell r="AH53">
            <v>0</v>
          </cell>
          <cell r="AI53">
            <v>2</v>
          </cell>
          <cell r="AJ53">
            <v>0</v>
          </cell>
          <cell r="AK53">
            <v>1.0961863300000001</v>
          </cell>
          <cell r="AL53">
            <v>0</v>
          </cell>
          <cell r="AM53">
            <v>0</v>
          </cell>
          <cell r="AN53">
            <v>0</v>
          </cell>
          <cell r="AO53">
            <v>2</v>
          </cell>
          <cell r="AP53">
            <v>0</v>
          </cell>
          <cell r="AQ53">
            <v>1.1248518599999999</v>
          </cell>
          <cell r="AR53">
            <v>0</v>
          </cell>
          <cell r="AS53">
            <v>0</v>
          </cell>
          <cell r="AT53">
            <v>0</v>
          </cell>
          <cell r="AU53">
            <v>2</v>
          </cell>
          <cell r="AV53">
            <v>0</v>
          </cell>
          <cell r="AW53">
            <v>1.1433223100000001</v>
          </cell>
          <cell r="AX53">
            <v>0</v>
          </cell>
          <cell r="AY53">
            <v>0</v>
          </cell>
          <cell r="AZ53">
            <v>0</v>
          </cell>
          <cell r="BA53">
            <v>2</v>
          </cell>
          <cell r="BB53">
            <v>0</v>
          </cell>
          <cell r="BC53">
            <v>1.1597222700000001</v>
          </cell>
          <cell r="BD53">
            <v>0</v>
          </cell>
          <cell r="BE53">
            <v>0</v>
          </cell>
          <cell r="BF53">
            <v>0</v>
          </cell>
          <cell r="BG53">
            <v>2</v>
          </cell>
          <cell r="BH53">
            <v>0</v>
          </cell>
          <cell r="BI53">
            <v>1.19362849</v>
          </cell>
          <cell r="BJ53">
            <v>0</v>
          </cell>
          <cell r="BK53">
            <v>0</v>
          </cell>
          <cell r="BL53">
            <v>0</v>
          </cell>
          <cell r="BM53">
            <v>2</v>
          </cell>
          <cell r="BN53">
            <v>0</v>
          </cell>
          <cell r="BO53">
            <v>1.2461481400000001</v>
          </cell>
          <cell r="BP53">
            <v>0</v>
          </cell>
          <cell r="BQ53">
            <v>0</v>
          </cell>
          <cell r="BR53">
            <v>0</v>
          </cell>
          <cell r="BS53">
            <v>2</v>
          </cell>
          <cell r="BT53" t="str">
            <v>нд</v>
          </cell>
          <cell r="BU53" t="str">
            <v>нд</v>
          </cell>
          <cell r="BV53" t="str">
            <v>нд</v>
          </cell>
          <cell r="BW53" t="str">
            <v>нд</v>
          </cell>
          <cell r="BX53" t="str">
            <v>нд</v>
          </cell>
          <cell r="BY53" t="str">
            <v>нд</v>
          </cell>
          <cell r="BZ53">
            <v>0</v>
          </cell>
          <cell r="CA53">
            <v>5.6574879099999995</v>
          </cell>
          <cell r="CB53">
            <v>0</v>
          </cell>
          <cell r="CC53">
            <v>0</v>
          </cell>
          <cell r="CD53">
            <v>0</v>
          </cell>
          <cell r="CE53">
            <v>10</v>
          </cell>
          <cell r="CF53">
            <v>0</v>
          </cell>
          <cell r="CG53">
            <v>5.7312874799999998</v>
          </cell>
          <cell r="CH53">
            <v>0</v>
          </cell>
          <cell r="CI53">
            <v>0</v>
          </cell>
          <cell r="CJ53">
            <v>0</v>
          </cell>
          <cell r="CK53">
            <v>10</v>
          </cell>
          <cell r="CL53" t="str">
            <v>Пересчет по индексам-дефляторам Минэкономразвития до 2024г.</v>
          </cell>
        </row>
        <row r="54">
          <cell r="C54" t="str">
            <v>H_504-5</v>
          </cell>
          <cell r="D54">
            <v>3.7918076899999997</v>
          </cell>
          <cell r="E54">
            <v>3.2710253600000003</v>
          </cell>
          <cell r="F54">
            <v>0</v>
          </cell>
          <cell r="G54">
            <v>0.59494022999999996</v>
          </cell>
          <cell r="H54">
            <v>0</v>
          </cell>
          <cell r="I54">
            <v>0</v>
          </cell>
          <cell r="J54">
            <v>0</v>
          </cell>
          <cell r="K54">
            <v>3</v>
          </cell>
          <cell r="L54">
            <v>0</v>
          </cell>
          <cell r="M54">
            <v>0.60007557</v>
          </cell>
          <cell r="N54">
            <v>0</v>
          </cell>
          <cell r="O54">
            <v>0</v>
          </cell>
          <cell r="P54">
            <v>0</v>
          </cell>
          <cell r="Q54">
            <v>3</v>
          </cell>
          <cell r="R54">
            <v>0</v>
          </cell>
          <cell r="S54">
            <v>0.61992771999999996</v>
          </cell>
          <cell r="T54">
            <v>0</v>
          </cell>
          <cell r="U54">
            <v>0</v>
          </cell>
          <cell r="V54">
            <v>0</v>
          </cell>
          <cell r="W54">
            <v>3</v>
          </cell>
          <cell r="X54">
            <v>0</v>
          </cell>
          <cell r="Y54">
            <v>0.62647889000000001</v>
          </cell>
          <cell r="Z54">
            <v>0</v>
          </cell>
          <cell r="AA54">
            <v>0</v>
          </cell>
          <cell r="AB54">
            <v>0</v>
          </cell>
          <cell r="AC54">
            <v>3</v>
          </cell>
          <cell r="AD54">
            <v>0</v>
          </cell>
          <cell r="AE54">
            <v>0.64658461</v>
          </cell>
          <cell r="AF54">
            <v>0</v>
          </cell>
          <cell r="AG54">
            <v>0</v>
          </cell>
          <cell r="AH54">
            <v>0</v>
          </cell>
          <cell r="AI54">
            <v>3</v>
          </cell>
          <cell r="AJ54">
            <v>0</v>
          </cell>
          <cell r="AK54">
            <v>0.65279100000000001</v>
          </cell>
          <cell r="AL54">
            <v>0</v>
          </cell>
          <cell r="AM54">
            <v>0</v>
          </cell>
          <cell r="AN54">
            <v>0</v>
          </cell>
          <cell r="AO54">
            <v>3</v>
          </cell>
          <cell r="AP54">
            <v>0</v>
          </cell>
          <cell r="AQ54">
            <v>0.66986164999999998</v>
          </cell>
          <cell r="AR54">
            <v>0</v>
          </cell>
          <cell r="AS54">
            <v>0</v>
          </cell>
          <cell r="AT54">
            <v>0</v>
          </cell>
          <cell r="AU54">
            <v>3</v>
          </cell>
          <cell r="AV54">
            <v>0</v>
          </cell>
          <cell r="AW54">
            <v>0.68086100999999999</v>
          </cell>
          <cell r="AX54">
            <v>0</v>
          </cell>
          <cell r="AY54">
            <v>0</v>
          </cell>
          <cell r="AZ54">
            <v>0</v>
          </cell>
          <cell r="BA54">
            <v>3</v>
          </cell>
          <cell r="BB54">
            <v>0</v>
          </cell>
          <cell r="BC54">
            <v>0.69062736000000002</v>
          </cell>
          <cell r="BD54">
            <v>0</v>
          </cell>
          <cell r="BE54">
            <v>0</v>
          </cell>
          <cell r="BF54">
            <v>0</v>
          </cell>
          <cell r="BG54">
            <v>3</v>
          </cell>
          <cell r="BH54">
            <v>0</v>
          </cell>
          <cell r="BI54">
            <v>0.71081888999999998</v>
          </cell>
          <cell r="BJ54">
            <v>0</v>
          </cell>
          <cell r="BK54">
            <v>0</v>
          </cell>
          <cell r="BL54">
            <v>0</v>
          </cell>
          <cell r="BM54">
            <v>3</v>
          </cell>
          <cell r="BN54">
            <v>0</v>
          </cell>
          <cell r="BO54">
            <v>0</v>
          </cell>
          <cell r="BP54">
            <v>0</v>
          </cell>
          <cell r="BQ54">
            <v>0</v>
          </cell>
          <cell r="BR54">
            <v>0</v>
          </cell>
          <cell r="BS54">
            <v>0</v>
          </cell>
          <cell r="BT54" t="str">
            <v>нд</v>
          </cell>
          <cell r="BU54" t="str">
            <v>нд</v>
          </cell>
          <cell r="BV54" t="str">
            <v>нд</v>
          </cell>
          <cell r="BW54" t="str">
            <v>нд</v>
          </cell>
          <cell r="BX54" t="str">
            <v>нд</v>
          </cell>
          <cell r="BY54" t="str">
            <v>нд</v>
          </cell>
          <cell r="BZ54">
            <v>0</v>
          </cell>
          <cell r="CA54">
            <v>2.6270013400000001</v>
          </cell>
          <cell r="CB54">
            <v>0</v>
          </cell>
          <cell r="CC54">
            <v>0</v>
          </cell>
          <cell r="CD54">
            <v>0</v>
          </cell>
          <cell r="CE54">
            <v>12</v>
          </cell>
          <cell r="CF54">
            <v>0</v>
          </cell>
          <cell r="CG54">
            <v>2.6709497900000003</v>
          </cell>
          <cell r="CH54">
            <v>0</v>
          </cell>
          <cell r="CI54">
            <v>0</v>
          </cell>
          <cell r="CJ54">
            <v>0</v>
          </cell>
          <cell r="CK54">
            <v>12</v>
          </cell>
          <cell r="CL54" t="str">
            <v>Пересчет по индексам-дефляторам Минэкономразвития до 2024г.</v>
          </cell>
        </row>
        <row r="55">
          <cell r="C55" t="str">
            <v>H_504-6</v>
          </cell>
          <cell r="D55">
            <v>3.8083817899999999</v>
          </cell>
          <cell r="E55">
            <v>3.2853244699999999</v>
          </cell>
          <cell r="F55">
            <v>0</v>
          </cell>
          <cell r="G55">
            <v>0.59754072999999996</v>
          </cell>
          <cell r="H55">
            <v>0</v>
          </cell>
          <cell r="I55">
            <v>0</v>
          </cell>
          <cell r="J55">
            <v>0</v>
          </cell>
          <cell r="K55">
            <v>8</v>
          </cell>
          <cell r="L55">
            <v>0</v>
          </cell>
          <cell r="M55">
            <v>0.60269874999999995</v>
          </cell>
          <cell r="N55">
            <v>0</v>
          </cell>
          <cell r="O55">
            <v>0</v>
          </cell>
          <cell r="P55">
            <v>0</v>
          </cell>
          <cell r="Q55">
            <v>8</v>
          </cell>
          <cell r="R55">
            <v>0</v>
          </cell>
          <cell r="S55">
            <v>0.62263743000000005</v>
          </cell>
          <cell r="T55">
            <v>0</v>
          </cell>
          <cell r="U55">
            <v>0</v>
          </cell>
          <cell r="V55">
            <v>0</v>
          </cell>
          <cell r="W55">
            <v>8</v>
          </cell>
          <cell r="X55">
            <v>0</v>
          </cell>
          <cell r="Y55">
            <v>0.62921749999999999</v>
          </cell>
          <cell r="Z55">
            <v>0</v>
          </cell>
          <cell r="AA55">
            <v>0</v>
          </cell>
          <cell r="AB55">
            <v>0</v>
          </cell>
          <cell r="AC55">
            <v>8</v>
          </cell>
          <cell r="AD55">
            <v>0</v>
          </cell>
          <cell r="AE55">
            <v>0.64941084999999998</v>
          </cell>
          <cell r="AF55">
            <v>0</v>
          </cell>
          <cell r="AG55">
            <v>0</v>
          </cell>
          <cell r="AH55">
            <v>0</v>
          </cell>
          <cell r="AI55">
            <v>8</v>
          </cell>
          <cell r="AJ55">
            <v>0</v>
          </cell>
          <cell r="AK55">
            <v>0.65564467000000004</v>
          </cell>
          <cell r="AL55">
            <v>0</v>
          </cell>
          <cell r="AM55">
            <v>0</v>
          </cell>
          <cell r="AN55">
            <v>0</v>
          </cell>
          <cell r="AO55">
            <v>8</v>
          </cell>
          <cell r="AP55">
            <v>0</v>
          </cell>
          <cell r="AQ55">
            <v>0.67278963999999997</v>
          </cell>
          <cell r="AR55">
            <v>0</v>
          </cell>
          <cell r="AS55">
            <v>0</v>
          </cell>
          <cell r="AT55">
            <v>0</v>
          </cell>
          <cell r="AU55">
            <v>8</v>
          </cell>
          <cell r="AV55">
            <v>0</v>
          </cell>
          <cell r="AW55">
            <v>0.68383735000000001</v>
          </cell>
          <cell r="AX55">
            <v>0</v>
          </cell>
          <cell r="AY55">
            <v>0</v>
          </cell>
          <cell r="AZ55">
            <v>0</v>
          </cell>
          <cell r="BA55">
            <v>8</v>
          </cell>
          <cell r="BB55">
            <v>0</v>
          </cell>
          <cell r="BC55">
            <v>0.69364612000000003</v>
          </cell>
          <cell r="BD55">
            <v>0</v>
          </cell>
          <cell r="BE55">
            <v>0</v>
          </cell>
          <cell r="BF55">
            <v>0</v>
          </cell>
          <cell r="BG55">
            <v>8</v>
          </cell>
          <cell r="BH55">
            <v>0</v>
          </cell>
          <cell r="BI55">
            <v>0.71392619999999996</v>
          </cell>
          <cell r="BJ55">
            <v>0</v>
          </cell>
          <cell r="BK55">
            <v>0</v>
          </cell>
          <cell r="BL55">
            <v>0</v>
          </cell>
          <cell r="BM55">
            <v>8</v>
          </cell>
          <cell r="BN55">
            <v>0</v>
          </cell>
          <cell r="BO55">
            <v>0</v>
          </cell>
          <cell r="BP55">
            <v>0</v>
          </cell>
          <cell r="BQ55">
            <v>0</v>
          </cell>
          <cell r="BR55">
            <v>0</v>
          </cell>
          <cell r="BS55">
            <v>0</v>
          </cell>
          <cell r="BT55" t="str">
            <v>нд</v>
          </cell>
          <cell r="BU55" t="str">
            <v>нд</v>
          </cell>
          <cell r="BV55" t="str">
            <v>нд</v>
          </cell>
          <cell r="BW55" t="str">
            <v>нд</v>
          </cell>
          <cell r="BX55" t="str">
            <v>нд</v>
          </cell>
          <cell r="BY55" t="str">
            <v>нд</v>
          </cell>
          <cell r="BZ55">
            <v>0</v>
          </cell>
          <cell r="CA55">
            <v>2.6384840399999998</v>
          </cell>
          <cell r="CB55">
            <v>0</v>
          </cell>
          <cell r="CC55">
            <v>0</v>
          </cell>
          <cell r="CD55">
            <v>0</v>
          </cell>
          <cell r="CE55">
            <v>32</v>
          </cell>
          <cell r="CF55">
            <v>0</v>
          </cell>
          <cell r="CG55">
            <v>2.6826257199999999</v>
          </cell>
          <cell r="CH55">
            <v>0</v>
          </cell>
          <cell r="CI55">
            <v>0</v>
          </cell>
          <cell r="CJ55">
            <v>0</v>
          </cell>
          <cell r="CK55">
            <v>32</v>
          </cell>
          <cell r="CL55" t="str">
            <v>Пересчет по индексам-дефляторам Минэкономразвития до 2024г.</v>
          </cell>
        </row>
        <row r="56">
          <cell r="C56" t="str">
            <v>H_504-7</v>
          </cell>
          <cell r="D56">
            <v>11.963714549999999</v>
          </cell>
          <cell r="E56">
            <v>14.435443540000003</v>
          </cell>
          <cell r="F56">
            <v>0</v>
          </cell>
          <cell r="G56">
            <v>1.87712448</v>
          </cell>
          <cell r="H56">
            <v>0</v>
          </cell>
          <cell r="I56">
            <v>0</v>
          </cell>
          <cell r="J56">
            <v>0</v>
          </cell>
          <cell r="K56">
            <v>3</v>
          </cell>
          <cell r="L56">
            <v>0</v>
          </cell>
          <cell r="M56">
            <v>1.89332721</v>
          </cell>
          <cell r="N56">
            <v>0</v>
          </cell>
          <cell r="O56">
            <v>0</v>
          </cell>
          <cell r="P56">
            <v>0</v>
          </cell>
          <cell r="Q56">
            <v>3</v>
          </cell>
          <cell r="R56">
            <v>0</v>
          </cell>
          <cell r="S56">
            <v>1.95596371</v>
          </cell>
          <cell r="T56">
            <v>0</v>
          </cell>
          <cell r="U56">
            <v>0</v>
          </cell>
          <cell r="V56">
            <v>0</v>
          </cell>
          <cell r="W56">
            <v>3</v>
          </cell>
          <cell r="X56">
            <v>0</v>
          </cell>
          <cell r="Y56">
            <v>1.9766336</v>
          </cell>
          <cell r="Z56">
            <v>0</v>
          </cell>
          <cell r="AA56">
            <v>0</v>
          </cell>
          <cell r="AB56">
            <v>0</v>
          </cell>
          <cell r="AC56">
            <v>3</v>
          </cell>
          <cell r="AD56">
            <v>0</v>
          </cell>
          <cell r="AE56">
            <v>2.04007015</v>
          </cell>
          <cell r="AF56">
            <v>0</v>
          </cell>
          <cell r="AG56">
            <v>0</v>
          </cell>
          <cell r="AH56">
            <v>0</v>
          </cell>
          <cell r="AI56">
            <v>3</v>
          </cell>
          <cell r="AJ56">
            <v>0</v>
          </cell>
          <cell r="AK56">
            <v>2.0596522500000001</v>
          </cell>
          <cell r="AL56">
            <v>0</v>
          </cell>
          <cell r="AM56">
            <v>0</v>
          </cell>
          <cell r="AN56">
            <v>0</v>
          </cell>
          <cell r="AO56">
            <v>3</v>
          </cell>
          <cell r="AP56">
            <v>0</v>
          </cell>
          <cell r="AQ56">
            <v>2.1135126799999999</v>
          </cell>
          <cell r="AR56">
            <v>0</v>
          </cell>
          <cell r="AS56">
            <v>0</v>
          </cell>
          <cell r="AT56">
            <v>0</v>
          </cell>
          <cell r="AU56">
            <v>3</v>
          </cell>
          <cell r="AV56">
            <v>0</v>
          </cell>
          <cell r="AW56">
            <v>2.14821726</v>
          </cell>
          <cell r="AX56">
            <v>0</v>
          </cell>
          <cell r="AY56">
            <v>0</v>
          </cell>
          <cell r="AZ56">
            <v>0</v>
          </cell>
          <cell r="BA56">
            <v>3</v>
          </cell>
          <cell r="BB56">
            <v>0</v>
          </cell>
          <cell r="BC56">
            <v>2.1790315699999998</v>
          </cell>
          <cell r="BD56">
            <v>0</v>
          </cell>
          <cell r="BE56">
            <v>0</v>
          </cell>
          <cell r="BF56">
            <v>0</v>
          </cell>
          <cell r="BG56">
            <v>3</v>
          </cell>
          <cell r="BH56">
            <v>0</v>
          </cell>
          <cell r="BI56">
            <v>2.24273882</v>
          </cell>
          <cell r="BJ56">
            <v>0</v>
          </cell>
          <cell r="BK56">
            <v>0</v>
          </cell>
          <cell r="BL56">
            <v>0</v>
          </cell>
          <cell r="BM56">
            <v>3</v>
          </cell>
          <cell r="BN56">
            <v>0</v>
          </cell>
          <cell r="BO56">
            <v>2.3414193299999999</v>
          </cell>
          <cell r="BP56">
            <v>0</v>
          </cell>
          <cell r="BQ56">
            <v>0</v>
          </cell>
          <cell r="BR56">
            <v>0</v>
          </cell>
          <cell r="BS56">
            <v>3</v>
          </cell>
          <cell r="BT56" t="str">
            <v>нд</v>
          </cell>
          <cell r="BU56" t="str">
            <v>нд</v>
          </cell>
          <cell r="BV56" t="str">
            <v>нд</v>
          </cell>
          <cell r="BW56" t="str">
            <v>нд</v>
          </cell>
          <cell r="BX56" t="str">
            <v>нд</v>
          </cell>
          <cell r="BY56" t="str">
            <v>нд</v>
          </cell>
          <cell r="BZ56">
            <v>0</v>
          </cell>
          <cell r="CA56">
            <v>10.62999744</v>
          </cell>
          <cell r="CB56">
            <v>0</v>
          </cell>
          <cell r="CC56">
            <v>0</v>
          </cell>
          <cell r="CD56">
            <v>0</v>
          </cell>
          <cell r="CE56">
            <v>15</v>
          </cell>
          <cell r="CF56">
            <v>0</v>
          </cell>
          <cell r="CG56">
            <v>10.768661260000002</v>
          </cell>
          <cell r="CH56">
            <v>0</v>
          </cell>
          <cell r="CI56">
            <v>0</v>
          </cell>
          <cell r="CJ56">
            <v>0</v>
          </cell>
          <cell r="CK56">
            <v>15</v>
          </cell>
          <cell r="CL56" t="str">
            <v>Пересчет по индексам-дефляторам Минэкономразвития до 2024г.</v>
          </cell>
        </row>
        <row r="57">
          <cell r="C57" t="str">
            <v>H_504-8</v>
          </cell>
          <cell r="D57">
            <v>2.2721237000000003</v>
          </cell>
          <cell r="E57">
            <v>1.9600609600000001</v>
          </cell>
          <cell r="F57">
            <v>0</v>
          </cell>
          <cell r="G57">
            <v>0.35649956999999999</v>
          </cell>
          <cell r="H57">
            <v>0</v>
          </cell>
          <cell r="I57">
            <v>0</v>
          </cell>
          <cell r="J57">
            <v>0</v>
          </cell>
          <cell r="K57">
            <v>2</v>
          </cell>
          <cell r="L57">
            <v>0</v>
          </cell>
          <cell r="M57">
            <v>0.35957676</v>
          </cell>
          <cell r="N57">
            <v>0</v>
          </cell>
          <cell r="O57">
            <v>0</v>
          </cell>
          <cell r="P57">
            <v>0</v>
          </cell>
          <cell r="Q57">
            <v>2</v>
          </cell>
          <cell r="R57">
            <v>0</v>
          </cell>
          <cell r="S57">
            <v>0.37147254000000002</v>
          </cell>
          <cell r="T57">
            <v>0</v>
          </cell>
          <cell r="U57">
            <v>0</v>
          </cell>
          <cell r="V57">
            <v>0</v>
          </cell>
          <cell r="W57">
            <v>2</v>
          </cell>
          <cell r="X57">
            <v>0</v>
          </cell>
          <cell r="Y57">
            <v>0.37539813999999999</v>
          </cell>
          <cell r="Z57">
            <v>0</v>
          </cell>
          <cell r="AA57">
            <v>0</v>
          </cell>
          <cell r="AB57">
            <v>0</v>
          </cell>
          <cell r="AC57">
            <v>2</v>
          </cell>
          <cell r="AD57">
            <v>0</v>
          </cell>
          <cell r="AE57">
            <v>0.38744585999999998</v>
          </cell>
          <cell r="AF57">
            <v>0</v>
          </cell>
          <cell r="AG57">
            <v>0</v>
          </cell>
          <cell r="AH57">
            <v>0</v>
          </cell>
          <cell r="AI57">
            <v>2</v>
          </cell>
          <cell r="AJ57">
            <v>0</v>
          </cell>
          <cell r="AK57">
            <v>0.39116483000000002</v>
          </cell>
          <cell r="AL57">
            <v>0</v>
          </cell>
          <cell r="AM57">
            <v>0</v>
          </cell>
          <cell r="AN57">
            <v>0</v>
          </cell>
          <cell r="AO57">
            <v>2</v>
          </cell>
          <cell r="AP57">
            <v>0</v>
          </cell>
          <cell r="AQ57">
            <v>0.40139392000000002</v>
          </cell>
          <cell r="AR57">
            <v>0</v>
          </cell>
          <cell r="AS57">
            <v>0</v>
          </cell>
          <cell r="AT57">
            <v>0</v>
          </cell>
          <cell r="AU57">
            <v>2</v>
          </cell>
          <cell r="AV57">
            <v>0</v>
          </cell>
          <cell r="AW57">
            <v>0.40798495000000001</v>
          </cell>
          <cell r="AX57">
            <v>0</v>
          </cell>
          <cell r="AY57">
            <v>0</v>
          </cell>
          <cell r="AZ57">
            <v>0</v>
          </cell>
          <cell r="BA57">
            <v>2</v>
          </cell>
          <cell r="BB57">
            <v>0</v>
          </cell>
          <cell r="BC57">
            <v>0.41383713</v>
          </cell>
          <cell r="BD57">
            <v>0</v>
          </cell>
          <cell r="BE57">
            <v>0</v>
          </cell>
          <cell r="BF57">
            <v>0</v>
          </cell>
          <cell r="BG57">
            <v>2</v>
          </cell>
          <cell r="BH57">
            <v>0</v>
          </cell>
          <cell r="BI57">
            <v>0.42593628</v>
          </cell>
          <cell r="BJ57">
            <v>0</v>
          </cell>
          <cell r="BK57">
            <v>0</v>
          </cell>
          <cell r="BL57">
            <v>0</v>
          </cell>
          <cell r="BM57">
            <v>2</v>
          </cell>
          <cell r="BN57">
            <v>0</v>
          </cell>
          <cell r="BO57">
            <v>0</v>
          </cell>
          <cell r="BP57">
            <v>0</v>
          </cell>
          <cell r="BQ57">
            <v>0</v>
          </cell>
          <cell r="BR57">
            <v>0</v>
          </cell>
          <cell r="BS57">
            <v>0</v>
          </cell>
          <cell r="BT57" t="str">
            <v>нд</v>
          </cell>
          <cell r="BU57" t="str">
            <v>нд</v>
          </cell>
          <cell r="BV57" t="str">
            <v>нд</v>
          </cell>
          <cell r="BW57" t="str">
            <v>нд</v>
          </cell>
          <cell r="BX57" t="str">
            <v>нд</v>
          </cell>
          <cell r="BY57" t="str">
            <v>нд</v>
          </cell>
          <cell r="BZ57">
            <v>0</v>
          </cell>
          <cell r="CA57">
            <v>1.5741494500000002</v>
          </cell>
          <cell r="CB57">
            <v>0</v>
          </cell>
          <cell r="CC57">
            <v>0</v>
          </cell>
          <cell r="CD57">
            <v>0</v>
          </cell>
          <cell r="CE57">
            <v>8</v>
          </cell>
          <cell r="CF57">
            <v>0</v>
          </cell>
          <cell r="CG57">
            <v>1.6004842000000001</v>
          </cell>
          <cell r="CH57">
            <v>0</v>
          </cell>
          <cell r="CI57">
            <v>0</v>
          </cell>
          <cell r="CJ57">
            <v>0</v>
          </cell>
          <cell r="CK57">
            <v>8</v>
          </cell>
          <cell r="CL57" t="str">
            <v>Пересчет по индексам-дефляторам Минэкономразвития до 2024г.</v>
          </cell>
        </row>
        <row r="58">
          <cell r="C58" t="str">
            <v>H_504-9</v>
          </cell>
          <cell r="D58">
            <v>2.3890672199999998</v>
          </cell>
          <cell r="E58">
            <v>2.1090293400000002</v>
          </cell>
          <cell r="F58">
            <v>0</v>
          </cell>
          <cell r="G58">
            <v>0.53899403000000001</v>
          </cell>
          <cell r="H58">
            <v>0</v>
          </cell>
          <cell r="I58">
            <v>0</v>
          </cell>
          <cell r="J58">
            <v>0</v>
          </cell>
          <cell r="K58">
            <v>5</v>
          </cell>
          <cell r="L58">
            <v>0</v>
          </cell>
          <cell r="M58">
            <v>0.54364643999999995</v>
          </cell>
          <cell r="N58">
            <v>0</v>
          </cell>
          <cell r="O58">
            <v>0</v>
          </cell>
          <cell r="P58">
            <v>0</v>
          </cell>
          <cell r="Q58">
            <v>5</v>
          </cell>
          <cell r="R58">
            <v>0</v>
          </cell>
          <cell r="S58">
            <v>0.44930542000000001</v>
          </cell>
          <cell r="T58">
            <v>0</v>
          </cell>
          <cell r="U58">
            <v>0</v>
          </cell>
          <cell r="V58">
            <v>0</v>
          </cell>
          <cell r="W58">
            <v>4</v>
          </cell>
          <cell r="X58">
            <v>0</v>
          </cell>
          <cell r="Y58">
            <v>0.45405350999999999</v>
          </cell>
          <cell r="Z58">
            <v>0</v>
          </cell>
          <cell r="AA58">
            <v>0</v>
          </cell>
          <cell r="AB58">
            <v>0</v>
          </cell>
          <cell r="AC58">
            <v>4</v>
          </cell>
          <cell r="AD58">
            <v>0</v>
          </cell>
          <cell r="AE58">
            <v>0.35146917</v>
          </cell>
          <cell r="AF58">
            <v>0</v>
          </cell>
          <cell r="AG58">
            <v>0</v>
          </cell>
          <cell r="AH58">
            <v>0</v>
          </cell>
          <cell r="AI58">
            <v>3</v>
          </cell>
          <cell r="AJ58">
            <v>0</v>
          </cell>
          <cell r="AK58">
            <v>0.35484283</v>
          </cell>
          <cell r="AL58">
            <v>0</v>
          </cell>
          <cell r="AM58">
            <v>0</v>
          </cell>
          <cell r="AN58">
            <v>0</v>
          </cell>
          <cell r="AO58">
            <v>3</v>
          </cell>
          <cell r="AP58">
            <v>0</v>
          </cell>
          <cell r="AQ58">
            <v>0.36412206000000003</v>
          </cell>
          <cell r="AR58">
            <v>0</v>
          </cell>
          <cell r="AS58">
            <v>0</v>
          </cell>
          <cell r="AT58">
            <v>0</v>
          </cell>
          <cell r="AU58">
            <v>3</v>
          </cell>
          <cell r="AV58">
            <v>0</v>
          </cell>
          <cell r="AW58">
            <v>0.37010105999999998</v>
          </cell>
          <cell r="AX58">
            <v>0</v>
          </cell>
          <cell r="AY58">
            <v>0</v>
          </cell>
          <cell r="AZ58">
            <v>0</v>
          </cell>
          <cell r="BA58">
            <v>3</v>
          </cell>
          <cell r="BB58">
            <v>0</v>
          </cell>
          <cell r="BC58">
            <v>0.37540984999999999</v>
          </cell>
          <cell r="BD58">
            <v>0</v>
          </cell>
          <cell r="BE58">
            <v>0</v>
          </cell>
          <cell r="BF58">
            <v>0</v>
          </cell>
          <cell r="BG58">
            <v>3</v>
          </cell>
          <cell r="BH58">
            <v>0</v>
          </cell>
          <cell r="BI58">
            <v>0.38638549999999999</v>
          </cell>
          <cell r="BJ58">
            <v>0</v>
          </cell>
          <cell r="BK58">
            <v>0</v>
          </cell>
          <cell r="BL58">
            <v>0</v>
          </cell>
          <cell r="BM58">
            <v>3</v>
          </cell>
          <cell r="BN58">
            <v>0</v>
          </cell>
          <cell r="BO58">
            <v>0</v>
          </cell>
          <cell r="BP58">
            <v>0</v>
          </cell>
          <cell r="BQ58">
            <v>0</v>
          </cell>
          <cell r="BR58">
            <v>0</v>
          </cell>
          <cell r="BS58">
            <v>0</v>
          </cell>
          <cell r="BT58" t="str">
            <v>нд</v>
          </cell>
          <cell r="BU58" t="str">
            <v>нд</v>
          </cell>
          <cell r="BV58" t="str">
            <v>нд</v>
          </cell>
          <cell r="BW58" t="str">
            <v>нд</v>
          </cell>
          <cell r="BX58" t="str">
            <v>нд</v>
          </cell>
          <cell r="BY58" t="str">
            <v>нд</v>
          </cell>
          <cell r="BZ58">
            <v>0</v>
          </cell>
          <cell r="CA58">
            <v>1.5403065000000002</v>
          </cell>
          <cell r="CB58">
            <v>0</v>
          </cell>
          <cell r="CC58">
            <v>0</v>
          </cell>
          <cell r="CD58">
            <v>0</v>
          </cell>
          <cell r="CE58">
            <v>13</v>
          </cell>
          <cell r="CF58">
            <v>0</v>
          </cell>
          <cell r="CG58">
            <v>1.5653829000000001</v>
          </cell>
          <cell r="CH58">
            <v>0</v>
          </cell>
          <cell r="CI58">
            <v>0</v>
          </cell>
          <cell r="CJ58">
            <v>0</v>
          </cell>
          <cell r="CK58">
            <v>13</v>
          </cell>
          <cell r="CL58" t="str">
            <v>Пересчет по индексам-дефляторам Минэкономразвития до 2024г.</v>
          </cell>
        </row>
        <row r="59">
          <cell r="C59" t="str">
            <v>H_504-16</v>
          </cell>
          <cell r="D59">
            <v>11.05985411</v>
          </cell>
          <cell r="E59">
            <v>10.256521149999999</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v>
          </cell>
          <cell r="U59">
            <v>0</v>
          </cell>
          <cell r="V59">
            <v>0</v>
          </cell>
          <cell r="W59">
            <v>0</v>
          </cell>
          <cell r="X59">
            <v>0</v>
          </cell>
          <cell r="Y59">
            <v>0</v>
          </cell>
          <cell r="Z59">
            <v>0</v>
          </cell>
          <cell r="AA59">
            <v>0</v>
          </cell>
          <cell r="AB59">
            <v>0</v>
          </cell>
          <cell r="AC59">
            <v>0</v>
          </cell>
          <cell r="AD59">
            <v>0</v>
          </cell>
          <cell r="AE59">
            <v>2.3810121899999999</v>
          </cell>
          <cell r="AF59">
            <v>0</v>
          </cell>
          <cell r="AG59">
            <v>0</v>
          </cell>
          <cell r="AH59">
            <v>0</v>
          </cell>
          <cell r="AI59">
            <v>2</v>
          </cell>
          <cell r="AJ59">
            <v>0</v>
          </cell>
          <cell r="AK59">
            <v>2.40386692</v>
          </cell>
          <cell r="AL59">
            <v>0</v>
          </cell>
          <cell r="AM59">
            <v>0</v>
          </cell>
          <cell r="AN59">
            <v>0</v>
          </cell>
          <cell r="AO59">
            <v>2</v>
          </cell>
          <cell r="AP59">
            <v>0</v>
          </cell>
          <cell r="AQ59">
            <v>0</v>
          </cell>
          <cell r="AR59">
            <v>0</v>
          </cell>
          <cell r="AS59">
            <v>0</v>
          </cell>
          <cell r="AT59">
            <v>0</v>
          </cell>
          <cell r="AU59">
            <v>0</v>
          </cell>
          <cell r="AV59">
            <v>0</v>
          </cell>
          <cell r="AW59">
            <v>0</v>
          </cell>
          <cell r="AX59">
            <v>0</v>
          </cell>
          <cell r="AY59">
            <v>0</v>
          </cell>
          <cell r="AZ59">
            <v>0</v>
          </cell>
          <cell r="BA59">
            <v>0</v>
          </cell>
          <cell r="BB59">
            <v>0</v>
          </cell>
          <cell r="BC59">
            <v>7.6295916300000002</v>
          </cell>
          <cell r="BD59">
            <v>0</v>
          </cell>
          <cell r="BE59">
            <v>0</v>
          </cell>
          <cell r="BF59">
            <v>0</v>
          </cell>
          <cell r="BG59">
            <v>6</v>
          </cell>
          <cell r="BH59">
            <v>0</v>
          </cell>
          <cell r="BI59">
            <v>7.8526542299999997</v>
          </cell>
          <cell r="BJ59">
            <v>0</v>
          </cell>
          <cell r="BK59">
            <v>0</v>
          </cell>
          <cell r="BL59">
            <v>0</v>
          </cell>
          <cell r="BM59">
            <v>6</v>
          </cell>
          <cell r="BN59">
            <v>0</v>
          </cell>
          <cell r="BO59">
            <v>0</v>
          </cell>
          <cell r="BP59">
            <v>0</v>
          </cell>
          <cell r="BQ59">
            <v>0</v>
          </cell>
          <cell r="BR59">
            <v>0</v>
          </cell>
          <cell r="BS59">
            <v>0</v>
          </cell>
          <cell r="BT59" t="str">
            <v>нд</v>
          </cell>
          <cell r="BU59" t="str">
            <v>нд</v>
          </cell>
          <cell r="BV59" t="str">
            <v>нд</v>
          </cell>
          <cell r="BW59" t="str">
            <v>нд</v>
          </cell>
          <cell r="BX59" t="str">
            <v>нд</v>
          </cell>
          <cell r="BY59" t="str">
            <v>нд</v>
          </cell>
          <cell r="BZ59">
            <v>0</v>
          </cell>
          <cell r="CA59">
            <v>10.01060382</v>
          </cell>
          <cell r="CB59">
            <v>0</v>
          </cell>
          <cell r="CC59">
            <v>0</v>
          </cell>
          <cell r="CD59">
            <v>0</v>
          </cell>
          <cell r="CE59">
            <v>8</v>
          </cell>
          <cell r="CF59">
            <v>0</v>
          </cell>
          <cell r="CG59">
            <v>10.256521149999999</v>
          </cell>
          <cell r="CH59">
            <v>0</v>
          </cell>
          <cell r="CI59">
            <v>0</v>
          </cell>
          <cell r="CJ59">
            <v>0</v>
          </cell>
          <cell r="CK59">
            <v>8</v>
          </cell>
          <cell r="CL59" t="str">
            <v>Пересчет по индексам-дефляторам Минэкономразвития до 2024г.</v>
          </cell>
        </row>
        <row r="60">
          <cell r="C60" t="str">
            <v>H_504-17</v>
          </cell>
          <cell r="D60">
            <v>6.7449436199999999</v>
          </cell>
          <cell r="E60">
            <v>5.3540417900000001</v>
          </cell>
          <cell r="F60">
            <v>0</v>
          </cell>
          <cell r="G60">
            <v>0</v>
          </cell>
          <cell r="H60">
            <v>0</v>
          </cell>
          <cell r="I60">
            <v>0</v>
          </cell>
          <cell r="J60">
            <v>0</v>
          </cell>
          <cell r="K60">
            <v>0</v>
          </cell>
          <cell r="L60">
            <v>0</v>
          </cell>
          <cell r="M60">
            <v>0</v>
          </cell>
          <cell r="N60">
            <v>0</v>
          </cell>
          <cell r="O60">
            <v>0</v>
          </cell>
          <cell r="P60">
            <v>0</v>
          </cell>
          <cell r="Q60">
            <v>0</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v>0</v>
          </cell>
          <cell r="BC60">
            <v>2.5449876900000001</v>
          </cell>
          <cell r="BD60">
            <v>0</v>
          </cell>
          <cell r="BE60">
            <v>0</v>
          </cell>
          <cell r="BF60">
            <v>0</v>
          </cell>
          <cell r="BG60">
            <v>1</v>
          </cell>
          <cell r="BH60">
            <v>0</v>
          </cell>
          <cell r="BI60">
            <v>2.6193942200000002</v>
          </cell>
          <cell r="BJ60">
            <v>0</v>
          </cell>
          <cell r="BK60">
            <v>0</v>
          </cell>
          <cell r="BL60">
            <v>0</v>
          </cell>
          <cell r="BM60">
            <v>1</v>
          </cell>
          <cell r="BN60">
            <v>0</v>
          </cell>
          <cell r="BO60">
            <v>2.7346475699999999</v>
          </cell>
          <cell r="BP60">
            <v>0</v>
          </cell>
          <cell r="BQ60">
            <v>0</v>
          </cell>
          <cell r="BR60">
            <v>0</v>
          </cell>
          <cell r="BS60">
            <v>1</v>
          </cell>
          <cell r="BT60" t="str">
            <v>нд</v>
          </cell>
          <cell r="BU60" t="str">
            <v>нд</v>
          </cell>
          <cell r="BV60" t="str">
            <v>нд</v>
          </cell>
          <cell r="BW60" t="str">
            <v>нд</v>
          </cell>
          <cell r="BX60" t="str">
            <v>нд</v>
          </cell>
          <cell r="BY60" t="str">
            <v>нд</v>
          </cell>
          <cell r="BZ60">
            <v>0</v>
          </cell>
          <cell r="CA60">
            <v>5.2796352600000001</v>
          </cell>
          <cell r="CB60">
            <v>0</v>
          </cell>
          <cell r="CC60">
            <v>0</v>
          </cell>
          <cell r="CD60">
            <v>0</v>
          </cell>
          <cell r="CE60">
            <v>2</v>
          </cell>
          <cell r="CF60">
            <v>0</v>
          </cell>
          <cell r="CG60">
            <v>5.3540417900000001</v>
          </cell>
          <cell r="CH60">
            <v>0</v>
          </cell>
          <cell r="CI60">
            <v>0</v>
          </cell>
          <cell r="CJ60">
            <v>0</v>
          </cell>
          <cell r="CK60">
            <v>2</v>
          </cell>
          <cell r="CL60" t="str">
            <v>Пересчет по индексам-дефляторам Минэкономразвития до 2024г.</v>
          </cell>
        </row>
        <row r="61">
          <cell r="C61" t="str">
            <v>J_ДЭС-504-205</v>
          </cell>
          <cell r="D61">
            <v>0</v>
          </cell>
          <cell r="E61">
            <v>0.45485286000000003</v>
          </cell>
          <cell r="F61">
            <v>0</v>
          </cell>
          <cell r="G61">
            <v>0</v>
          </cell>
          <cell r="H61">
            <v>0</v>
          </cell>
          <cell r="I61">
            <v>0</v>
          </cell>
          <cell r="J61">
            <v>0</v>
          </cell>
          <cell r="K61">
            <v>0</v>
          </cell>
          <cell r="L61">
            <v>0</v>
          </cell>
          <cell r="M61">
            <v>0.45485286000000003</v>
          </cell>
          <cell r="N61">
            <v>0</v>
          </cell>
          <cell r="O61">
            <v>0</v>
          </cell>
          <cell r="P61">
            <v>0</v>
          </cell>
          <cell r="Q61">
            <v>7</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t="str">
            <v>нд</v>
          </cell>
          <cell r="BU61" t="str">
            <v>нд</v>
          </cell>
          <cell r="BV61" t="str">
            <v>нд</v>
          </cell>
          <cell r="BW61" t="str">
            <v>нд</v>
          </cell>
          <cell r="BX61" t="str">
            <v>нд</v>
          </cell>
          <cell r="BY61" t="str">
            <v>нд</v>
          </cell>
          <cell r="BZ61">
            <v>0</v>
          </cell>
          <cell r="CA61">
            <v>0</v>
          </cell>
          <cell r="CB61">
            <v>0</v>
          </cell>
          <cell r="CC61">
            <v>0</v>
          </cell>
          <cell r="CD61">
            <v>0</v>
          </cell>
          <cell r="CE61">
            <v>0</v>
          </cell>
          <cell r="CF61">
            <v>0</v>
          </cell>
          <cell r="CG61">
            <v>0</v>
          </cell>
          <cell r="CH61">
            <v>0</v>
          </cell>
          <cell r="CI61">
            <v>0</v>
          </cell>
          <cell r="CJ61">
            <v>0</v>
          </cell>
          <cell r="CK61">
            <v>0</v>
          </cell>
          <cell r="CL61" t="str">
            <v>нд</v>
          </cell>
        </row>
        <row r="62">
          <cell r="C62" t="str">
            <v>J_ДЭС-504-206</v>
          </cell>
          <cell r="D62">
            <v>0</v>
          </cell>
          <cell r="E62">
            <v>0.39763016000000001</v>
          </cell>
          <cell r="F62">
            <v>0</v>
          </cell>
          <cell r="G62">
            <v>0</v>
          </cell>
          <cell r="H62">
            <v>0</v>
          </cell>
          <cell r="I62">
            <v>0</v>
          </cell>
          <cell r="J62">
            <v>0</v>
          </cell>
          <cell r="K62">
            <v>0</v>
          </cell>
          <cell r="L62">
            <v>0</v>
          </cell>
          <cell r="M62">
            <v>0.39763016000000001</v>
          </cell>
          <cell r="N62">
            <v>0</v>
          </cell>
          <cell r="O62">
            <v>0</v>
          </cell>
          <cell r="P62">
            <v>0</v>
          </cell>
          <cell r="Q62">
            <v>1</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t="str">
            <v>нд</v>
          </cell>
          <cell r="BU62" t="str">
            <v>нд</v>
          </cell>
          <cell r="BV62" t="str">
            <v>нд</v>
          </cell>
          <cell r="BW62" t="str">
            <v>нд</v>
          </cell>
          <cell r="BX62" t="str">
            <v>нд</v>
          </cell>
          <cell r="BY62" t="str">
            <v>нд</v>
          </cell>
          <cell r="BZ62">
            <v>0</v>
          </cell>
          <cell r="CA62">
            <v>0</v>
          </cell>
          <cell r="CB62">
            <v>0</v>
          </cell>
          <cell r="CC62">
            <v>0</v>
          </cell>
          <cell r="CD62">
            <v>0</v>
          </cell>
          <cell r="CE62">
            <v>0</v>
          </cell>
          <cell r="CF62">
            <v>0</v>
          </cell>
          <cell r="CG62">
            <v>0</v>
          </cell>
          <cell r="CH62">
            <v>0</v>
          </cell>
          <cell r="CI62">
            <v>0</v>
          </cell>
          <cell r="CJ62">
            <v>0</v>
          </cell>
          <cell r="CK62">
            <v>0</v>
          </cell>
          <cell r="CL62" t="str">
            <v>нд</v>
          </cell>
        </row>
        <row r="63">
          <cell r="C63" t="str">
            <v>J_ДЭС-504-207</v>
          </cell>
          <cell r="D63">
            <v>0</v>
          </cell>
          <cell r="E63">
            <v>0.30653490999999999</v>
          </cell>
          <cell r="F63">
            <v>0</v>
          </cell>
          <cell r="G63">
            <v>0</v>
          </cell>
          <cell r="H63">
            <v>0</v>
          </cell>
          <cell r="I63">
            <v>0</v>
          </cell>
          <cell r="J63">
            <v>0</v>
          </cell>
          <cell r="K63">
            <v>0</v>
          </cell>
          <cell r="L63">
            <v>0</v>
          </cell>
          <cell r="M63">
            <v>0.30653490999999999</v>
          </cell>
          <cell r="N63">
            <v>0</v>
          </cell>
          <cell r="O63">
            <v>0</v>
          </cell>
          <cell r="P63">
            <v>0</v>
          </cell>
          <cell r="Q63">
            <v>1</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t="str">
            <v>нд</v>
          </cell>
          <cell r="BU63" t="str">
            <v>нд</v>
          </cell>
          <cell r="BV63" t="str">
            <v>нд</v>
          </cell>
          <cell r="BW63" t="str">
            <v>нд</v>
          </cell>
          <cell r="BX63" t="str">
            <v>нд</v>
          </cell>
          <cell r="BY63" t="str">
            <v>нд</v>
          </cell>
          <cell r="BZ63">
            <v>0</v>
          </cell>
          <cell r="CA63">
            <v>0</v>
          </cell>
          <cell r="CB63">
            <v>0</v>
          </cell>
          <cell r="CC63">
            <v>0</v>
          </cell>
          <cell r="CD63">
            <v>0</v>
          </cell>
          <cell r="CE63">
            <v>0</v>
          </cell>
          <cell r="CF63">
            <v>0</v>
          </cell>
          <cell r="CG63">
            <v>0</v>
          </cell>
          <cell r="CH63">
            <v>0</v>
          </cell>
          <cell r="CI63">
            <v>0</v>
          </cell>
          <cell r="CJ63">
            <v>0</v>
          </cell>
          <cell r="CK63">
            <v>0</v>
          </cell>
          <cell r="CL63" t="str">
            <v>нд</v>
          </cell>
        </row>
        <row r="64">
          <cell r="C64" t="str">
            <v>J_ДЭС-504-210</v>
          </cell>
          <cell r="D64">
            <v>0</v>
          </cell>
          <cell r="E64">
            <v>0.52848306</v>
          </cell>
          <cell r="F64">
            <v>0</v>
          </cell>
          <cell r="G64">
            <v>0</v>
          </cell>
          <cell r="H64">
            <v>0</v>
          </cell>
          <cell r="I64">
            <v>0</v>
          </cell>
          <cell r="J64">
            <v>0</v>
          </cell>
          <cell r="K64">
            <v>0</v>
          </cell>
          <cell r="L64">
            <v>0</v>
          </cell>
          <cell r="M64">
            <v>0.52848306</v>
          </cell>
          <cell r="N64">
            <v>0</v>
          </cell>
          <cell r="O64">
            <v>0</v>
          </cell>
          <cell r="P64">
            <v>0</v>
          </cell>
          <cell r="Q64">
            <v>1</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t="str">
            <v>нд</v>
          </cell>
          <cell r="BU64" t="str">
            <v>нд</v>
          </cell>
          <cell r="BV64" t="str">
            <v>нд</v>
          </cell>
          <cell r="BW64" t="str">
            <v>нд</v>
          </cell>
          <cell r="BX64" t="str">
            <v>нд</v>
          </cell>
          <cell r="BY64" t="str">
            <v>нд</v>
          </cell>
          <cell r="BZ64">
            <v>0</v>
          </cell>
          <cell r="CA64">
            <v>0</v>
          </cell>
          <cell r="CB64">
            <v>0</v>
          </cell>
          <cell r="CC64">
            <v>0</v>
          </cell>
          <cell r="CD64">
            <v>0</v>
          </cell>
          <cell r="CE64">
            <v>0</v>
          </cell>
          <cell r="CF64">
            <v>0</v>
          </cell>
          <cell r="CG64">
            <v>0</v>
          </cell>
          <cell r="CH64">
            <v>0</v>
          </cell>
          <cell r="CI64">
            <v>0</v>
          </cell>
          <cell r="CJ64">
            <v>0</v>
          </cell>
          <cell r="CK64">
            <v>0</v>
          </cell>
          <cell r="CL64" t="str">
            <v>нд</v>
          </cell>
        </row>
        <row r="65">
          <cell r="C65" t="str">
            <v>J_ДЭС-504-212</v>
          </cell>
          <cell r="D65">
            <v>0</v>
          </cell>
          <cell r="E65">
            <v>6.6394579999999995E-2</v>
          </cell>
          <cell r="F65">
            <v>0</v>
          </cell>
          <cell r="G65">
            <v>0</v>
          </cell>
          <cell r="H65">
            <v>0</v>
          </cell>
          <cell r="I65">
            <v>0</v>
          </cell>
          <cell r="J65">
            <v>0</v>
          </cell>
          <cell r="K65">
            <v>0</v>
          </cell>
          <cell r="L65">
            <v>0</v>
          </cell>
          <cell r="M65">
            <v>6.6394579999999995E-2</v>
          </cell>
          <cell r="N65">
            <v>0</v>
          </cell>
          <cell r="O65">
            <v>0</v>
          </cell>
          <cell r="P65">
            <v>0</v>
          </cell>
          <cell r="Q65">
            <v>1</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v>0</v>
          </cell>
          <cell r="BC65">
            <v>0</v>
          </cell>
          <cell r="BD65">
            <v>0</v>
          </cell>
          <cell r="BE65">
            <v>0</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t="str">
            <v>нд</v>
          </cell>
          <cell r="BU65" t="str">
            <v>нд</v>
          </cell>
          <cell r="BV65" t="str">
            <v>нд</v>
          </cell>
          <cell r="BW65" t="str">
            <v>нд</v>
          </cell>
          <cell r="BX65" t="str">
            <v>нд</v>
          </cell>
          <cell r="BY65" t="str">
            <v>нд</v>
          </cell>
          <cell r="BZ65">
            <v>0</v>
          </cell>
          <cell r="CA65">
            <v>0</v>
          </cell>
          <cell r="CB65">
            <v>0</v>
          </cell>
          <cell r="CC65">
            <v>0</v>
          </cell>
          <cell r="CD65">
            <v>0</v>
          </cell>
          <cell r="CE65">
            <v>0</v>
          </cell>
          <cell r="CF65">
            <v>0</v>
          </cell>
          <cell r="CG65">
            <v>0</v>
          </cell>
          <cell r="CH65">
            <v>0</v>
          </cell>
          <cell r="CI65">
            <v>0</v>
          </cell>
          <cell r="CJ65">
            <v>0</v>
          </cell>
          <cell r="CK65">
            <v>0</v>
          </cell>
          <cell r="CL65" t="str">
            <v>нд</v>
          </cell>
        </row>
        <row r="66">
          <cell r="C66" t="str">
            <v>J_ДЭС-504-213</v>
          </cell>
          <cell r="D66">
            <v>0</v>
          </cell>
          <cell r="E66">
            <v>0.24729253000000001</v>
          </cell>
          <cell r="F66">
            <v>0</v>
          </cell>
          <cell r="G66">
            <v>0</v>
          </cell>
          <cell r="H66">
            <v>0</v>
          </cell>
          <cell r="I66">
            <v>0</v>
          </cell>
          <cell r="J66">
            <v>0</v>
          </cell>
          <cell r="K66">
            <v>0</v>
          </cell>
          <cell r="L66">
            <v>0</v>
          </cell>
          <cell r="M66">
            <v>0.24729253000000001</v>
          </cell>
          <cell r="N66">
            <v>0</v>
          </cell>
          <cell r="O66">
            <v>0</v>
          </cell>
          <cell r="P66">
            <v>0</v>
          </cell>
          <cell r="Q66">
            <v>3</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v>0</v>
          </cell>
          <cell r="BC66">
            <v>0</v>
          </cell>
          <cell r="BD66">
            <v>0</v>
          </cell>
          <cell r="BE66">
            <v>0</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t="str">
            <v>нд</v>
          </cell>
          <cell r="BU66" t="str">
            <v>нд</v>
          </cell>
          <cell r="BV66" t="str">
            <v>нд</v>
          </cell>
          <cell r="BW66" t="str">
            <v>нд</v>
          </cell>
          <cell r="BX66" t="str">
            <v>нд</v>
          </cell>
          <cell r="BY66" t="str">
            <v>нд</v>
          </cell>
          <cell r="BZ66">
            <v>0</v>
          </cell>
          <cell r="CA66">
            <v>0</v>
          </cell>
          <cell r="CB66">
            <v>0</v>
          </cell>
          <cell r="CC66">
            <v>0</v>
          </cell>
          <cell r="CD66">
            <v>0</v>
          </cell>
          <cell r="CE66">
            <v>0</v>
          </cell>
          <cell r="CF66">
            <v>0</v>
          </cell>
          <cell r="CG66">
            <v>0</v>
          </cell>
          <cell r="CH66">
            <v>0</v>
          </cell>
          <cell r="CI66">
            <v>0</v>
          </cell>
          <cell r="CJ66">
            <v>0</v>
          </cell>
          <cell r="CK66">
            <v>0</v>
          </cell>
          <cell r="CL66" t="str">
            <v>нд</v>
          </cell>
        </row>
        <row r="67">
          <cell r="C67" t="str">
            <v>J_ДЭС-504-214</v>
          </cell>
          <cell r="D67">
            <v>0</v>
          </cell>
          <cell r="E67">
            <v>0.10647254</v>
          </cell>
          <cell r="F67">
            <v>0</v>
          </cell>
          <cell r="G67">
            <v>0</v>
          </cell>
          <cell r="H67">
            <v>0</v>
          </cell>
          <cell r="I67">
            <v>0</v>
          </cell>
          <cell r="J67">
            <v>0</v>
          </cell>
          <cell r="K67">
            <v>0</v>
          </cell>
          <cell r="L67">
            <v>0</v>
          </cell>
          <cell r="M67">
            <v>0.10647254</v>
          </cell>
          <cell r="N67">
            <v>0</v>
          </cell>
          <cell r="O67">
            <v>0</v>
          </cell>
          <cell r="P67">
            <v>0</v>
          </cell>
          <cell r="Q67">
            <v>1</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v>0</v>
          </cell>
          <cell r="BC67">
            <v>0</v>
          </cell>
          <cell r="BD67">
            <v>0</v>
          </cell>
          <cell r="BE67">
            <v>0</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t="str">
            <v>нд</v>
          </cell>
          <cell r="BU67" t="str">
            <v>нд</v>
          </cell>
          <cell r="BV67" t="str">
            <v>нд</v>
          </cell>
          <cell r="BW67" t="str">
            <v>нд</v>
          </cell>
          <cell r="BX67" t="str">
            <v>нд</v>
          </cell>
          <cell r="BY67" t="str">
            <v>нд</v>
          </cell>
          <cell r="BZ67">
            <v>0</v>
          </cell>
          <cell r="CA67">
            <v>0</v>
          </cell>
          <cell r="CB67">
            <v>0</v>
          </cell>
          <cell r="CC67">
            <v>0</v>
          </cell>
          <cell r="CD67">
            <v>0</v>
          </cell>
          <cell r="CE67">
            <v>0</v>
          </cell>
          <cell r="CF67">
            <v>0</v>
          </cell>
          <cell r="CG67">
            <v>0</v>
          </cell>
          <cell r="CH67">
            <v>0</v>
          </cell>
          <cell r="CI67">
            <v>0</v>
          </cell>
          <cell r="CJ67">
            <v>0</v>
          </cell>
          <cell r="CK67">
            <v>0</v>
          </cell>
          <cell r="CL67" t="str">
            <v>нд</v>
          </cell>
        </row>
        <row r="68">
          <cell r="C68" t="str">
            <v>J_ДЭС-504-215</v>
          </cell>
          <cell r="D68">
            <v>0</v>
          </cell>
          <cell r="E68">
            <v>0.73514847999999999</v>
          </cell>
          <cell r="F68">
            <v>0</v>
          </cell>
          <cell r="G68">
            <v>0</v>
          </cell>
          <cell r="H68">
            <v>0</v>
          </cell>
          <cell r="I68">
            <v>0</v>
          </cell>
          <cell r="J68">
            <v>0</v>
          </cell>
          <cell r="K68">
            <v>0</v>
          </cell>
          <cell r="L68">
            <v>0</v>
          </cell>
          <cell r="M68">
            <v>0.73514847999999999</v>
          </cell>
          <cell r="N68">
            <v>0</v>
          </cell>
          <cell r="O68">
            <v>0</v>
          </cell>
          <cell r="P68">
            <v>0</v>
          </cell>
          <cell r="Q68">
            <v>1</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v>0</v>
          </cell>
          <cell r="BC68">
            <v>0</v>
          </cell>
          <cell r="BD68">
            <v>0</v>
          </cell>
          <cell r="BE68">
            <v>0</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t="str">
            <v>нд</v>
          </cell>
          <cell r="BU68" t="str">
            <v>нд</v>
          </cell>
          <cell r="BV68" t="str">
            <v>нд</v>
          </cell>
          <cell r="BW68" t="str">
            <v>нд</v>
          </cell>
          <cell r="BX68" t="str">
            <v>нд</v>
          </cell>
          <cell r="BY68" t="str">
            <v>нд</v>
          </cell>
          <cell r="BZ68">
            <v>0</v>
          </cell>
          <cell r="CA68">
            <v>0</v>
          </cell>
          <cell r="CB68">
            <v>0</v>
          </cell>
          <cell r="CC68">
            <v>0</v>
          </cell>
          <cell r="CD68">
            <v>0</v>
          </cell>
          <cell r="CE68">
            <v>0</v>
          </cell>
          <cell r="CF68">
            <v>0</v>
          </cell>
          <cell r="CG68">
            <v>0</v>
          </cell>
          <cell r="CH68">
            <v>0</v>
          </cell>
          <cell r="CI68">
            <v>0</v>
          </cell>
          <cell r="CJ68">
            <v>0</v>
          </cell>
          <cell r="CK68">
            <v>0</v>
          </cell>
          <cell r="CL68" t="str">
            <v>нд</v>
          </cell>
        </row>
        <row r="69">
          <cell r="C69" t="str">
            <v>Г</v>
          </cell>
          <cell r="D69">
            <v>0</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v>0</v>
          </cell>
          <cell r="BC69">
            <v>0</v>
          </cell>
          <cell r="BD69">
            <v>0</v>
          </cell>
          <cell r="BE69">
            <v>0</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t="str">
            <v>нд</v>
          </cell>
          <cell r="BU69" t="str">
            <v>нд</v>
          </cell>
          <cell r="BV69" t="str">
            <v>нд</v>
          </cell>
          <cell r="BW69" t="str">
            <v>нд</v>
          </cell>
          <cell r="BX69" t="str">
            <v>нд</v>
          </cell>
          <cell r="BY69" t="str">
            <v>нд</v>
          </cell>
          <cell r="BZ69">
            <v>0</v>
          </cell>
          <cell r="CA69">
            <v>0</v>
          </cell>
          <cell r="CB69">
            <v>0</v>
          </cell>
          <cell r="CC69">
            <v>0</v>
          </cell>
          <cell r="CD69">
            <v>0</v>
          </cell>
          <cell r="CE69">
            <v>0</v>
          </cell>
          <cell r="CF69">
            <v>0</v>
          </cell>
          <cell r="CG69">
            <v>0</v>
          </cell>
          <cell r="CH69">
            <v>0</v>
          </cell>
          <cell r="CI69">
            <v>0</v>
          </cell>
          <cell r="CJ69">
            <v>0</v>
          </cell>
          <cell r="CK69">
            <v>0</v>
          </cell>
          <cell r="CL69" t="str">
            <v>нд</v>
          </cell>
        </row>
        <row r="70">
          <cell r="C70" t="str">
            <v>Г</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v>0</v>
          </cell>
          <cell r="BC70">
            <v>0</v>
          </cell>
          <cell r="BD70">
            <v>0</v>
          </cell>
          <cell r="BE70">
            <v>0</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t="str">
            <v>нд</v>
          </cell>
          <cell r="BU70" t="str">
            <v>нд</v>
          </cell>
          <cell r="BV70" t="str">
            <v>нд</v>
          </cell>
          <cell r="BW70" t="str">
            <v>нд</v>
          </cell>
          <cell r="BX70" t="str">
            <v>нд</v>
          </cell>
          <cell r="BY70" t="str">
            <v>нд</v>
          </cell>
          <cell r="BZ70">
            <v>0</v>
          </cell>
          <cell r="CA70">
            <v>0</v>
          </cell>
          <cell r="CB70">
            <v>0</v>
          </cell>
          <cell r="CC70">
            <v>0</v>
          </cell>
          <cell r="CD70">
            <v>0</v>
          </cell>
          <cell r="CE70">
            <v>0</v>
          </cell>
          <cell r="CF70">
            <v>0</v>
          </cell>
          <cell r="CG70">
            <v>0</v>
          </cell>
          <cell r="CH70">
            <v>0</v>
          </cell>
          <cell r="CI70">
            <v>0</v>
          </cell>
          <cell r="CJ70">
            <v>0</v>
          </cell>
          <cell r="CK70">
            <v>0</v>
          </cell>
          <cell r="CL70" t="str">
            <v>нд</v>
          </cell>
        </row>
        <row r="71">
          <cell r="C71" t="str">
            <v>Г</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0</v>
          </cell>
          <cell r="AQ71">
            <v>0</v>
          </cell>
          <cell r="AR71">
            <v>0</v>
          </cell>
          <cell r="AS71">
            <v>0</v>
          </cell>
          <cell r="AT71">
            <v>0</v>
          </cell>
          <cell r="AU71">
            <v>0</v>
          </cell>
          <cell r="AV71">
            <v>0</v>
          </cell>
          <cell r="AW71">
            <v>0</v>
          </cell>
          <cell r="AX71">
            <v>0</v>
          </cell>
          <cell r="AY71">
            <v>0</v>
          </cell>
          <cell r="AZ71">
            <v>0</v>
          </cell>
          <cell r="BA71">
            <v>0</v>
          </cell>
          <cell r="BB71">
            <v>0</v>
          </cell>
          <cell r="BC71">
            <v>0</v>
          </cell>
          <cell r="BD71">
            <v>0</v>
          </cell>
          <cell r="BE71">
            <v>0</v>
          </cell>
          <cell r="BF71">
            <v>0</v>
          </cell>
          <cell r="BG71">
            <v>0</v>
          </cell>
          <cell r="BH71">
            <v>0</v>
          </cell>
          <cell r="BI71">
            <v>0</v>
          </cell>
          <cell r="BJ71">
            <v>0</v>
          </cell>
          <cell r="BK71">
            <v>0</v>
          </cell>
          <cell r="BL71">
            <v>0</v>
          </cell>
          <cell r="BM71">
            <v>0</v>
          </cell>
          <cell r="BN71">
            <v>0</v>
          </cell>
          <cell r="BO71">
            <v>0</v>
          </cell>
          <cell r="BP71">
            <v>0</v>
          </cell>
          <cell r="BQ71">
            <v>0</v>
          </cell>
          <cell r="BR71">
            <v>0</v>
          </cell>
          <cell r="BS71">
            <v>0</v>
          </cell>
          <cell r="BT71" t="str">
            <v>нд</v>
          </cell>
          <cell r="BU71" t="str">
            <v>нд</v>
          </cell>
          <cell r="BV71" t="str">
            <v>нд</v>
          </cell>
          <cell r="BW71" t="str">
            <v>нд</v>
          </cell>
          <cell r="BX71" t="str">
            <v>нд</v>
          </cell>
          <cell r="BY71" t="str">
            <v>нд</v>
          </cell>
          <cell r="BZ71">
            <v>0</v>
          </cell>
          <cell r="CA71">
            <v>0</v>
          </cell>
          <cell r="CB71">
            <v>0</v>
          </cell>
          <cell r="CC71">
            <v>0</v>
          </cell>
          <cell r="CD71">
            <v>0</v>
          </cell>
          <cell r="CE71">
            <v>0</v>
          </cell>
          <cell r="CF71">
            <v>0</v>
          </cell>
          <cell r="CG71">
            <v>0</v>
          </cell>
          <cell r="CH71">
            <v>0</v>
          </cell>
          <cell r="CI71">
            <v>0</v>
          </cell>
          <cell r="CJ71">
            <v>0</v>
          </cell>
          <cell r="CK71">
            <v>0</v>
          </cell>
          <cell r="CL71" t="str">
            <v>нд</v>
          </cell>
        </row>
        <row r="72">
          <cell r="C72" t="str">
            <v>Г</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0</v>
          </cell>
          <cell r="AQ72">
            <v>0</v>
          </cell>
          <cell r="AR72">
            <v>0</v>
          </cell>
          <cell r="AS72">
            <v>0</v>
          </cell>
          <cell r="AT72">
            <v>0</v>
          </cell>
          <cell r="AU72">
            <v>0</v>
          </cell>
          <cell r="AV72">
            <v>0</v>
          </cell>
          <cell r="AW72">
            <v>0</v>
          </cell>
          <cell r="AX72">
            <v>0</v>
          </cell>
          <cell r="AY72">
            <v>0</v>
          </cell>
          <cell r="AZ72">
            <v>0</v>
          </cell>
          <cell r="BA72">
            <v>0</v>
          </cell>
          <cell r="BB72">
            <v>0</v>
          </cell>
          <cell r="BC72">
            <v>0</v>
          </cell>
          <cell r="BD72">
            <v>0</v>
          </cell>
          <cell r="BE72">
            <v>0</v>
          </cell>
          <cell r="BF72">
            <v>0</v>
          </cell>
          <cell r="BG72">
            <v>0</v>
          </cell>
          <cell r="BH72">
            <v>0</v>
          </cell>
          <cell r="BI72">
            <v>0</v>
          </cell>
          <cell r="BJ72">
            <v>0</v>
          </cell>
          <cell r="BK72">
            <v>0</v>
          </cell>
          <cell r="BL72">
            <v>0</v>
          </cell>
          <cell r="BM72">
            <v>0</v>
          </cell>
          <cell r="BN72">
            <v>0</v>
          </cell>
          <cell r="BO72">
            <v>0</v>
          </cell>
          <cell r="BP72">
            <v>0</v>
          </cell>
          <cell r="BQ72">
            <v>0</v>
          </cell>
          <cell r="BR72">
            <v>0</v>
          </cell>
          <cell r="BS72">
            <v>0</v>
          </cell>
          <cell r="BT72" t="str">
            <v>нд</v>
          </cell>
          <cell r="BU72" t="str">
            <v>нд</v>
          </cell>
          <cell r="BV72" t="str">
            <v>нд</v>
          </cell>
          <cell r="BW72" t="str">
            <v>нд</v>
          </cell>
          <cell r="BX72" t="str">
            <v>нд</v>
          </cell>
          <cell r="BY72" t="str">
            <v>нд</v>
          </cell>
          <cell r="BZ72">
            <v>0</v>
          </cell>
          <cell r="CA72">
            <v>0</v>
          </cell>
          <cell r="CB72">
            <v>0</v>
          </cell>
          <cell r="CC72">
            <v>0</v>
          </cell>
          <cell r="CD72">
            <v>0</v>
          </cell>
          <cell r="CE72">
            <v>0</v>
          </cell>
          <cell r="CF72">
            <v>0</v>
          </cell>
          <cell r="CG72">
            <v>0</v>
          </cell>
          <cell r="CH72">
            <v>0</v>
          </cell>
          <cell r="CI72">
            <v>0</v>
          </cell>
          <cell r="CJ72">
            <v>0</v>
          </cell>
          <cell r="CK72">
            <v>0</v>
          </cell>
          <cell r="CL72" t="str">
            <v>нд</v>
          </cell>
        </row>
        <row r="73">
          <cell r="C73" t="str">
            <v>Г</v>
          </cell>
          <cell r="D73">
            <v>0</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v>0</v>
          </cell>
          <cell r="BC73">
            <v>0</v>
          </cell>
          <cell r="BD73">
            <v>0</v>
          </cell>
          <cell r="BE73">
            <v>0</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t="str">
            <v>нд</v>
          </cell>
          <cell r="BU73" t="str">
            <v>нд</v>
          </cell>
          <cell r="BV73" t="str">
            <v>нд</v>
          </cell>
          <cell r="BW73" t="str">
            <v>нд</v>
          </cell>
          <cell r="BX73" t="str">
            <v>нд</v>
          </cell>
          <cell r="BY73" t="str">
            <v>нд</v>
          </cell>
          <cell r="BZ73">
            <v>0</v>
          </cell>
          <cell r="CA73">
            <v>0</v>
          </cell>
          <cell r="CB73">
            <v>0</v>
          </cell>
          <cell r="CC73">
            <v>0</v>
          </cell>
          <cell r="CD73">
            <v>0</v>
          </cell>
          <cell r="CE73">
            <v>0</v>
          </cell>
          <cell r="CF73">
            <v>0</v>
          </cell>
          <cell r="CG73">
            <v>0</v>
          </cell>
          <cell r="CH73">
            <v>0</v>
          </cell>
          <cell r="CI73">
            <v>0</v>
          </cell>
          <cell r="CJ73">
            <v>0</v>
          </cell>
          <cell r="CK73">
            <v>0</v>
          </cell>
          <cell r="CL73" t="str">
            <v>нд</v>
          </cell>
        </row>
        <row r="74">
          <cell r="C74" t="str">
            <v>Г</v>
          </cell>
          <cell r="D74">
            <v>75.472240029999995</v>
          </cell>
          <cell r="E74">
            <v>77.314489859999995</v>
          </cell>
          <cell r="F74">
            <v>0</v>
          </cell>
          <cell r="G74">
            <v>18.987062770000001</v>
          </cell>
          <cell r="H74">
            <v>0</v>
          </cell>
          <cell r="I74">
            <v>0</v>
          </cell>
          <cell r="J74">
            <v>0</v>
          </cell>
          <cell r="K74">
            <v>53</v>
          </cell>
          <cell r="L74">
            <v>0</v>
          </cell>
          <cell r="M74">
            <v>3.9848698699999998</v>
          </cell>
          <cell r="N74">
            <v>0</v>
          </cell>
          <cell r="O74">
            <v>0</v>
          </cell>
          <cell r="P74">
            <v>0</v>
          </cell>
          <cell r="Q74">
            <v>39</v>
          </cell>
          <cell r="R74">
            <v>0</v>
          </cell>
          <cell r="S74">
            <v>21.766010510000001</v>
          </cell>
          <cell r="T74">
            <v>0</v>
          </cell>
          <cell r="U74">
            <v>0</v>
          </cell>
          <cell r="V74">
            <v>0</v>
          </cell>
          <cell r="W74">
            <v>93</v>
          </cell>
          <cell r="X74">
            <v>0</v>
          </cell>
          <cell r="Y74">
            <v>36.981438799999999</v>
          </cell>
          <cell r="Z74">
            <v>0</v>
          </cell>
          <cell r="AA74">
            <v>0</v>
          </cell>
          <cell r="AB74">
            <v>0</v>
          </cell>
          <cell r="AC74">
            <v>94</v>
          </cell>
          <cell r="AD74">
            <v>0</v>
          </cell>
          <cell r="AE74">
            <v>13.018682460000001</v>
          </cell>
          <cell r="AF74">
            <v>0</v>
          </cell>
          <cell r="AG74">
            <v>0</v>
          </cell>
          <cell r="AH74">
            <v>0</v>
          </cell>
          <cell r="AI74">
            <v>54</v>
          </cell>
          <cell r="AJ74">
            <v>0</v>
          </cell>
          <cell r="AK74">
            <v>13.143645250000001</v>
          </cell>
          <cell r="AL74">
            <v>0</v>
          </cell>
          <cell r="AM74">
            <v>0</v>
          </cell>
          <cell r="AN74">
            <v>0</v>
          </cell>
          <cell r="AO74">
            <v>54</v>
          </cell>
          <cell r="AP74">
            <v>0</v>
          </cell>
          <cell r="AQ74">
            <v>11.459935739999999</v>
          </cell>
          <cell r="AR74">
            <v>0</v>
          </cell>
          <cell r="AS74">
            <v>0</v>
          </cell>
          <cell r="AT74">
            <v>0</v>
          </cell>
          <cell r="AU74">
            <v>53</v>
          </cell>
          <cell r="AV74">
            <v>0</v>
          </cell>
          <cell r="AW74">
            <v>11.648111780000001</v>
          </cell>
          <cell r="AX74">
            <v>0</v>
          </cell>
          <cell r="AY74">
            <v>0</v>
          </cell>
          <cell r="AZ74">
            <v>0</v>
          </cell>
          <cell r="BA74">
            <v>53</v>
          </cell>
          <cell r="BB74">
            <v>0</v>
          </cell>
          <cell r="BC74">
            <v>5.4932252000000004</v>
          </cell>
          <cell r="BD74">
            <v>0</v>
          </cell>
          <cell r="BE74">
            <v>0</v>
          </cell>
          <cell r="BF74">
            <v>0</v>
          </cell>
          <cell r="BG74">
            <v>52</v>
          </cell>
          <cell r="BH74">
            <v>0</v>
          </cell>
          <cell r="BI74">
            <v>5.6538278699999998</v>
          </cell>
          <cell r="BJ74">
            <v>0</v>
          </cell>
          <cell r="BK74">
            <v>0</v>
          </cell>
          <cell r="BL74">
            <v>0</v>
          </cell>
          <cell r="BM74">
            <v>52</v>
          </cell>
          <cell r="BN74">
            <v>0</v>
          </cell>
          <cell r="BO74">
            <v>5.90259629</v>
          </cell>
          <cell r="BP74">
            <v>0</v>
          </cell>
          <cell r="BQ74">
            <v>0</v>
          </cell>
          <cell r="BR74">
            <v>0</v>
          </cell>
          <cell r="BS74">
            <v>52</v>
          </cell>
          <cell r="BT74" t="str">
            <v>нд</v>
          </cell>
          <cell r="BU74" t="str">
            <v>нд</v>
          </cell>
          <cell r="BV74" t="str">
            <v>нд</v>
          </cell>
          <cell r="BW74" t="str">
            <v>нд</v>
          </cell>
          <cell r="BX74" t="str">
            <v>нд</v>
          </cell>
          <cell r="BY74" t="str">
            <v>нд</v>
          </cell>
          <cell r="BZ74">
            <v>0</v>
          </cell>
          <cell r="CA74">
            <v>57.640450199999997</v>
          </cell>
          <cell r="CB74">
            <v>0</v>
          </cell>
          <cell r="CC74">
            <v>0</v>
          </cell>
          <cell r="CD74">
            <v>0</v>
          </cell>
          <cell r="CE74">
            <v>304</v>
          </cell>
          <cell r="CF74">
            <v>0</v>
          </cell>
          <cell r="CG74">
            <v>73.329619989999998</v>
          </cell>
          <cell r="CH74">
            <v>0</v>
          </cell>
          <cell r="CI74">
            <v>0</v>
          </cell>
          <cell r="CJ74">
            <v>0</v>
          </cell>
          <cell r="CK74">
            <v>305</v>
          </cell>
          <cell r="CL74" t="str">
            <v>нд</v>
          </cell>
        </row>
        <row r="75">
          <cell r="C75" t="str">
            <v>Г</v>
          </cell>
          <cell r="D75">
            <v>32.418250270000001</v>
          </cell>
          <cell r="E75">
            <v>33.923278719999999</v>
          </cell>
          <cell r="F75">
            <v>0</v>
          </cell>
          <cell r="G75">
            <v>8.1556788600000001</v>
          </cell>
          <cell r="H75">
            <v>0</v>
          </cell>
          <cell r="I75">
            <v>0</v>
          </cell>
          <cell r="J75">
            <v>0</v>
          </cell>
          <cell r="K75">
            <v>0</v>
          </cell>
          <cell r="L75">
            <v>0</v>
          </cell>
          <cell r="M75">
            <v>1.74844135</v>
          </cell>
          <cell r="N75">
            <v>0</v>
          </cell>
          <cell r="O75">
            <v>0</v>
          </cell>
          <cell r="P75">
            <v>0</v>
          </cell>
          <cell r="Q75">
            <v>0</v>
          </cell>
          <cell r="R75">
            <v>0</v>
          </cell>
          <cell r="S75">
            <v>9.3493445499999996</v>
          </cell>
          <cell r="T75">
            <v>0</v>
          </cell>
          <cell r="U75">
            <v>0</v>
          </cell>
          <cell r="V75">
            <v>0</v>
          </cell>
          <cell r="W75">
            <v>0</v>
          </cell>
          <cell r="X75">
            <v>0</v>
          </cell>
          <cell r="Y75">
            <v>16.226345899999998</v>
          </cell>
          <cell r="Z75">
            <v>0</v>
          </cell>
          <cell r="AA75">
            <v>0</v>
          </cell>
          <cell r="AB75">
            <v>0</v>
          </cell>
          <cell r="AC75">
            <v>0</v>
          </cell>
          <cell r="AD75">
            <v>0</v>
          </cell>
          <cell r="AE75">
            <v>5.5920283499999996</v>
          </cell>
          <cell r="AF75">
            <v>0</v>
          </cell>
          <cell r="AG75">
            <v>0</v>
          </cell>
          <cell r="AH75">
            <v>0</v>
          </cell>
          <cell r="AI75">
            <v>0</v>
          </cell>
          <cell r="AJ75">
            <v>0</v>
          </cell>
          <cell r="AK75">
            <v>5.7670372299999997</v>
          </cell>
          <cell r="AL75">
            <v>0</v>
          </cell>
          <cell r="AM75">
            <v>0</v>
          </cell>
          <cell r="AN75">
            <v>0</v>
          </cell>
          <cell r="AO75">
            <v>0</v>
          </cell>
          <cell r="AP75">
            <v>0</v>
          </cell>
          <cell r="AQ75">
            <v>4.9224862600000003</v>
          </cell>
          <cell r="AR75">
            <v>0</v>
          </cell>
          <cell r="AS75">
            <v>0</v>
          </cell>
          <cell r="AT75">
            <v>0</v>
          </cell>
          <cell r="AU75">
            <v>0</v>
          </cell>
          <cell r="AV75">
            <v>0</v>
          </cell>
          <cell r="AW75">
            <v>5.1108420099999998</v>
          </cell>
          <cell r="AX75">
            <v>0</v>
          </cell>
          <cell r="AY75">
            <v>0</v>
          </cell>
          <cell r="AZ75">
            <v>0</v>
          </cell>
          <cell r="BA75">
            <v>0</v>
          </cell>
          <cell r="BB75">
            <v>0</v>
          </cell>
          <cell r="BC75">
            <v>2.3595529900000001</v>
          </cell>
          <cell r="BD75">
            <v>0</v>
          </cell>
          <cell r="BE75">
            <v>0</v>
          </cell>
          <cell r="BF75">
            <v>0</v>
          </cell>
          <cell r="BG75">
            <v>0</v>
          </cell>
          <cell r="BH75">
            <v>0</v>
          </cell>
          <cell r="BI75">
            <v>2.48073005</v>
          </cell>
          <cell r="BJ75">
            <v>0</v>
          </cell>
          <cell r="BK75">
            <v>0</v>
          </cell>
          <cell r="BL75">
            <v>0</v>
          </cell>
          <cell r="BM75">
            <v>0</v>
          </cell>
          <cell r="BN75">
            <v>0</v>
          </cell>
          <cell r="BO75">
            <v>2.5898821700000001</v>
          </cell>
          <cell r="BP75">
            <v>0</v>
          </cell>
          <cell r="BQ75">
            <v>0</v>
          </cell>
          <cell r="BR75">
            <v>0</v>
          </cell>
          <cell r="BS75">
            <v>22.816040000000001</v>
          </cell>
          <cell r="BT75" t="str">
            <v>нд</v>
          </cell>
          <cell r="BU75" t="str">
            <v>нд</v>
          </cell>
          <cell r="BV75" t="str">
            <v>нд</v>
          </cell>
          <cell r="BW75" t="str">
            <v>нд</v>
          </cell>
          <cell r="BX75" t="str">
            <v>нд</v>
          </cell>
          <cell r="BY75" t="str">
            <v>нд</v>
          </cell>
          <cell r="BZ75">
            <v>0</v>
          </cell>
          <cell r="CA75">
            <v>24.813294320000001</v>
          </cell>
          <cell r="CB75">
            <v>0</v>
          </cell>
          <cell r="CC75">
            <v>0</v>
          </cell>
          <cell r="CD75">
            <v>0</v>
          </cell>
          <cell r="CE75">
            <v>22.816040000000001</v>
          </cell>
          <cell r="CF75">
            <v>0</v>
          </cell>
          <cell r="CG75">
            <v>32.174837359999998</v>
          </cell>
          <cell r="CH75">
            <v>0</v>
          </cell>
          <cell r="CI75">
            <v>0</v>
          </cell>
          <cell r="CJ75">
            <v>0</v>
          </cell>
          <cell r="CK75">
            <v>22.816040000000001</v>
          </cell>
          <cell r="CL75" t="str">
            <v>нд</v>
          </cell>
        </row>
        <row r="76">
          <cell r="C76" t="str">
            <v>Г</v>
          </cell>
          <cell r="D76">
            <v>21.549708859999999</v>
          </cell>
          <cell r="E76">
            <v>21.614811929999998</v>
          </cell>
          <cell r="F76">
            <v>0</v>
          </cell>
          <cell r="G76">
            <v>5.4214062600000004</v>
          </cell>
          <cell r="H76">
            <v>0</v>
          </cell>
          <cell r="I76">
            <v>0</v>
          </cell>
          <cell r="J76">
            <v>0</v>
          </cell>
          <cell r="K76">
            <v>0</v>
          </cell>
          <cell r="L76">
            <v>0</v>
          </cell>
          <cell r="M76">
            <v>1.11405007</v>
          </cell>
          <cell r="N76">
            <v>0</v>
          </cell>
          <cell r="O76">
            <v>0</v>
          </cell>
          <cell r="P76">
            <v>0</v>
          </cell>
          <cell r="Q76">
            <v>0</v>
          </cell>
          <cell r="R76">
            <v>0</v>
          </cell>
          <cell r="S76">
            <v>6.21488364</v>
          </cell>
          <cell r="T76">
            <v>0</v>
          </cell>
          <cell r="U76">
            <v>0</v>
          </cell>
          <cell r="V76">
            <v>0</v>
          </cell>
          <cell r="W76">
            <v>0</v>
          </cell>
          <cell r="X76">
            <v>0</v>
          </cell>
          <cell r="Y76">
            <v>10.33890085</v>
          </cell>
          <cell r="Z76">
            <v>0</v>
          </cell>
          <cell r="AA76">
            <v>0</v>
          </cell>
          <cell r="AB76">
            <v>0</v>
          </cell>
          <cell r="AC76">
            <v>0</v>
          </cell>
          <cell r="AD76">
            <v>0</v>
          </cell>
          <cell r="AE76">
            <v>3.7172451299999998</v>
          </cell>
          <cell r="AF76">
            <v>0</v>
          </cell>
          <cell r="AG76">
            <v>0</v>
          </cell>
          <cell r="AH76">
            <v>0</v>
          </cell>
          <cell r="AI76">
            <v>0</v>
          </cell>
          <cell r="AJ76">
            <v>0</v>
          </cell>
          <cell r="AK76">
            <v>3.6745689000000001</v>
          </cell>
          <cell r="AL76">
            <v>0</v>
          </cell>
          <cell r="AM76">
            <v>0</v>
          </cell>
          <cell r="AN76">
            <v>0</v>
          </cell>
          <cell r="AO76">
            <v>0</v>
          </cell>
          <cell r="AP76">
            <v>0</v>
          </cell>
          <cell r="AQ76">
            <v>3.2721737000000002</v>
          </cell>
          <cell r="AR76">
            <v>0</v>
          </cell>
          <cell r="AS76">
            <v>0</v>
          </cell>
          <cell r="AT76">
            <v>0</v>
          </cell>
          <cell r="AU76">
            <v>0</v>
          </cell>
          <cell r="AV76">
            <v>0</v>
          </cell>
          <cell r="AW76">
            <v>3.2564626099999998</v>
          </cell>
          <cell r="AX76">
            <v>0</v>
          </cell>
          <cell r="AY76">
            <v>0</v>
          </cell>
          <cell r="AZ76">
            <v>0</v>
          </cell>
          <cell r="BA76">
            <v>0</v>
          </cell>
          <cell r="BB76">
            <v>0</v>
          </cell>
          <cell r="BC76">
            <v>1.56848934</v>
          </cell>
          <cell r="BD76">
            <v>0</v>
          </cell>
          <cell r="BE76">
            <v>0</v>
          </cell>
          <cell r="BF76">
            <v>0</v>
          </cell>
          <cell r="BG76">
            <v>0</v>
          </cell>
          <cell r="BH76">
            <v>0</v>
          </cell>
          <cell r="BI76">
            <v>1.58064066</v>
          </cell>
          <cell r="BJ76">
            <v>0</v>
          </cell>
          <cell r="BK76">
            <v>0</v>
          </cell>
          <cell r="BL76">
            <v>0</v>
          </cell>
          <cell r="BM76">
            <v>0</v>
          </cell>
          <cell r="BN76">
            <v>0</v>
          </cell>
          <cell r="BO76">
            <v>1.65018884</v>
          </cell>
          <cell r="BP76">
            <v>0</v>
          </cell>
          <cell r="BQ76">
            <v>0</v>
          </cell>
          <cell r="BR76">
            <v>0</v>
          </cell>
          <cell r="BS76">
            <v>14.53764</v>
          </cell>
          <cell r="BT76" t="str">
            <v>нд</v>
          </cell>
          <cell r="BU76" t="str">
            <v>нд</v>
          </cell>
          <cell r="BV76" t="str">
            <v>нд</v>
          </cell>
          <cell r="BW76" t="str">
            <v>нд</v>
          </cell>
          <cell r="BX76" t="str">
            <v>нд</v>
          </cell>
          <cell r="BY76" t="str">
            <v>нд</v>
          </cell>
          <cell r="BZ76">
            <v>0</v>
          </cell>
          <cell r="CA76">
            <v>16.42298065</v>
          </cell>
          <cell r="CB76">
            <v>0</v>
          </cell>
          <cell r="CC76">
            <v>0</v>
          </cell>
          <cell r="CD76">
            <v>0</v>
          </cell>
          <cell r="CE76">
            <v>14.53764</v>
          </cell>
          <cell r="CF76">
            <v>0</v>
          </cell>
          <cell r="CG76">
            <v>20.500761859999997</v>
          </cell>
          <cell r="CH76">
            <v>0</v>
          </cell>
          <cell r="CI76">
            <v>0</v>
          </cell>
          <cell r="CJ76">
            <v>0</v>
          </cell>
          <cell r="CK76">
            <v>14.53764</v>
          </cell>
          <cell r="CL76" t="str">
            <v>нд</v>
          </cell>
        </row>
        <row r="77">
          <cell r="C77" t="str">
            <v>Г</v>
          </cell>
          <cell r="D77">
            <v>18.335795279999999</v>
          </cell>
          <cell r="E77">
            <v>19.03018853</v>
          </cell>
          <cell r="F77">
            <v>0</v>
          </cell>
          <cell r="G77">
            <v>4.6128602499999998</v>
          </cell>
          <cell r="H77">
            <v>0</v>
          </cell>
          <cell r="I77">
            <v>0</v>
          </cell>
          <cell r="J77">
            <v>0</v>
          </cell>
          <cell r="K77">
            <v>0</v>
          </cell>
          <cell r="L77">
            <v>0</v>
          </cell>
          <cell r="M77">
            <v>0.98083587000000005</v>
          </cell>
          <cell r="N77">
            <v>0</v>
          </cell>
          <cell r="O77">
            <v>0</v>
          </cell>
          <cell r="P77">
            <v>0</v>
          </cell>
          <cell r="Q77">
            <v>0</v>
          </cell>
          <cell r="R77">
            <v>0</v>
          </cell>
          <cell r="S77">
            <v>5.2879987799999997</v>
          </cell>
          <cell r="T77">
            <v>0</v>
          </cell>
          <cell r="U77">
            <v>0</v>
          </cell>
          <cell r="V77">
            <v>0</v>
          </cell>
          <cell r="W77">
            <v>0</v>
          </cell>
          <cell r="X77">
            <v>0</v>
          </cell>
          <cell r="Y77">
            <v>9.1026113500000001</v>
          </cell>
          <cell r="Z77">
            <v>0</v>
          </cell>
          <cell r="AA77">
            <v>0</v>
          </cell>
          <cell r="AB77">
            <v>0</v>
          </cell>
          <cell r="AC77">
            <v>0</v>
          </cell>
          <cell r="AD77">
            <v>0</v>
          </cell>
          <cell r="AE77">
            <v>3.1628569199999998</v>
          </cell>
          <cell r="AF77">
            <v>0</v>
          </cell>
          <cell r="AG77">
            <v>0</v>
          </cell>
          <cell r="AH77">
            <v>0</v>
          </cell>
          <cell r="AI77">
            <v>0</v>
          </cell>
          <cell r="AJ77">
            <v>0</v>
          </cell>
          <cell r="AK77">
            <v>3.2351768399999998</v>
          </cell>
          <cell r="AL77">
            <v>0</v>
          </cell>
          <cell r="AM77">
            <v>0</v>
          </cell>
          <cell r="AN77">
            <v>0</v>
          </cell>
          <cell r="AO77">
            <v>0</v>
          </cell>
          <cell r="AP77">
            <v>0</v>
          </cell>
          <cell r="AQ77">
            <v>2.7841632299999999</v>
          </cell>
          <cell r="AR77">
            <v>0</v>
          </cell>
          <cell r="AS77">
            <v>0</v>
          </cell>
          <cell r="AT77">
            <v>0</v>
          </cell>
          <cell r="AU77">
            <v>0</v>
          </cell>
          <cell r="AV77">
            <v>0</v>
          </cell>
          <cell r="AW77">
            <v>2.8670662299999998</v>
          </cell>
          <cell r="AX77">
            <v>0</v>
          </cell>
          <cell r="AY77">
            <v>0</v>
          </cell>
          <cell r="AZ77">
            <v>0</v>
          </cell>
          <cell r="BA77">
            <v>0</v>
          </cell>
          <cell r="BB77">
            <v>0</v>
          </cell>
          <cell r="BC77">
            <v>1.3345655700000001</v>
          </cell>
          <cell r="BD77">
            <v>0</v>
          </cell>
          <cell r="BE77">
            <v>0</v>
          </cell>
          <cell r="BF77">
            <v>0</v>
          </cell>
          <cell r="BG77">
            <v>0</v>
          </cell>
          <cell r="BH77">
            <v>0</v>
          </cell>
          <cell r="BI77">
            <v>1.3916331900000001</v>
          </cell>
          <cell r="BJ77">
            <v>0</v>
          </cell>
          <cell r="BK77">
            <v>0</v>
          </cell>
          <cell r="BL77">
            <v>0</v>
          </cell>
          <cell r="BM77">
            <v>0</v>
          </cell>
          <cell r="BN77">
            <v>0</v>
          </cell>
          <cell r="BO77">
            <v>1.45286505</v>
          </cell>
          <cell r="BP77">
            <v>0</v>
          </cell>
          <cell r="BQ77">
            <v>0</v>
          </cell>
          <cell r="BR77">
            <v>0</v>
          </cell>
          <cell r="BS77">
            <v>12.79928</v>
          </cell>
          <cell r="BT77" t="str">
            <v>нд</v>
          </cell>
          <cell r="BU77" t="str">
            <v>нд</v>
          </cell>
          <cell r="BV77" t="str">
            <v>нд</v>
          </cell>
          <cell r="BW77" t="str">
            <v>нд</v>
          </cell>
          <cell r="BX77" t="str">
            <v>нд</v>
          </cell>
          <cell r="BY77" t="str">
            <v>нд</v>
          </cell>
          <cell r="BZ77">
            <v>0</v>
          </cell>
          <cell r="CA77">
            <v>14.022449549999999</v>
          </cell>
          <cell r="CB77">
            <v>0</v>
          </cell>
          <cell r="CC77">
            <v>0</v>
          </cell>
          <cell r="CD77">
            <v>0</v>
          </cell>
          <cell r="CE77">
            <v>12.79928</v>
          </cell>
          <cell r="CF77">
            <v>0</v>
          </cell>
          <cell r="CG77">
            <v>18.04935266</v>
          </cell>
          <cell r="CH77">
            <v>0</v>
          </cell>
          <cell r="CI77">
            <v>0</v>
          </cell>
          <cell r="CJ77">
            <v>0</v>
          </cell>
          <cell r="CK77">
            <v>12.79928</v>
          </cell>
          <cell r="CL77" t="str">
            <v>нд</v>
          </cell>
        </row>
        <row r="78">
          <cell r="C78" t="str">
            <v>Г</v>
          </cell>
          <cell r="D78">
            <v>3.1684856099999998</v>
          </cell>
          <cell r="E78">
            <v>2.7462106799999999</v>
          </cell>
          <cell r="F78">
            <v>0</v>
          </cell>
          <cell r="G78">
            <v>0.79711739000000004</v>
          </cell>
          <cell r="H78">
            <v>0</v>
          </cell>
          <cell r="I78">
            <v>0</v>
          </cell>
          <cell r="J78">
            <v>0</v>
          </cell>
          <cell r="K78">
            <v>0</v>
          </cell>
          <cell r="L78">
            <v>0</v>
          </cell>
          <cell r="M78">
            <v>0.14154258</v>
          </cell>
          <cell r="N78">
            <v>0</v>
          </cell>
          <cell r="O78">
            <v>0</v>
          </cell>
          <cell r="P78">
            <v>0</v>
          </cell>
          <cell r="Q78">
            <v>0</v>
          </cell>
          <cell r="R78">
            <v>0</v>
          </cell>
          <cell r="S78">
            <v>0.91378355</v>
          </cell>
          <cell r="T78">
            <v>0</v>
          </cell>
          <cell r="U78">
            <v>0</v>
          </cell>
          <cell r="V78">
            <v>0</v>
          </cell>
          <cell r="W78">
            <v>0</v>
          </cell>
          <cell r="X78">
            <v>0</v>
          </cell>
          <cell r="Y78">
            <v>1.3135807100000001</v>
          </cell>
          <cell r="Z78">
            <v>0</v>
          </cell>
          <cell r="AA78">
            <v>0</v>
          </cell>
          <cell r="AB78">
            <v>0</v>
          </cell>
          <cell r="AC78">
            <v>0</v>
          </cell>
          <cell r="AD78">
            <v>0</v>
          </cell>
          <cell r="AE78">
            <v>0.54655206000000001</v>
          </cell>
          <cell r="AF78">
            <v>0</v>
          </cell>
          <cell r="AG78">
            <v>0</v>
          </cell>
          <cell r="AH78">
            <v>0</v>
          </cell>
          <cell r="AI78">
            <v>0</v>
          </cell>
          <cell r="AJ78">
            <v>0</v>
          </cell>
          <cell r="AK78">
            <v>0.46686228000000002</v>
          </cell>
          <cell r="AL78">
            <v>0</v>
          </cell>
          <cell r="AM78">
            <v>0</v>
          </cell>
          <cell r="AN78">
            <v>0</v>
          </cell>
          <cell r="AO78">
            <v>0</v>
          </cell>
          <cell r="AP78">
            <v>0</v>
          </cell>
          <cell r="AQ78">
            <v>0.48111255000000003</v>
          </cell>
          <cell r="AR78">
            <v>0</v>
          </cell>
          <cell r="AS78">
            <v>0</v>
          </cell>
          <cell r="AT78">
            <v>0</v>
          </cell>
          <cell r="AU78">
            <v>0</v>
          </cell>
          <cell r="AV78">
            <v>0</v>
          </cell>
          <cell r="AW78">
            <v>0.41374093000000001</v>
          </cell>
          <cell r="AX78">
            <v>0</v>
          </cell>
          <cell r="AY78">
            <v>0</v>
          </cell>
          <cell r="AZ78">
            <v>0</v>
          </cell>
          <cell r="BA78">
            <v>0</v>
          </cell>
          <cell r="BB78">
            <v>0</v>
          </cell>
          <cell r="BC78">
            <v>0.23061730999999999</v>
          </cell>
          <cell r="BD78">
            <v>0</v>
          </cell>
          <cell r="BE78">
            <v>0</v>
          </cell>
          <cell r="BF78">
            <v>0</v>
          </cell>
          <cell r="BG78">
            <v>0</v>
          </cell>
          <cell r="BH78">
            <v>0</v>
          </cell>
          <cell r="BI78">
            <v>0.20082396999999999</v>
          </cell>
          <cell r="BJ78">
            <v>0</v>
          </cell>
          <cell r="BK78">
            <v>0</v>
          </cell>
          <cell r="BL78">
            <v>0</v>
          </cell>
          <cell r="BM78">
            <v>0</v>
          </cell>
          <cell r="BN78">
            <v>0</v>
          </cell>
          <cell r="BO78">
            <v>0.20966022000000001</v>
          </cell>
          <cell r="BP78">
            <v>0</v>
          </cell>
          <cell r="BQ78">
            <v>0</v>
          </cell>
          <cell r="BR78">
            <v>0</v>
          </cell>
          <cell r="BS78">
            <v>1.84704</v>
          </cell>
          <cell r="BT78" t="str">
            <v>нд</v>
          </cell>
          <cell r="BU78" t="str">
            <v>нд</v>
          </cell>
          <cell r="BV78" t="str">
            <v>нд</v>
          </cell>
          <cell r="BW78" t="str">
            <v>нд</v>
          </cell>
          <cell r="BX78" t="str">
            <v>нд</v>
          </cell>
          <cell r="BY78" t="str">
            <v>нд</v>
          </cell>
          <cell r="BZ78">
            <v>0</v>
          </cell>
          <cell r="CA78">
            <v>2.3817256900000001</v>
          </cell>
          <cell r="CB78">
            <v>0</v>
          </cell>
          <cell r="CC78">
            <v>0</v>
          </cell>
          <cell r="CD78">
            <v>0</v>
          </cell>
          <cell r="CE78">
            <v>1.84704</v>
          </cell>
          <cell r="CF78">
            <v>0</v>
          </cell>
          <cell r="CG78">
            <v>2.60466811</v>
          </cell>
          <cell r="CH78">
            <v>0</v>
          </cell>
          <cell r="CI78">
            <v>0</v>
          </cell>
          <cell r="CJ78">
            <v>0</v>
          </cell>
          <cell r="CK78">
            <v>1.84704</v>
          </cell>
          <cell r="CL78" t="str">
            <v>нд</v>
          </cell>
        </row>
        <row r="79">
          <cell r="C79" t="str">
            <v>Г</v>
          </cell>
          <cell r="D79">
            <v>3.6370472600000001</v>
          </cell>
          <cell r="E79">
            <v>3.6754822300000001</v>
          </cell>
          <cell r="F79">
            <v>0</v>
          </cell>
          <cell r="G79">
            <v>0</v>
          </cell>
          <cell r="H79">
            <v>0</v>
          </cell>
          <cell r="I79">
            <v>0</v>
          </cell>
          <cell r="J79">
            <v>0</v>
          </cell>
          <cell r="K79">
            <v>0</v>
          </cell>
          <cell r="L79">
            <v>0</v>
          </cell>
          <cell r="M79">
            <v>0</v>
          </cell>
          <cell r="N79">
            <v>0</v>
          </cell>
          <cell r="O79">
            <v>0</v>
          </cell>
          <cell r="P79">
            <v>0</v>
          </cell>
          <cell r="Q79">
            <v>0</v>
          </cell>
          <cell r="R79">
            <v>0</v>
          </cell>
          <cell r="S79">
            <v>3.6370472600000001</v>
          </cell>
          <cell r="T79">
            <v>0</v>
          </cell>
          <cell r="U79">
            <v>0</v>
          </cell>
          <cell r="V79">
            <v>0</v>
          </cell>
          <cell r="W79">
            <v>1</v>
          </cell>
          <cell r="X79">
            <v>0</v>
          </cell>
          <cell r="Y79">
            <v>3.6754822300000001</v>
          </cell>
          <cell r="Z79">
            <v>0</v>
          </cell>
          <cell r="AA79">
            <v>0</v>
          </cell>
          <cell r="AB79">
            <v>0</v>
          </cell>
          <cell r="AC79">
            <v>1</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v>0</v>
          </cell>
          <cell r="BC79">
            <v>0</v>
          </cell>
          <cell r="BD79">
            <v>0</v>
          </cell>
          <cell r="BE79">
            <v>0</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t="str">
            <v>нд</v>
          </cell>
          <cell r="BU79" t="str">
            <v>нд</v>
          </cell>
          <cell r="BV79" t="str">
            <v>нд</v>
          </cell>
          <cell r="BW79" t="str">
            <v>нд</v>
          </cell>
          <cell r="BX79" t="str">
            <v>нд</v>
          </cell>
          <cell r="BY79" t="str">
            <v>нд</v>
          </cell>
          <cell r="BZ79">
            <v>0</v>
          </cell>
          <cell r="CA79">
            <v>3.6370472600000001</v>
          </cell>
          <cell r="CB79">
            <v>0</v>
          </cell>
          <cell r="CC79">
            <v>0</v>
          </cell>
          <cell r="CD79">
            <v>0</v>
          </cell>
          <cell r="CE79">
            <v>1</v>
          </cell>
          <cell r="CF79">
            <v>0</v>
          </cell>
          <cell r="CG79">
            <v>3.6754822300000001</v>
          </cell>
          <cell r="CH79">
            <v>0</v>
          </cell>
          <cell r="CI79">
            <v>0</v>
          </cell>
          <cell r="CJ79">
            <v>0</v>
          </cell>
          <cell r="CK79">
            <v>1</v>
          </cell>
          <cell r="CL79" t="str">
            <v>нд</v>
          </cell>
        </row>
        <row r="80">
          <cell r="C80" t="str">
            <v>Г</v>
          </cell>
          <cell r="D80">
            <v>3.6370472600000001</v>
          </cell>
          <cell r="E80">
            <v>3.6754822300000001</v>
          </cell>
          <cell r="F80">
            <v>0</v>
          </cell>
          <cell r="G80">
            <v>0</v>
          </cell>
          <cell r="H80">
            <v>0</v>
          </cell>
          <cell r="I80">
            <v>0</v>
          </cell>
          <cell r="J80">
            <v>0</v>
          </cell>
          <cell r="K80">
            <v>0</v>
          </cell>
          <cell r="L80">
            <v>0</v>
          </cell>
          <cell r="M80">
            <v>0</v>
          </cell>
          <cell r="N80">
            <v>0</v>
          </cell>
          <cell r="O80">
            <v>0</v>
          </cell>
          <cell r="P80">
            <v>0</v>
          </cell>
          <cell r="Q80">
            <v>0</v>
          </cell>
          <cell r="R80">
            <v>0</v>
          </cell>
          <cell r="S80">
            <v>3.6370472600000001</v>
          </cell>
          <cell r="T80">
            <v>0</v>
          </cell>
          <cell r="U80">
            <v>0</v>
          </cell>
          <cell r="V80">
            <v>0</v>
          </cell>
          <cell r="W80">
            <v>1</v>
          </cell>
          <cell r="X80">
            <v>0</v>
          </cell>
          <cell r="Y80">
            <v>3.6754822300000001</v>
          </cell>
          <cell r="Z80">
            <v>0</v>
          </cell>
          <cell r="AA80">
            <v>0</v>
          </cell>
          <cell r="AB80">
            <v>0</v>
          </cell>
          <cell r="AC80">
            <v>1</v>
          </cell>
          <cell r="AD80">
            <v>0</v>
          </cell>
          <cell r="AE80">
            <v>0</v>
          </cell>
          <cell r="AF80">
            <v>0</v>
          </cell>
          <cell r="AG80">
            <v>0</v>
          </cell>
          <cell r="AH80">
            <v>0</v>
          </cell>
          <cell r="AI80">
            <v>0</v>
          </cell>
          <cell r="AJ80">
            <v>0</v>
          </cell>
          <cell r="AK80">
            <v>0</v>
          </cell>
          <cell r="AL80">
            <v>0</v>
          </cell>
          <cell r="AM80">
            <v>0</v>
          </cell>
          <cell r="AN80">
            <v>0</v>
          </cell>
          <cell r="AO80">
            <v>0</v>
          </cell>
          <cell r="AP80">
            <v>0</v>
          </cell>
          <cell r="AQ80">
            <v>0</v>
          </cell>
          <cell r="AR80">
            <v>0</v>
          </cell>
          <cell r="AS80">
            <v>0</v>
          </cell>
          <cell r="AT80">
            <v>0</v>
          </cell>
          <cell r="AU80">
            <v>0</v>
          </cell>
          <cell r="AV80">
            <v>0</v>
          </cell>
          <cell r="AW80">
            <v>0</v>
          </cell>
          <cell r="AX80">
            <v>0</v>
          </cell>
          <cell r="AY80">
            <v>0</v>
          </cell>
          <cell r="AZ80">
            <v>0</v>
          </cell>
          <cell r="BA80">
            <v>0</v>
          </cell>
          <cell r="BB80">
            <v>0</v>
          </cell>
          <cell r="BC80">
            <v>0</v>
          </cell>
          <cell r="BD80">
            <v>0</v>
          </cell>
          <cell r="BE80">
            <v>0</v>
          </cell>
          <cell r="BF80">
            <v>0</v>
          </cell>
          <cell r="BG80">
            <v>0</v>
          </cell>
          <cell r="BH80">
            <v>0</v>
          </cell>
          <cell r="BI80">
            <v>0</v>
          </cell>
          <cell r="BJ80">
            <v>0</v>
          </cell>
          <cell r="BK80">
            <v>0</v>
          </cell>
          <cell r="BL80">
            <v>0</v>
          </cell>
          <cell r="BM80">
            <v>0</v>
          </cell>
          <cell r="BN80">
            <v>0</v>
          </cell>
          <cell r="BO80">
            <v>0</v>
          </cell>
          <cell r="BP80">
            <v>0</v>
          </cell>
          <cell r="BQ80">
            <v>0</v>
          </cell>
          <cell r="BR80">
            <v>0</v>
          </cell>
          <cell r="BS80">
            <v>0</v>
          </cell>
          <cell r="BT80" t="str">
            <v>нд</v>
          </cell>
          <cell r="BU80" t="str">
            <v>нд</v>
          </cell>
          <cell r="BV80" t="str">
            <v>нд</v>
          </cell>
          <cell r="BW80" t="str">
            <v>нд</v>
          </cell>
          <cell r="BX80" t="str">
            <v>нд</v>
          </cell>
          <cell r="BY80" t="str">
            <v>нд</v>
          </cell>
          <cell r="BZ80">
            <v>0</v>
          </cell>
          <cell r="CA80">
            <v>3.6370472600000001</v>
          </cell>
          <cell r="CB80">
            <v>0</v>
          </cell>
          <cell r="CC80">
            <v>0</v>
          </cell>
          <cell r="CD80">
            <v>0</v>
          </cell>
          <cell r="CE80">
            <v>1</v>
          </cell>
          <cell r="CF80">
            <v>0</v>
          </cell>
          <cell r="CG80">
            <v>3.6754822300000001</v>
          </cell>
          <cell r="CH80">
            <v>0</v>
          </cell>
          <cell r="CI80">
            <v>0</v>
          </cell>
          <cell r="CJ80">
            <v>0</v>
          </cell>
          <cell r="CK80">
            <v>1</v>
          </cell>
          <cell r="CL80" t="str">
            <v>нд</v>
          </cell>
        </row>
        <row r="81">
          <cell r="C81" t="str">
            <v>Г</v>
          </cell>
          <cell r="D81">
            <v>3.6370472600000001</v>
          </cell>
          <cell r="E81">
            <v>3.6754822300000001</v>
          </cell>
          <cell r="F81">
            <v>0</v>
          </cell>
          <cell r="G81">
            <v>0</v>
          </cell>
          <cell r="H81">
            <v>0</v>
          </cell>
          <cell r="I81">
            <v>0</v>
          </cell>
          <cell r="J81">
            <v>0</v>
          </cell>
          <cell r="K81">
            <v>0</v>
          </cell>
          <cell r="L81">
            <v>0</v>
          </cell>
          <cell r="M81">
            <v>0</v>
          </cell>
          <cell r="N81">
            <v>0</v>
          </cell>
          <cell r="O81">
            <v>0</v>
          </cell>
          <cell r="P81">
            <v>0</v>
          </cell>
          <cell r="Q81">
            <v>0</v>
          </cell>
          <cell r="R81">
            <v>0</v>
          </cell>
          <cell r="S81">
            <v>3.6370472600000001</v>
          </cell>
          <cell r="T81">
            <v>0</v>
          </cell>
          <cell r="U81">
            <v>0</v>
          </cell>
          <cell r="V81">
            <v>0</v>
          </cell>
          <cell r="W81">
            <v>1</v>
          </cell>
          <cell r="X81">
            <v>0</v>
          </cell>
          <cell r="Y81">
            <v>3.6754822300000001</v>
          </cell>
          <cell r="Z81">
            <v>0</v>
          </cell>
          <cell r="AA81">
            <v>0</v>
          </cell>
          <cell r="AB81">
            <v>0</v>
          </cell>
          <cell r="AC81">
            <v>1</v>
          </cell>
          <cell r="AD81">
            <v>0</v>
          </cell>
          <cell r="AE81">
            <v>0</v>
          </cell>
          <cell r="AF81">
            <v>0</v>
          </cell>
          <cell r="AG81">
            <v>0</v>
          </cell>
          <cell r="AH81">
            <v>0</v>
          </cell>
          <cell r="AI81">
            <v>0</v>
          </cell>
          <cell r="AJ81">
            <v>0</v>
          </cell>
          <cell r="AK81">
            <v>0</v>
          </cell>
          <cell r="AL81">
            <v>0</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v>0</v>
          </cell>
          <cell r="BC81">
            <v>0</v>
          </cell>
          <cell r="BD81">
            <v>0</v>
          </cell>
          <cell r="BE81">
            <v>0</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t="str">
            <v>нд</v>
          </cell>
          <cell r="BU81" t="str">
            <v>нд</v>
          </cell>
          <cell r="BV81" t="str">
            <v>нд</v>
          </cell>
          <cell r="BW81" t="str">
            <v>нд</v>
          </cell>
          <cell r="BX81" t="str">
            <v>нд</v>
          </cell>
          <cell r="BY81" t="str">
            <v>нд</v>
          </cell>
          <cell r="BZ81">
            <v>0</v>
          </cell>
          <cell r="CA81">
            <v>3.6370472600000001</v>
          </cell>
          <cell r="CB81">
            <v>0</v>
          </cell>
          <cell r="CC81">
            <v>0</v>
          </cell>
          <cell r="CD81">
            <v>0</v>
          </cell>
          <cell r="CE81">
            <v>1</v>
          </cell>
          <cell r="CF81">
            <v>0</v>
          </cell>
          <cell r="CG81">
            <v>3.6754822300000001</v>
          </cell>
          <cell r="CH81">
            <v>0</v>
          </cell>
          <cell r="CI81">
            <v>0</v>
          </cell>
          <cell r="CJ81">
            <v>0</v>
          </cell>
          <cell r="CK81">
            <v>1</v>
          </cell>
          <cell r="CL81" t="str">
            <v>нд</v>
          </cell>
        </row>
        <row r="82">
          <cell r="C82" t="str">
            <v>H_504-111</v>
          </cell>
          <cell r="D82">
            <v>3.6370472600000001</v>
          </cell>
          <cell r="E82">
            <v>3.6754822300000001</v>
          </cell>
          <cell r="F82">
            <v>0</v>
          </cell>
          <cell r="G82">
            <v>0</v>
          </cell>
          <cell r="H82">
            <v>0</v>
          </cell>
          <cell r="I82">
            <v>0</v>
          </cell>
          <cell r="J82">
            <v>0</v>
          </cell>
          <cell r="K82">
            <v>0</v>
          </cell>
          <cell r="L82">
            <v>0</v>
          </cell>
          <cell r="M82">
            <v>0</v>
          </cell>
          <cell r="N82">
            <v>0</v>
          </cell>
          <cell r="O82">
            <v>0</v>
          </cell>
          <cell r="P82">
            <v>0</v>
          </cell>
          <cell r="Q82">
            <v>0</v>
          </cell>
          <cell r="R82">
            <v>0</v>
          </cell>
          <cell r="S82">
            <v>3.6370472600000001</v>
          </cell>
          <cell r="T82">
            <v>0</v>
          </cell>
          <cell r="U82">
            <v>0</v>
          </cell>
          <cell r="V82">
            <v>0</v>
          </cell>
          <cell r="W82">
            <v>1</v>
          </cell>
          <cell r="X82">
            <v>0</v>
          </cell>
          <cell r="Y82">
            <v>3.6754822300000001</v>
          </cell>
          <cell r="Z82">
            <v>0</v>
          </cell>
          <cell r="AA82">
            <v>0</v>
          </cell>
          <cell r="AB82">
            <v>0</v>
          </cell>
          <cell r="AC82">
            <v>1</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0</v>
          </cell>
          <cell r="BC82">
            <v>0</v>
          </cell>
          <cell r="BD82">
            <v>0</v>
          </cell>
          <cell r="BE82">
            <v>0</v>
          </cell>
          <cell r="BF82">
            <v>0</v>
          </cell>
          <cell r="BG82">
            <v>0</v>
          </cell>
          <cell r="BH82">
            <v>0</v>
          </cell>
          <cell r="BI82">
            <v>0</v>
          </cell>
          <cell r="BJ82">
            <v>0</v>
          </cell>
          <cell r="BK82">
            <v>0</v>
          </cell>
          <cell r="BL82">
            <v>0</v>
          </cell>
          <cell r="BM82">
            <v>0</v>
          </cell>
          <cell r="BN82">
            <v>0</v>
          </cell>
          <cell r="BO82">
            <v>0</v>
          </cell>
          <cell r="BP82">
            <v>0</v>
          </cell>
          <cell r="BQ82">
            <v>0</v>
          </cell>
          <cell r="BR82">
            <v>0</v>
          </cell>
          <cell r="BS82">
            <v>0</v>
          </cell>
          <cell r="BT82" t="str">
            <v>нд</v>
          </cell>
          <cell r="BU82" t="str">
            <v>нд</v>
          </cell>
          <cell r="BV82" t="str">
            <v>нд</v>
          </cell>
          <cell r="BW82" t="str">
            <v>нд</v>
          </cell>
          <cell r="BX82" t="str">
            <v>нд</v>
          </cell>
          <cell r="BY82" t="str">
            <v>нд</v>
          </cell>
          <cell r="BZ82">
            <v>0</v>
          </cell>
          <cell r="CA82">
            <v>3.6370472600000001</v>
          </cell>
          <cell r="CB82">
            <v>0</v>
          </cell>
          <cell r="CC82">
            <v>0</v>
          </cell>
          <cell r="CD82">
            <v>0</v>
          </cell>
          <cell r="CE82">
            <v>1</v>
          </cell>
          <cell r="CF82">
            <v>0</v>
          </cell>
          <cell r="CG82">
            <v>3.6754822300000001</v>
          </cell>
          <cell r="CH82">
            <v>0</v>
          </cell>
          <cell r="CI82">
            <v>0</v>
          </cell>
          <cell r="CJ82">
            <v>0</v>
          </cell>
          <cell r="CK82">
            <v>1</v>
          </cell>
          <cell r="CL82" t="str">
            <v>Увеличение ставки НДС до 20% и пересчет по индексам-дефляторам Минэкономразвития до 2024г.</v>
          </cell>
        </row>
        <row r="83">
          <cell r="C83" t="str">
            <v>Г</v>
          </cell>
          <cell r="D83">
            <v>0</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v>0</v>
          </cell>
          <cell r="BC83">
            <v>0</v>
          </cell>
          <cell r="BD83">
            <v>0</v>
          </cell>
          <cell r="BE83">
            <v>0</v>
          </cell>
          <cell r="BF83">
            <v>0</v>
          </cell>
          <cell r="BG83">
            <v>0</v>
          </cell>
          <cell r="BH83">
            <v>0</v>
          </cell>
          <cell r="BI83">
            <v>0</v>
          </cell>
          <cell r="BJ83">
            <v>0</v>
          </cell>
          <cell r="BK83">
            <v>0</v>
          </cell>
          <cell r="BL83">
            <v>0</v>
          </cell>
          <cell r="BM83">
            <v>0</v>
          </cell>
          <cell r="BN83">
            <v>0</v>
          </cell>
          <cell r="BO83">
            <v>0</v>
          </cell>
          <cell r="BP83">
            <v>0</v>
          </cell>
          <cell r="BQ83">
            <v>0</v>
          </cell>
          <cell r="BR83">
            <v>0</v>
          </cell>
          <cell r="BS83">
            <v>0</v>
          </cell>
          <cell r="BT83" t="str">
            <v>нд</v>
          </cell>
          <cell r="BU83" t="str">
            <v>нд</v>
          </cell>
          <cell r="BV83" t="str">
            <v>нд</v>
          </cell>
          <cell r="BW83" t="str">
            <v>нд</v>
          </cell>
          <cell r="BX83" t="str">
            <v>нд</v>
          </cell>
          <cell r="BY83" t="str">
            <v>нд</v>
          </cell>
          <cell r="BZ83">
            <v>0</v>
          </cell>
          <cell r="CA83">
            <v>0</v>
          </cell>
          <cell r="CB83">
            <v>0</v>
          </cell>
          <cell r="CC83">
            <v>0</v>
          </cell>
          <cell r="CD83">
            <v>0</v>
          </cell>
          <cell r="CE83">
            <v>0</v>
          </cell>
          <cell r="CF83">
            <v>0</v>
          </cell>
          <cell r="CG83">
            <v>0</v>
          </cell>
          <cell r="CH83">
            <v>0</v>
          </cell>
          <cell r="CI83">
            <v>0</v>
          </cell>
          <cell r="CJ83">
            <v>0</v>
          </cell>
          <cell r="CK83">
            <v>0</v>
          </cell>
          <cell r="CL83" t="str">
            <v>нд</v>
          </cell>
        </row>
        <row r="84">
          <cell r="C84" t="str">
            <v>Г</v>
          </cell>
          <cell r="D84">
            <v>0</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v>0</v>
          </cell>
          <cell r="BC84">
            <v>0</v>
          </cell>
          <cell r="BD84">
            <v>0</v>
          </cell>
          <cell r="BE84">
            <v>0</v>
          </cell>
          <cell r="BF84">
            <v>0</v>
          </cell>
          <cell r="BG84">
            <v>0</v>
          </cell>
          <cell r="BH84">
            <v>0</v>
          </cell>
          <cell r="BI84">
            <v>0</v>
          </cell>
          <cell r="BJ84">
            <v>0</v>
          </cell>
          <cell r="BK84">
            <v>0</v>
          </cell>
          <cell r="BL84">
            <v>0</v>
          </cell>
          <cell r="BM84">
            <v>0</v>
          </cell>
          <cell r="BN84">
            <v>0</v>
          </cell>
          <cell r="BO84">
            <v>0</v>
          </cell>
          <cell r="BP84">
            <v>0</v>
          </cell>
          <cell r="BQ84">
            <v>0</v>
          </cell>
          <cell r="BR84">
            <v>0</v>
          </cell>
          <cell r="BS84">
            <v>0</v>
          </cell>
          <cell r="BT84" t="str">
            <v>нд</v>
          </cell>
          <cell r="BU84" t="str">
            <v>нд</v>
          </cell>
          <cell r="BV84" t="str">
            <v>нд</v>
          </cell>
          <cell r="BW84" t="str">
            <v>нд</v>
          </cell>
          <cell r="BX84" t="str">
            <v>нд</v>
          </cell>
          <cell r="BY84" t="str">
            <v>нд</v>
          </cell>
          <cell r="BZ84">
            <v>0</v>
          </cell>
          <cell r="CA84">
            <v>0</v>
          </cell>
          <cell r="CB84">
            <v>0</v>
          </cell>
          <cell r="CC84">
            <v>0</v>
          </cell>
          <cell r="CD84">
            <v>0</v>
          </cell>
          <cell r="CE84">
            <v>0</v>
          </cell>
          <cell r="CF84">
            <v>0</v>
          </cell>
          <cell r="CG84">
            <v>0</v>
          </cell>
          <cell r="CH84">
            <v>0</v>
          </cell>
          <cell r="CI84">
            <v>0</v>
          </cell>
          <cell r="CJ84">
            <v>0</v>
          </cell>
          <cell r="CK84">
            <v>0</v>
          </cell>
          <cell r="CL84" t="str">
            <v>нд</v>
          </cell>
        </row>
        <row r="85">
          <cell r="C85" t="str">
            <v>Г</v>
          </cell>
          <cell r="D85">
            <v>0</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v>0</v>
          </cell>
          <cell r="BC85">
            <v>0</v>
          </cell>
          <cell r="BD85">
            <v>0</v>
          </cell>
          <cell r="BE85">
            <v>0</v>
          </cell>
          <cell r="BF85">
            <v>0</v>
          </cell>
          <cell r="BG85">
            <v>0</v>
          </cell>
          <cell r="BH85">
            <v>0</v>
          </cell>
          <cell r="BI85">
            <v>0</v>
          </cell>
          <cell r="BJ85">
            <v>0</v>
          </cell>
          <cell r="BK85">
            <v>0</v>
          </cell>
          <cell r="BL85">
            <v>0</v>
          </cell>
          <cell r="BM85">
            <v>0</v>
          </cell>
          <cell r="BN85">
            <v>0</v>
          </cell>
          <cell r="BO85">
            <v>0</v>
          </cell>
          <cell r="BP85">
            <v>0</v>
          </cell>
          <cell r="BQ85">
            <v>0</v>
          </cell>
          <cell r="BR85">
            <v>0</v>
          </cell>
          <cell r="BS85">
            <v>0</v>
          </cell>
          <cell r="BT85" t="str">
            <v>нд</v>
          </cell>
          <cell r="BU85" t="str">
            <v>нд</v>
          </cell>
          <cell r="BV85" t="str">
            <v>нд</v>
          </cell>
          <cell r="BW85" t="str">
            <v>нд</v>
          </cell>
          <cell r="BX85" t="str">
            <v>нд</v>
          </cell>
          <cell r="BY85" t="str">
            <v>нд</v>
          </cell>
          <cell r="BZ85">
            <v>0</v>
          </cell>
          <cell r="CA85">
            <v>0</v>
          </cell>
          <cell r="CB85">
            <v>0</v>
          </cell>
          <cell r="CC85">
            <v>0</v>
          </cell>
          <cell r="CD85">
            <v>0</v>
          </cell>
          <cell r="CE85">
            <v>0</v>
          </cell>
          <cell r="CF85">
            <v>0</v>
          </cell>
          <cell r="CG85">
            <v>0</v>
          </cell>
          <cell r="CH85">
            <v>0</v>
          </cell>
          <cell r="CI85">
            <v>0</v>
          </cell>
          <cell r="CJ85">
            <v>0</v>
          </cell>
          <cell r="CK85">
            <v>0</v>
          </cell>
          <cell r="CL85" t="str">
            <v>нд</v>
          </cell>
        </row>
        <row r="86">
          <cell r="C86" t="str">
            <v>Г</v>
          </cell>
          <cell r="D86">
            <v>11.336832510000001</v>
          </cell>
          <cell r="E86">
            <v>11.467332729999999</v>
          </cell>
          <cell r="F86">
            <v>0</v>
          </cell>
          <cell r="G86">
            <v>0</v>
          </cell>
          <cell r="H86">
            <v>0</v>
          </cell>
          <cell r="I86">
            <v>0</v>
          </cell>
          <cell r="J86">
            <v>0</v>
          </cell>
          <cell r="K86">
            <v>0</v>
          </cell>
          <cell r="L86">
            <v>0</v>
          </cell>
          <cell r="M86">
            <v>0</v>
          </cell>
          <cell r="N86">
            <v>0</v>
          </cell>
          <cell r="O86">
            <v>0</v>
          </cell>
          <cell r="P86">
            <v>0</v>
          </cell>
          <cell r="Q86">
            <v>0</v>
          </cell>
          <cell r="R86">
            <v>0</v>
          </cell>
          <cell r="S86">
            <v>5.2049522399999999</v>
          </cell>
          <cell r="T86">
            <v>0</v>
          </cell>
          <cell r="U86">
            <v>0</v>
          </cell>
          <cell r="V86">
            <v>0</v>
          </cell>
          <cell r="W86">
            <v>1</v>
          </cell>
          <cell r="X86">
            <v>0</v>
          </cell>
          <cell r="Y86">
            <v>5.2347649000000001</v>
          </cell>
          <cell r="Z86">
            <v>0</v>
          </cell>
          <cell r="AA86">
            <v>0</v>
          </cell>
          <cell r="AB86">
            <v>0</v>
          </cell>
          <cell r="AC86">
            <v>1</v>
          </cell>
          <cell r="AD86">
            <v>0</v>
          </cell>
          <cell r="AE86">
            <v>0</v>
          </cell>
          <cell r="AF86">
            <v>0</v>
          </cell>
          <cell r="AG86">
            <v>0</v>
          </cell>
          <cell r="AH86">
            <v>0</v>
          </cell>
          <cell r="AI86">
            <v>0</v>
          </cell>
          <cell r="AJ86">
            <v>0</v>
          </cell>
          <cell r="AK86">
            <v>0</v>
          </cell>
          <cell r="AL86">
            <v>0</v>
          </cell>
          <cell r="AM86">
            <v>0</v>
          </cell>
          <cell r="AN86">
            <v>0</v>
          </cell>
          <cell r="AO86">
            <v>0</v>
          </cell>
          <cell r="AP86">
            <v>0</v>
          </cell>
          <cell r="AQ86">
            <v>6.1318802699999999</v>
          </cell>
          <cell r="AR86">
            <v>0</v>
          </cell>
          <cell r="AS86">
            <v>0</v>
          </cell>
          <cell r="AT86">
            <v>0</v>
          </cell>
          <cell r="AU86">
            <v>1</v>
          </cell>
          <cell r="AV86">
            <v>0</v>
          </cell>
          <cell r="AW86">
            <v>6.2325678299999998</v>
          </cell>
          <cell r="AX86">
            <v>0</v>
          </cell>
          <cell r="AY86">
            <v>0</v>
          </cell>
          <cell r="AZ86">
            <v>0</v>
          </cell>
          <cell r="BA86">
            <v>1</v>
          </cell>
          <cell r="BB86">
            <v>0</v>
          </cell>
          <cell r="BC86">
            <v>0</v>
          </cell>
          <cell r="BD86">
            <v>0</v>
          </cell>
          <cell r="BE86">
            <v>0</v>
          </cell>
          <cell r="BF86">
            <v>0</v>
          </cell>
          <cell r="BG86">
            <v>0</v>
          </cell>
          <cell r="BH86">
            <v>0</v>
          </cell>
          <cell r="BI86">
            <v>0</v>
          </cell>
          <cell r="BJ86">
            <v>0</v>
          </cell>
          <cell r="BK86">
            <v>0</v>
          </cell>
          <cell r="BL86">
            <v>0</v>
          </cell>
          <cell r="BM86">
            <v>0</v>
          </cell>
          <cell r="BN86">
            <v>0</v>
          </cell>
          <cell r="BO86">
            <v>0</v>
          </cell>
          <cell r="BP86">
            <v>0</v>
          </cell>
          <cell r="BQ86">
            <v>0</v>
          </cell>
          <cell r="BR86">
            <v>0</v>
          </cell>
          <cell r="BS86">
            <v>0</v>
          </cell>
          <cell r="BT86" t="str">
            <v>нд</v>
          </cell>
          <cell r="BU86" t="str">
            <v>нд</v>
          </cell>
          <cell r="BV86" t="str">
            <v>нд</v>
          </cell>
          <cell r="BW86" t="str">
            <v>нд</v>
          </cell>
          <cell r="BX86" t="str">
            <v>нд</v>
          </cell>
          <cell r="BY86" t="str">
            <v>нд</v>
          </cell>
          <cell r="BZ86">
            <v>0</v>
          </cell>
          <cell r="CA86">
            <v>11.336832510000001</v>
          </cell>
          <cell r="CB86">
            <v>0</v>
          </cell>
          <cell r="CC86">
            <v>0</v>
          </cell>
          <cell r="CD86">
            <v>0</v>
          </cell>
          <cell r="CE86">
            <v>2</v>
          </cell>
          <cell r="CF86">
            <v>0</v>
          </cell>
          <cell r="CG86">
            <v>11.467332729999999</v>
          </cell>
          <cell r="CH86">
            <v>0</v>
          </cell>
          <cell r="CI86">
            <v>0</v>
          </cell>
          <cell r="CJ86">
            <v>0</v>
          </cell>
          <cell r="CK86">
            <v>2</v>
          </cell>
          <cell r="CL86" t="str">
            <v>нд</v>
          </cell>
        </row>
        <row r="87">
          <cell r="C87" t="str">
            <v>Г</v>
          </cell>
          <cell r="D87">
            <v>5.2049522399999999</v>
          </cell>
          <cell r="E87">
            <v>5.2347649000000001</v>
          </cell>
          <cell r="F87">
            <v>0</v>
          </cell>
          <cell r="G87">
            <v>0</v>
          </cell>
          <cell r="H87">
            <v>0</v>
          </cell>
          <cell r="I87">
            <v>0</v>
          </cell>
          <cell r="J87">
            <v>0</v>
          </cell>
          <cell r="K87">
            <v>0</v>
          </cell>
          <cell r="L87">
            <v>0</v>
          </cell>
          <cell r="M87">
            <v>0</v>
          </cell>
          <cell r="N87">
            <v>0</v>
          </cell>
          <cell r="O87">
            <v>0</v>
          </cell>
          <cell r="P87">
            <v>0</v>
          </cell>
          <cell r="Q87">
            <v>0</v>
          </cell>
          <cell r="R87">
            <v>0</v>
          </cell>
          <cell r="S87">
            <v>5.2049522399999999</v>
          </cell>
          <cell r="T87">
            <v>0</v>
          </cell>
          <cell r="U87">
            <v>0</v>
          </cell>
          <cell r="V87">
            <v>0</v>
          </cell>
          <cell r="W87">
            <v>1</v>
          </cell>
          <cell r="X87">
            <v>0</v>
          </cell>
          <cell r="Y87">
            <v>5.2347649000000001</v>
          </cell>
          <cell r="Z87">
            <v>0</v>
          </cell>
          <cell r="AA87">
            <v>0</v>
          </cell>
          <cell r="AB87">
            <v>0</v>
          </cell>
          <cell r="AC87">
            <v>1</v>
          </cell>
          <cell r="AD87">
            <v>0</v>
          </cell>
          <cell r="AE87">
            <v>0</v>
          </cell>
          <cell r="AF87">
            <v>0</v>
          </cell>
          <cell r="AG87">
            <v>0</v>
          </cell>
          <cell r="AH87">
            <v>0</v>
          </cell>
          <cell r="AI87">
            <v>0</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0</v>
          </cell>
          <cell r="BD87">
            <v>0</v>
          </cell>
          <cell r="BE87">
            <v>0</v>
          </cell>
          <cell r="BF87">
            <v>0</v>
          </cell>
          <cell r="BG87">
            <v>0</v>
          </cell>
          <cell r="BH87">
            <v>0</v>
          </cell>
          <cell r="BI87">
            <v>0</v>
          </cell>
          <cell r="BJ87">
            <v>0</v>
          </cell>
          <cell r="BK87">
            <v>0</v>
          </cell>
          <cell r="BL87">
            <v>0</v>
          </cell>
          <cell r="BM87">
            <v>0</v>
          </cell>
          <cell r="BN87">
            <v>0</v>
          </cell>
          <cell r="BO87">
            <v>0</v>
          </cell>
          <cell r="BP87">
            <v>0</v>
          </cell>
          <cell r="BQ87">
            <v>0</v>
          </cell>
          <cell r="BR87">
            <v>0</v>
          </cell>
          <cell r="BS87">
            <v>0</v>
          </cell>
          <cell r="BT87" t="str">
            <v>нд</v>
          </cell>
          <cell r="BU87" t="str">
            <v>нд</v>
          </cell>
          <cell r="BV87" t="str">
            <v>нд</v>
          </cell>
          <cell r="BW87" t="str">
            <v>нд</v>
          </cell>
          <cell r="BX87" t="str">
            <v>нд</v>
          </cell>
          <cell r="BY87" t="str">
            <v>нд</v>
          </cell>
          <cell r="BZ87">
            <v>0</v>
          </cell>
          <cell r="CA87">
            <v>5.2049522399999999</v>
          </cell>
          <cell r="CB87">
            <v>0</v>
          </cell>
          <cell r="CC87">
            <v>0</v>
          </cell>
          <cell r="CD87">
            <v>0</v>
          </cell>
          <cell r="CE87">
            <v>1</v>
          </cell>
          <cell r="CF87">
            <v>0</v>
          </cell>
          <cell r="CG87">
            <v>5.2347649000000001</v>
          </cell>
          <cell r="CH87">
            <v>0</v>
          </cell>
          <cell r="CI87">
            <v>0</v>
          </cell>
          <cell r="CJ87">
            <v>0</v>
          </cell>
          <cell r="CK87">
            <v>1</v>
          </cell>
          <cell r="CL87" t="str">
            <v>нд</v>
          </cell>
        </row>
        <row r="88">
          <cell r="C88" t="str">
            <v>Г</v>
          </cell>
          <cell r="D88">
            <v>5.2049522399999999</v>
          </cell>
          <cell r="E88">
            <v>5.2347649000000001</v>
          </cell>
          <cell r="F88">
            <v>0</v>
          </cell>
          <cell r="G88">
            <v>0</v>
          </cell>
          <cell r="H88">
            <v>0</v>
          </cell>
          <cell r="I88">
            <v>0</v>
          </cell>
          <cell r="J88">
            <v>0</v>
          </cell>
          <cell r="K88">
            <v>0</v>
          </cell>
          <cell r="L88">
            <v>0</v>
          </cell>
          <cell r="M88">
            <v>0</v>
          </cell>
          <cell r="N88">
            <v>0</v>
          </cell>
          <cell r="O88">
            <v>0</v>
          </cell>
          <cell r="P88">
            <v>0</v>
          </cell>
          <cell r="Q88">
            <v>0</v>
          </cell>
          <cell r="R88">
            <v>0</v>
          </cell>
          <cell r="S88">
            <v>5.2049522399999999</v>
          </cell>
          <cell r="T88">
            <v>0</v>
          </cell>
          <cell r="U88">
            <v>0</v>
          </cell>
          <cell r="V88">
            <v>0</v>
          </cell>
          <cell r="W88">
            <v>1</v>
          </cell>
          <cell r="X88">
            <v>0</v>
          </cell>
          <cell r="Y88">
            <v>5.2347649000000001</v>
          </cell>
          <cell r="Z88">
            <v>0</v>
          </cell>
          <cell r="AA88">
            <v>0</v>
          </cell>
          <cell r="AB88">
            <v>0</v>
          </cell>
          <cell r="AC88">
            <v>1</v>
          </cell>
          <cell r="AD88">
            <v>0</v>
          </cell>
          <cell r="AE88">
            <v>0</v>
          </cell>
          <cell r="AF88">
            <v>0</v>
          </cell>
          <cell r="AG88">
            <v>0</v>
          </cell>
          <cell r="AH88">
            <v>0</v>
          </cell>
          <cell r="AI88">
            <v>0</v>
          </cell>
          <cell r="AJ88">
            <v>0</v>
          </cell>
          <cell r="AK88">
            <v>0</v>
          </cell>
          <cell r="AL88">
            <v>0</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v>0</v>
          </cell>
          <cell r="BB88">
            <v>0</v>
          </cell>
          <cell r="BC88">
            <v>0</v>
          </cell>
          <cell r="BD88">
            <v>0</v>
          </cell>
          <cell r="BE88">
            <v>0</v>
          </cell>
          <cell r="BF88">
            <v>0</v>
          </cell>
          <cell r="BG88">
            <v>0</v>
          </cell>
          <cell r="BH88">
            <v>0</v>
          </cell>
          <cell r="BI88">
            <v>0</v>
          </cell>
          <cell r="BJ88">
            <v>0</v>
          </cell>
          <cell r="BK88">
            <v>0</v>
          </cell>
          <cell r="BL88">
            <v>0</v>
          </cell>
          <cell r="BM88">
            <v>0</v>
          </cell>
          <cell r="BN88">
            <v>0</v>
          </cell>
          <cell r="BO88">
            <v>0</v>
          </cell>
          <cell r="BP88">
            <v>0</v>
          </cell>
          <cell r="BQ88">
            <v>0</v>
          </cell>
          <cell r="BR88">
            <v>0</v>
          </cell>
          <cell r="BS88">
            <v>0</v>
          </cell>
          <cell r="BT88" t="str">
            <v>нд</v>
          </cell>
          <cell r="BU88" t="str">
            <v>нд</v>
          </cell>
          <cell r="BV88" t="str">
            <v>нд</v>
          </cell>
          <cell r="BW88" t="str">
            <v>нд</v>
          </cell>
          <cell r="BX88" t="str">
            <v>нд</v>
          </cell>
          <cell r="BY88" t="str">
            <v>нд</v>
          </cell>
          <cell r="BZ88">
            <v>0</v>
          </cell>
          <cell r="CA88">
            <v>5.2049522399999999</v>
          </cell>
          <cell r="CB88">
            <v>0</v>
          </cell>
          <cell r="CC88">
            <v>0</v>
          </cell>
          <cell r="CD88">
            <v>0</v>
          </cell>
          <cell r="CE88">
            <v>1</v>
          </cell>
          <cell r="CF88">
            <v>0</v>
          </cell>
          <cell r="CG88">
            <v>5.2347649000000001</v>
          </cell>
          <cell r="CH88">
            <v>0</v>
          </cell>
          <cell r="CI88">
            <v>0</v>
          </cell>
          <cell r="CJ88">
            <v>0</v>
          </cell>
          <cell r="CK88">
            <v>1</v>
          </cell>
          <cell r="CL88" t="str">
            <v>нд</v>
          </cell>
        </row>
        <row r="89">
          <cell r="C89" t="str">
            <v>H_504-112</v>
          </cell>
          <cell r="D89">
            <v>5.2049522399999999</v>
          </cell>
          <cell r="E89">
            <v>5.2347649000000001</v>
          </cell>
          <cell r="F89">
            <v>0</v>
          </cell>
          <cell r="G89">
            <v>0</v>
          </cell>
          <cell r="H89">
            <v>0</v>
          </cell>
          <cell r="I89">
            <v>0</v>
          </cell>
          <cell r="J89">
            <v>0</v>
          </cell>
          <cell r="K89">
            <v>0</v>
          </cell>
          <cell r="L89">
            <v>0</v>
          </cell>
          <cell r="M89">
            <v>0</v>
          </cell>
          <cell r="N89">
            <v>0</v>
          </cell>
          <cell r="O89">
            <v>0</v>
          </cell>
          <cell r="P89">
            <v>0</v>
          </cell>
          <cell r="Q89">
            <v>0</v>
          </cell>
          <cell r="R89">
            <v>0</v>
          </cell>
          <cell r="S89">
            <v>5.2049522399999999</v>
          </cell>
          <cell r="T89">
            <v>0</v>
          </cell>
          <cell r="U89">
            <v>0</v>
          </cell>
          <cell r="V89">
            <v>0</v>
          </cell>
          <cell r="W89">
            <v>1</v>
          </cell>
          <cell r="X89">
            <v>0</v>
          </cell>
          <cell r="Y89">
            <v>5.2347649000000001</v>
          </cell>
          <cell r="Z89">
            <v>0</v>
          </cell>
          <cell r="AA89">
            <v>0</v>
          </cell>
          <cell r="AB89">
            <v>0</v>
          </cell>
          <cell r="AC89">
            <v>1</v>
          </cell>
          <cell r="AD89">
            <v>0</v>
          </cell>
          <cell r="AE89">
            <v>0</v>
          </cell>
          <cell r="AF89">
            <v>0</v>
          </cell>
          <cell r="AG89">
            <v>0</v>
          </cell>
          <cell r="AH89">
            <v>0</v>
          </cell>
          <cell r="AI89">
            <v>0</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v>0</v>
          </cell>
          <cell r="BC89">
            <v>0</v>
          </cell>
          <cell r="BD89">
            <v>0</v>
          </cell>
          <cell r="BE89">
            <v>0</v>
          </cell>
          <cell r="BF89">
            <v>0</v>
          </cell>
          <cell r="BG89">
            <v>0</v>
          </cell>
          <cell r="BH89">
            <v>0</v>
          </cell>
          <cell r="BI89">
            <v>0</v>
          </cell>
          <cell r="BJ89">
            <v>0</v>
          </cell>
          <cell r="BK89">
            <v>0</v>
          </cell>
          <cell r="BL89">
            <v>0</v>
          </cell>
          <cell r="BM89">
            <v>0</v>
          </cell>
          <cell r="BN89">
            <v>0</v>
          </cell>
          <cell r="BO89">
            <v>0</v>
          </cell>
          <cell r="BP89">
            <v>0</v>
          </cell>
          <cell r="BQ89">
            <v>0</v>
          </cell>
          <cell r="BR89">
            <v>0</v>
          </cell>
          <cell r="BS89">
            <v>0</v>
          </cell>
          <cell r="BT89" t="str">
            <v>нд</v>
          </cell>
          <cell r="BU89" t="str">
            <v>нд</v>
          </cell>
          <cell r="BV89" t="str">
            <v>нд</v>
          </cell>
          <cell r="BW89" t="str">
            <v>нд</v>
          </cell>
          <cell r="BX89" t="str">
            <v>нд</v>
          </cell>
          <cell r="BY89" t="str">
            <v>нд</v>
          </cell>
          <cell r="BZ89">
            <v>0</v>
          </cell>
          <cell r="CA89">
            <v>5.2049522399999999</v>
          </cell>
          <cell r="CB89">
            <v>0</v>
          </cell>
          <cell r="CC89">
            <v>0</v>
          </cell>
          <cell r="CD89">
            <v>0</v>
          </cell>
          <cell r="CE89">
            <v>1</v>
          </cell>
          <cell r="CF89">
            <v>0</v>
          </cell>
          <cell r="CG89">
            <v>5.2347649000000001</v>
          </cell>
          <cell r="CH89">
            <v>0</v>
          </cell>
          <cell r="CI89">
            <v>0</v>
          </cell>
          <cell r="CJ89">
            <v>0</v>
          </cell>
          <cell r="CK89">
            <v>1</v>
          </cell>
          <cell r="CL89" t="str">
            <v>Увеличение ставки НДС до 20% и пересчет по индексам-дефляторам Минэкономразвития до 2024г.</v>
          </cell>
        </row>
        <row r="90">
          <cell r="C90" t="str">
            <v>Г</v>
          </cell>
          <cell r="D90">
            <v>0</v>
          </cell>
          <cell r="E90">
            <v>0</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v>0</v>
          </cell>
          <cell r="BC90">
            <v>0</v>
          </cell>
          <cell r="BD90">
            <v>0</v>
          </cell>
          <cell r="BE90">
            <v>0</v>
          </cell>
          <cell r="BF90">
            <v>0</v>
          </cell>
          <cell r="BG90">
            <v>0</v>
          </cell>
          <cell r="BH90">
            <v>0</v>
          </cell>
          <cell r="BI90">
            <v>0</v>
          </cell>
          <cell r="BJ90">
            <v>0</v>
          </cell>
          <cell r="BK90">
            <v>0</v>
          </cell>
          <cell r="BL90">
            <v>0</v>
          </cell>
          <cell r="BM90">
            <v>0</v>
          </cell>
          <cell r="BN90">
            <v>0</v>
          </cell>
          <cell r="BO90">
            <v>0</v>
          </cell>
          <cell r="BP90">
            <v>0</v>
          </cell>
          <cell r="BQ90">
            <v>0</v>
          </cell>
          <cell r="BR90">
            <v>0</v>
          </cell>
          <cell r="BS90">
            <v>0</v>
          </cell>
          <cell r="BT90" t="str">
            <v>нд</v>
          </cell>
          <cell r="BU90" t="str">
            <v>нд</v>
          </cell>
          <cell r="BV90" t="str">
            <v>нд</v>
          </cell>
          <cell r="BW90" t="str">
            <v>нд</v>
          </cell>
          <cell r="BX90" t="str">
            <v>нд</v>
          </cell>
          <cell r="BY90" t="str">
            <v>нд</v>
          </cell>
          <cell r="BZ90">
            <v>0</v>
          </cell>
          <cell r="CA90">
            <v>0</v>
          </cell>
          <cell r="CB90">
            <v>0</v>
          </cell>
          <cell r="CC90">
            <v>0</v>
          </cell>
          <cell r="CD90">
            <v>0</v>
          </cell>
          <cell r="CE90">
            <v>0</v>
          </cell>
          <cell r="CF90">
            <v>0</v>
          </cell>
          <cell r="CG90">
            <v>0</v>
          </cell>
          <cell r="CH90">
            <v>0</v>
          </cell>
          <cell r="CI90">
            <v>0</v>
          </cell>
          <cell r="CJ90">
            <v>0</v>
          </cell>
          <cell r="CK90">
            <v>0</v>
          </cell>
          <cell r="CL90" t="str">
            <v>нд</v>
          </cell>
        </row>
        <row r="91">
          <cell r="C91" t="str">
            <v>Г</v>
          </cell>
          <cell r="D91">
            <v>6.1318802699999999</v>
          </cell>
          <cell r="E91">
            <v>6.2325678299999998</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6.1318802699999999</v>
          </cell>
          <cell r="AR91">
            <v>0</v>
          </cell>
          <cell r="AS91">
            <v>0</v>
          </cell>
          <cell r="AT91">
            <v>0</v>
          </cell>
          <cell r="AU91">
            <v>1</v>
          </cell>
          <cell r="AV91">
            <v>0</v>
          </cell>
          <cell r="AW91">
            <v>6.2325678299999998</v>
          </cell>
          <cell r="AX91">
            <v>0</v>
          </cell>
          <cell r="AY91">
            <v>0</v>
          </cell>
          <cell r="AZ91">
            <v>0</v>
          </cell>
          <cell r="BA91">
            <v>1</v>
          </cell>
          <cell r="BB91">
            <v>0</v>
          </cell>
          <cell r="BC91">
            <v>0</v>
          </cell>
          <cell r="BD91">
            <v>0</v>
          </cell>
          <cell r="BE91">
            <v>0</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t="str">
            <v>нд</v>
          </cell>
          <cell r="BU91" t="str">
            <v>нд</v>
          </cell>
          <cell r="BV91" t="str">
            <v>нд</v>
          </cell>
          <cell r="BW91" t="str">
            <v>нд</v>
          </cell>
          <cell r="BX91" t="str">
            <v>нд</v>
          </cell>
          <cell r="BY91" t="str">
            <v>нд</v>
          </cell>
          <cell r="BZ91">
            <v>0</v>
          </cell>
          <cell r="CA91">
            <v>6.1318802699999999</v>
          </cell>
          <cell r="CB91">
            <v>0</v>
          </cell>
          <cell r="CC91">
            <v>0</v>
          </cell>
          <cell r="CD91">
            <v>0</v>
          </cell>
          <cell r="CE91">
            <v>1</v>
          </cell>
          <cell r="CF91">
            <v>0</v>
          </cell>
          <cell r="CG91">
            <v>6.2325678299999998</v>
          </cell>
          <cell r="CH91">
            <v>0</v>
          </cell>
          <cell r="CI91">
            <v>0</v>
          </cell>
          <cell r="CJ91">
            <v>0</v>
          </cell>
          <cell r="CK91">
            <v>1</v>
          </cell>
          <cell r="CL91" t="str">
            <v>нд</v>
          </cell>
        </row>
        <row r="92">
          <cell r="C92" t="str">
            <v>H_504-120</v>
          </cell>
          <cell r="D92">
            <v>6.1318802699999999</v>
          </cell>
          <cell r="E92">
            <v>6.2325678299999998</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6.1318802699999999</v>
          </cell>
          <cell r="AR92">
            <v>0</v>
          </cell>
          <cell r="AS92">
            <v>0</v>
          </cell>
          <cell r="AT92">
            <v>0</v>
          </cell>
          <cell r="AU92">
            <v>1</v>
          </cell>
          <cell r="AV92">
            <v>0</v>
          </cell>
          <cell r="AW92">
            <v>6.2325678299999998</v>
          </cell>
          <cell r="AX92">
            <v>0</v>
          </cell>
          <cell r="AY92">
            <v>0</v>
          </cell>
          <cell r="AZ92">
            <v>0</v>
          </cell>
          <cell r="BA92">
            <v>1</v>
          </cell>
          <cell r="BB92">
            <v>0</v>
          </cell>
          <cell r="BC92">
            <v>0</v>
          </cell>
          <cell r="BD92">
            <v>0</v>
          </cell>
          <cell r="BE92">
            <v>0</v>
          </cell>
          <cell r="BF92">
            <v>0</v>
          </cell>
          <cell r="BG92">
            <v>0</v>
          </cell>
          <cell r="BH92">
            <v>0</v>
          </cell>
          <cell r="BI92">
            <v>0</v>
          </cell>
          <cell r="BJ92">
            <v>0</v>
          </cell>
          <cell r="BK92">
            <v>0</v>
          </cell>
          <cell r="BL92">
            <v>0</v>
          </cell>
          <cell r="BM92">
            <v>0</v>
          </cell>
          <cell r="BN92">
            <v>0</v>
          </cell>
          <cell r="BO92">
            <v>0</v>
          </cell>
          <cell r="BP92">
            <v>0</v>
          </cell>
          <cell r="BQ92">
            <v>0</v>
          </cell>
          <cell r="BR92">
            <v>0</v>
          </cell>
          <cell r="BS92">
            <v>0</v>
          </cell>
          <cell r="BT92" t="str">
            <v>нд</v>
          </cell>
          <cell r="BU92" t="str">
            <v>нд</v>
          </cell>
          <cell r="BV92" t="str">
            <v>нд</v>
          </cell>
          <cell r="BW92" t="str">
            <v>нд</v>
          </cell>
          <cell r="BX92" t="str">
            <v>нд</v>
          </cell>
          <cell r="BY92" t="str">
            <v>нд</v>
          </cell>
          <cell r="BZ92">
            <v>0</v>
          </cell>
          <cell r="CA92">
            <v>6.1318802699999999</v>
          </cell>
          <cell r="CB92">
            <v>0</v>
          </cell>
          <cell r="CC92">
            <v>0</v>
          </cell>
          <cell r="CD92">
            <v>0</v>
          </cell>
          <cell r="CE92">
            <v>1</v>
          </cell>
          <cell r="CF92">
            <v>0</v>
          </cell>
          <cell r="CG92">
            <v>6.2325678299999998</v>
          </cell>
          <cell r="CH92">
            <v>0</v>
          </cell>
          <cell r="CI92">
            <v>0</v>
          </cell>
          <cell r="CJ92">
            <v>0</v>
          </cell>
          <cell r="CK92">
            <v>1</v>
          </cell>
          <cell r="CL92" t="str">
            <v>Увеличение ставки НДС до 20% и пересчет по индексам-дефляторам Минэкономразвития до 2024г.</v>
          </cell>
        </row>
        <row r="93">
          <cell r="C93" t="str">
            <v>Г</v>
          </cell>
          <cell r="D93">
            <v>0</v>
          </cell>
          <cell r="E93">
            <v>0</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v>0</v>
          </cell>
          <cell r="BC93">
            <v>0</v>
          </cell>
          <cell r="BD93">
            <v>0</v>
          </cell>
          <cell r="BE93">
            <v>0</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t="str">
            <v>нд</v>
          </cell>
          <cell r="BU93" t="str">
            <v>нд</v>
          </cell>
          <cell r="BV93" t="str">
            <v>нд</v>
          </cell>
          <cell r="BW93" t="str">
            <v>нд</v>
          </cell>
          <cell r="BX93" t="str">
            <v>нд</v>
          </cell>
          <cell r="BY93" t="str">
            <v>нд</v>
          </cell>
          <cell r="BZ93">
            <v>0</v>
          </cell>
          <cell r="CA93">
            <v>0</v>
          </cell>
          <cell r="CB93">
            <v>0</v>
          </cell>
          <cell r="CC93">
            <v>0</v>
          </cell>
          <cell r="CD93">
            <v>0</v>
          </cell>
          <cell r="CE93">
            <v>0</v>
          </cell>
          <cell r="CF93">
            <v>0</v>
          </cell>
          <cell r="CG93">
            <v>0</v>
          </cell>
          <cell r="CH93">
            <v>0</v>
          </cell>
          <cell r="CI93">
            <v>0</v>
          </cell>
          <cell r="CJ93">
            <v>0</v>
          </cell>
          <cell r="CK93">
            <v>0</v>
          </cell>
          <cell r="CL93" t="str">
            <v>нд</v>
          </cell>
        </row>
        <row r="94">
          <cell r="C94" t="str">
            <v>Г</v>
          </cell>
          <cell r="D94">
            <v>0</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v>0</v>
          </cell>
          <cell r="BC94">
            <v>0</v>
          </cell>
          <cell r="BD94">
            <v>0</v>
          </cell>
          <cell r="BE94">
            <v>0</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t="str">
            <v>нд</v>
          </cell>
          <cell r="BU94" t="str">
            <v>нд</v>
          </cell>
          <cell r="BV94" t="str">
            <v>нд</v>
          </cell>
          <cell r="BW94" t="str">
            <v>нд</v>
          </cell>
          <cell r="BX94" t="str">
            <v>нд</v>
          </cell>
          <cell r="BY94" t="str">
            <v>нд</v>
          </cell>
          <cell r="BZ94">
            <v>0</v>
          </cell>
          <cell r="CA94">
            <v>0</v>
          </cell>
          <cell r="CB94">
            <v>0</v>
          </cell>
          <cell r="CC94">
            <v>0</v>
          </cell>
          <cell r="CD94">
            <v>0</v>
          </cell>
          <cell r="CE94">
            <v>0</v>
          </cell>
          <cell r="CF94">
            <v>0</v>
          </cell>
          <cell r="CG94">
            <v>0</v>
          </cell>
          <cell r="CH94">
            <v>0</v>
          </cell>
          <cell r="CI94">
            <v>0</v>
          </cell>
          <cell r="CJ94">
            <v>0</v>
          </cell>
          <cell r="CK94">
            <v>0</v>
          </cell>
          <cell r="CL94" t="str">
            <v>нд</v>
          </cell>
        </row>
        <row r="95">
          <cell r="C95" t="str">
            <v>Г</v>
          </cell>
          <cell r="D95">
            <v>60.498360259999998</v>
          </cell>
          <cell r="E95">
            <v>62.171674899999999</v>
          </cell>
          <cell r="F95">
            <v>0</v>
          </cell>
          <cell r="G95">
            <v>18.987062770000001</v>
          </cell>
          <cell r="H95">
            <v>0</v>
          </cell>
          <cell r="I95">
            <v>0</v>
          </cell>
          <cell r="J95">
            <v>0</v>
          </cell>
          <cell r="K95">
            <v>53</v>
          </cell>
          <cell r="L95">
            <v>0</v>
          </cell>
          <cell r="M95">
            <v>3.9848698699999998</v>
          </cell>
          <cell r="N95">
            <v>0</v>
          </cell>
          <cell r="O95">
            <v>0</v>
          </cell>
          <cell r="P95">
            <v>0</v>
          </cell>
          <cell r="Q95">
            <v>39</v>
          </cell>
          <cell r="R95">
            <v>0</v>
          </cell>
          <cell r="S95">
            <v>12.924011009999999</v>
          </cell>
          <cell r="T95">
            <v>0</v>
          </cell>
          <cell r="U95">
            <v>0</v>
          </cell>
          <cell r="V95">
            <v>0</v>
          </cell>
          <cell r="W95">
            <v>91</v>
          </cell>
          <cell r="X95">
            <v>0</v>
          </cell>
          <cell r="Y95">
            <v>28.071191669999997</v>
          </cell>
          <cell r="Z95">
            <v>0</v>
          </cell>
          <cell r="AA95">
            <v>0</v>
          </cell>
          <cell r="AB95">
            <v>0</v>
          </cell>
          <cell r="AC95">
            <v>92</v>
          </cell>
          <cell r="AD95">
            <v>0</v>
          </cell>
          <cell r="AE95">
            <v>13.018682460000001</v>
          </cell>
          <cell r="AF95">
            <v>0</v>
          </cell>
          <cell r="AG95">
            <v>0</v>
          </cell>
          <cell r="AH95">
            <v>0</v>
          </cell>
          <cell r="AI95">
            <v>54</v>
          </cell>
          <cell r="AJ95">
            <v>0</v>
          </cell>
          <cell r="AK95">
            <v>13.143645250000001</v>
          </cell>
          <cell r="AL95">
            <v>0</v>
          </cell>
          <cell r="AM95">
            <v>0</v>
          </cell>
          <cell r="AN95">
            <v>0</v>
          </cell>
          <cell r="AO95">
            <v>54</v>
          </cell>
          <cell r="AP95">
            <v>0</v>
          </cell>
          <cell r="AQ95">
            <v>5.3280554699999998</v>
          </cell>
          <cell r="AR95">
            <v>0</v>
          </cell>
          <cell r="AS95">
            <v>0</v>
          </cell>
          <cell r="AT95">
            <v>0</v>
          </cell>
          <cell r="AU95">
            <v>52</v>
          </cell>
          <cell r="AV95">
            <v>0</v>
          </cell>
          <cell r="AW95">
            <v>5.41554395</v>
          </cell>
          <cell r="AX95">
            <v>0</v>
          </cell>
          <cell r="AY95">
            <v>0</v>
          </cell>
          <cell r="AZ95">
            <v>0</v>
          </cell>
          <cell r="BA95">
            <v>52</v>
          </cell>
          <cell r="BB95">
            <v>0</v>
          </cell>
          <cell r="BC95">
            <v>5.4932252000000004</v>
          </cell>
          <cell r="BD95">
            <v>0</v>
          </cell>
          <cell r="BE95">
            <v>0</v>
          </cell>
          <cell r="BF95">
            <v>0</v>
          </cell>
          <cell r="BG95">
            <v>52</v>
          </cell>
          <cell r="BH95">
            <v>0</v>
          </cell>
          <cell r="BI95">
            <v>5.6538278699999998</v>
          </cell>
          <cell r="BJ95">
            <v>0</v>
          </cell>
          <cell r="BK95">
            <v>0</v>
          </cell>
          <cell r="BL95">
            <v>0</v>
          </cell>
          <cell r="BM95">
            <v>52</v>
          </cell>
          <cell r="BN95">
            <v>0</v>
          </cell>
          <cell r="BO95">
            <v>5.90259629</v>
          </cell>
          <cell r="BP95">
            <v>0</v>
          </cell>
          <cell r="BQ95">
            <v>0</v>
          </cell>
          <cell r="BR95">
            <v>0</v>
          </cell>
          <cell r="BS95">
            <v>52</v>
          </cell>
          <cell r="BT95" t="str">
            <v>нд</v>
          </cell>
          <cell r="BU95" t="str">
            <v>нд</v>
          </cell>
          <cell r="BV95" t="str">
            <v>нд</v>
          </cell>
          <cell r="BW95" t="str">
            <v>нд</v>
          </cell>
          <cell r="BX95" t="str">
            <v>нд</v>
          </cell>
          <cell r="BY95" t="str">
            <v>нд</v>
          </cell>
          <cell r="BZ95">
            <v>0</v>
          </cell>
          <cell r="CA95">
            <v>42.66657043</v>
          </cell>
          <cell r="CB95">
            <v>0</v>
          </cell>
          <cell r="CC95">
            <v>0</v>
          </cell>
          <cell r="CD95">
            <v>0</v>
          </cell>
          <cell r="CE95">
            <v>301</v>
          </cell>
          <cell r="CF95">
            <v>0</v>
          </cell>
          <cell r="CG95">
            <v>58.186805029999995</v>
          </cell>
          <cell r="CH95">
            <v>0</v>
          </cell>
          <cell r="CI95">
            <v>0</v>
          </cell>
          <cell r="CJ95">
            <v>0</v>
          </cell>
          <cell r="CK95">
            <v>302</v>
          </cell>
          <cell r="CL95" t="str">
            <v>нд</v>
          </cell>
        </row>
        <row r="96">
          <cell r="C96" t="str">
            <v>Г</v>
          </cell>
          <cell r="D96">
            <v>0</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v>0</v>
          </cell>
          <cell r="BC96">
            <v>0</v>
          </cell>
          <cell r="BD96">
            <v>0</v>
          </cell>
          <cell r="BE96">
            <v>0</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t="str">
            <v>нд</v>
          </cell>
          <cell r="BU96" t="str">
            <v>нд</v>
          </cell>
          <cell r="BV96" t="str">
            <v>нд</v>
          </cell>
          <cell r="BW96" t="str">
            <v>нд</v>
          </cell>
          <cell r="BX96" t="str">
            <v>нд</v>
          </cell>
          <cell r="BY96" t="str">
            <v>нд</v>
          </cell>
          <cell r="BZ96">
            <v>0</v>
          </cell>
          <cell r="CA96">
            <v>0</v>
          </cell>
          <cell r="CB96">
            <v>0</v>
          </cell>
          <cell r="CC96">
            <v>0</v>
          </cell>
          <cell r="CD96">
            <v>0</v>
          </cell>
          <cell r="CE96">
            <v>0</v>
          </cell>
          <cell r="CF96">
            <v>0</v>
          </cell>
          <cell r="CG96">
            <v>0</v>
          </cell>
          <cell r="CH96">
            <v>0</v>
          </cell>
          <cell r="CI96">
            <v>0</v>
          </cell>
          <cell r="CJ96">
            <v>0</v>
          </cell>
          <cell r="CK96">
            <v>0</v>
          </cell>
          <cell r="CL96" t="str">
            <v>нд</v>
          </cell>
        </row>
        <row r="97">
          <cell r="C97" t="str">
            <v>Г</v>
          </cell>
          <cell r="D97">
            <v>0</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v>0</v>
          </cell>
          <cell r="BC97">
            <v>0</v>
          </cell>
          <cell r="BD97">
            <v>0</v>
          </cell>
          <cell r="BE97">
            <v>0</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t="str">
            <v>нд</v>
          </cell>
          <cell r="BU97" t="str">
            <v>нд</v>
          </cell>
          <cell r="BV97" t="str">
            <v>нд</v>
          </cell>
          <cell r="BW97" t="str">
            <v>нд</v>
          </cell>
          <cell r="BX97" t="str">
            <v>нд</v>
          </cell>
          <cell r="BY97" t="str">
            <v>нд</v>
          </cell>
          <cell r="BZ97">
            <v>0</v>
          </cell>
          <cell r="CA97">
            <v>0</v>
          </cell>
          <cell r="CB97">
            <v>0</v>
          </cell>
          <cell r="CC97">
            <v>0</v>
          </cell>
          <cell r="CD97">
            <v>0</v>
          </cell>
          <cell r="CE97">
            <v>0</v>
          </cell>
          <cell r="CF97">
            <v>0</v>
          </cell>
          <cell r="CG97">
            <v>0</v>
          </cell>
          <cell r="CH97">
            <v>0</v>
          </cell>
          <cell r="CI97">
            <v>0</v>
          </cell>
          <cell r="CJ97">
            <v>0</v>
          </cell>
          <cell r="CK97">
            <v>0</v>
          </cell>
          <cell r="CL97" t="str">
            <v>нд</v>
          </cell>
        </row>
        <row r="98">
          <cell r="C98" t="str">
            <v>Г</v>
          </cell>
          <cell r="D98">
            <v>60.498360259999998</v>
          </cell>
          <cell r="E98">
            <v>62.171674899999999</v>
          </cell>
          <cell r="F98">
            <v>0</v>
          </cell>
          <cell r="G98">
            <v>18.987062770000001</v>
          </cell>
          <cell r="H98">
            <v>0</v>
          </cell>
          <cell r="I98">
            <v>0</v>
          </cell>
          <cell r="J98">
            <v>0</v>
          </cell>
          <cell r="K98">
            <v>53</v>
          </cell>
          <cell r="L98">
            <v>0</v>
          </cell>
          <cell r="M98">
            <v>3.9848698699999998</v>
          </cell>
          <cell r="N98">
            <v>0</v>
          </cell>
          <cell r="O98">
            <v>0</v>
          </cell>
          <cell r="P98">
            <v>0</v>
          </cell>
          <cell r="Q98">
            <v>39</v>
          </cell>
          <cell r="R98">
            <v>0</v>
          </cell>
          <cell r="S98">
            <v>12.924011009999999</v>
          </cell>
          <cell r="T98">
            <v>0</v>
          </cell>
          <cell r="U98">
            <v>0</v>
          </cell>
          <cell r="V98">
            <v>0</v>
          </cell>
          <cell r="W98">
            <v>91</v>
          </cell>
          <cell r="X98">
            <v>0</v>
          </cell>
          <cell r="Y98">
            <v>28.071191669999997</v>
          </cell>
          <cell r="Z98">
            <v>0</v>
          </cell>
          <cell r="AA98">
            <v>0</v>
          </cell>
          <cell r="AB98">
            <v>0</v>
          </cell>
          <cell r="AC98">
            <v>92</v>
          </cell>
          <cell r="AD98">
            <v>0</v>
          </cell>
          <cell r="AE98">
            <v>13.018682460000001</v>
          </cell>
          <cell r="AF98">
            <v>0</v>
          </cell>
          <cell r="AG98">
            <v>0</v>
          </cell>
          <cell r="AH98">
            <v>0</v>
          </cell>
          <cell r="AI98">
            <v>54</v>
          </cell>
          <cell r="AJ98">
            <v>0</v>
          </cell>
          <cell r="AK98">
            <v>13.143645250000001</v>
          </cell>
          <cell r="AL98">
            <v>0</v>
          </cell>
          <cell r="AM98">
            <v>0</v>
          </cell>
          <cell r="AN98">
            <v>0</v>
          </cell>
          <cell r="AO98">
            <v>54</v>
          </cell>
          <cell r="AP98">
            <v>0</v>
          </cell>
          <cell r="AQ98">
            <v>5.3280554699999998</v>
          </cell>
          <cell r="AR98">
            <v>0</v>
          </cell>
          <cell r="AS98">
            <v>0</v>
          </cell>
          <cell r="AT98">
            <v>0</v>
          </cell>
          <cell r="AU98">
            <v>52</v>
          </cell>
          <cell r="AV98">
            <v>0</v>
          </cell>
          <cell r="AW98">
            <v>5.41554395</v>
          </cell>
          <cell r="AX98">
            <v>0</v>
          </cell>
          <cell r="AY98">
            <v>0</v>
          </cell>
          <cell r="AZ98">
            <v>0</v>
          </cell>
          <cell r="BA98">
            <v>52</v>
          </cell>
          <cell r="BB98">
            <v>0</v>
          </cell>
          <cell r="BC98">
            <v>5.4932252000000004</v>
          </cell>
          <cell r="BD98">
            <v>0</v>
          </cell>
          <cell r="BE98">
            <v>0</v>
          </cell>
          <cell r="BF98">
            <v>0</v>
          </cell>
          <cell r="BG98">
            <v>52</v>
          </cell>
          <cell r="BH98">
            <v>0</v>
          </cell>
          <cell r="BI98">
            <v>5.6538278699999998</v>
          </cell>
          <cell r="BJ98">
            <v>0</v>
          </cell>
          <cell r="BK98">
            <v>0</v>
          </cell>
          <cell r="BL98">
            <v>0</v>
          </cell>
          <cell r="BM98">
            <v>52</v>
          </cell>
          <cell r="BN98">
            <v>0</v>
          </cell>
          <cell r="BO98">
            <v>5.90259629</v>
          </cell>
          <cell r="BP98">
            <v>0</v>
          </cell>
          <cell r="BQ98">
            <v>0</v>
          </cell>
          <cell r="BR98">
            <v>0</v>
          </cell>
          <cell r="BS98">
            <v>52</v>
          </cell>
          <cell r="BT98" t="str">
            <v>нд</v>
          </cell>
          <cell r="BU98" t="str">
            <v>нд</v>
          </cell>
          <cell r="BV98" t="str">
            <v>нд</v>
          </cell>
          <cell r="BW98" t="str">
            <v>нд</v>
          </cell>
          <cell r="BX98" t="str">
            <v>нд</v>
          </cell>
          <cell r="BY98" t="str">
            <v>нд</v>
          </cell>
          <cell r="BZ98">
            <v>0</v>
          </cell>
          <cell r="CA98">
            <v>42.66657043</v>
          </cell>
          <cell r="CB98">
            <v>0</v>
          </cell>
          <cell r="CC98">
            <v>0</v>
          </cell>
          <cell r="CD98">
            <v>0</v>
          </cell>
          <cell r="CE98">
            <v>301</v>
          </cell>
          <cell r="CF98">
            <v>0</v>
          </cell>
          <cell r="CG98">
            <v>58.186805029999995</v>
          </cell>
          <cell r="CH98">
            <v>0</v>
          </cell>
          <cell r="CI98">
            <v>0</v>
          </cell>
          <cell r="CJ98">
            <v>0</v>
          </cell>
          <cell r="CK98">
            <v>302</v>
          </cell>
          <cell r="CL98" t="str">
            <v>нд</v>
          </cell>
        </row>
        <row r="99">
          <cell r="C99" t="str">
            <v>H_504-114</v>
          </cell>
          <cell r="D99">
            <v>14.254929629999999</v>
          </cell>
          <cell r="E99">
            <v>15.010604430000001</v>
          </cell>
          <cell r="F99">
            <v>0</v>
          </cell>
          <cell r="G99">
            <v>14.254929629999999</v>
          </cell>
          <cell r="H99">
            <v>0</v>
          </cell>
          <cell r="I99">
            <v>0</v>
          </cell>
          <cell r="J99">
            <v>0</v>
          </cell>
          <cell r="K99">
            <v>1</v>
          </cell>
          <cell r="L99">
            <v>0</v>
          </cell>
          <cell r="M99">
            <v>0</v>
          </cell>
          <cell r="N99">
            <v>0</v>
          </cell>
          <cell r="O99">
            <v>0</v>
          </cell>
          <cell r="P99">
            <v>0</v>
          </cell>
          <cell r="Q99">
            <v>0</v>
          </cell>
          <cell r="R99">
            <v>0</v>
          </cell>
          <cell r="S99">
            <v>0</v>
          </cell>
          <cell r="T99">
            <v>0</v>
          </cell>
          <cell r="U99">
            <v>0</v>
          </cell>
          <cell r="V99">
            <v>0</v>
          </cell>
          <cell r="W99">
            <v>0</v>
          </cell>
          <cell r="X99">
            <v>0</v>
          </cell>
          <cell r="Y99">
            <v>15.010604430000001</v>
          </cell>
          <cell r="Z99">
            <v>0</v>
          </cell>
          <cell r="AA99">
            <v>0</v>
          </cell>
          <cell r="AB99">
            <v>0</v>
          </cell>
          <cell r="AC99">
            <v>1</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v>0</v>
          </cell>
          <cell r="BC99">
            <v>0</v>
          </cell>
          <cell r="BD99">
            <v>0</v>
          </cell>
          <cell r="BE99">
            <v>0</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t="str">
            <v>нд</v>
          </cell>
          <cell r="BU99" t="str">
            <v>нд</v>
          </cell>
          <cell r="BV99" t="str">
            <v>нд</v>
          </cell>
          <cell r="BW99" t="str">
            <v>нд</v>
          </cell>
          <cell r="BX99" t="str">
            <v>нд</v>
          </cell>
          <cell r="BY99" t="str">
            <v>нд</v>
          </cell>
          <cell r="BZ99">
            <v>0</v>
          </cell>
          <cell r="CA99">
            <v>0</v>
          </cell>
          <cell r="CB99">
            <v>0</v>
          </cell>
          <cell r="CC99">
            <v>0</v>
          </cell>
          <cell r="CD99">
            <v>0</v>
          </cell>
          <cell r="CE99">
            <v>0</v>
          </cell>
          <cell r="CF99">
            <v>0</v>
          </cell>
          <cell r="CG99">
            <v>15.010604430000001</v>
          </cell>
          <cell r="CH99">
            <v>0</v>
          </cell>
          <cell r="CI99">
            <v>0</v>
          </cell>
          <cell r="CJ99">
            <v>0</v>
          </cell>
          <cell r="CK99">
            <v>1</v>
          </cell>
          <cell r="CL99" t="str">
            <v>Мероприятие перенесено на 2020 г. с 2019 года в связи с дефицитом источника</v>
          </cell>
        </row>
        <row r="100">
          <cell r="C100" t="str">
            <v>H_504-115</v>
          </cell>
          <cell r="D100">
            <v>4.9749921300000004</v>
          </cell>
          <cell r="E100">
            <v>5.0382064700000004</v>
          </cell>
          <cell r="F100">
            <v>0</v>
          </cell>
          <cell r="G100">
            <v>0.74690804</v>
          </cell>
          <cell r="H100">
            <v>0</v>
          </cell>
          <cell r="I100">
            <v>0</v>
          </cell>
          <cell r="J100">
            <v>0</v>
          </cell>
          <cell r="K100">
            <v>10</v>
          </cell>
          <cell r="L100">
            <v>0</v>
          </cell>
          <cell r="M100">
            <v>0.75335507999999995</v>
          </cell>
          <cell r="N100">
            <v>0</v>
          </cell>
          <cell r="O100">
            <v>0</v>
          </cell>
          <cell r="P100">
            <v>0</v>
          </cell>
          <cell r="Q100">
            <v>10</v>
          </cell>
          <cell r="R100">
            <v>0</v>
          </cell>
          <cell r="S100">
            <v>0.77827818999999998</v>
          </cell>
          <cell r="T100">
            <v>0</v>
          </cell>
          <cell r="U100">
            <v>0</v>
          </cell>
          <cell r="V100">
            <v>0</v>
          </cell>
          <cell r="W100">
            <v>10</v>
          </cell>
          <cell r="X100">
            <v>0</v>
          </cell>
          <cell r="Y100">
            <v>0.78650271000000005</v>
          </cell>
          <cell r="Z100">
            <v>0</v>
          </cell>
          <cell r="AA100">
            <v>0</v>
          </cell>
          <cell r="AB100">
            <v>0</v>
          </cell>
          <cell r="AC100">
            <v>10</v>
          </cell>
          <cell r="AD100">
            <v>0</v>
          </cell>
          <cell r="AE100">
            <v>0.81174413999999995</v>
          </cell>
          <cell r="AF100">
            <v>0</v>
          </cell>
          <cell r="AG100">
            <v>0</v>
          </cell>
          <cell r="AH100">
            <v>0</v>
          </cell>
          <cell r="AI100">
            <v>10</v>
          </cell>
          <cell r="AJ100">
            <v>0</v>
          </cell>
          <cell r="AK100">
            <v>0.81953582999999997</v>
          </cell>
          <cell r="AL100">
            <v>0</v>
          </cell>
          <cell r="AM100">
            <v>0</v>
          </cell>
          <cell r="AN100">
            <v>0</v>
          </cell>
          <cell r="AO100">
            <v>10</v>
          </cell>
          <cell r="AP100">
            <v>0</v>
          </cell>
          <cell r="AQ100">
            <v>0.84096693</v>
          </cell>
          <cell r="AR100">
            <v>0</v>
          </cell>
          <cell r="AS100">
            <v>0</v>
          </cell>
          <cell r="AT100">
            <v>0</v>
          </cell>
          <cell r="AU100">
            <v>10</v>
          </cell>
          <cell r="AV100">
            <v>0</v>
          </cell>
          <cell r="AW100">
            <v>0.85477586999999999</v>
          </cell>
          <cell r="AX100">
            <v>0</v>
          </cell>
          <cell r="AY100">
            <v>0</v>
          </cell>
          <cell r="AZ100">
            <v>0</v>
          </cell>
          <cell r="BA100">
            <v>10</v>
          </cell>
          <cell r="BB100">
            <v>0</v>
          </cell>
          <cell r="BC100">
            <v>0.86703691000000005</v>
          </cell>
          <cell r="BD100">
            <v>0</v>
          </cell>
          <cell r="BE100">
            <v>0</v>
          </cell>
          <cell r="BF100">
            <v>0</v>
          </cell>
          <cell r="BG100">
            <v>10</v>
          </cell>
          <cell r="BH100">
            <v>0</v>
          </cell>
          <cell r="BI100">
            <v>0.89238600000000001</v>
          </cell>
          <cell r="BJ100">
            <v>0</v>
          </cell>
          <cell r="BK100">
            <v>0</v>
          </cell>
          <cell r="BL100">
            <v>0</v>
          </cell>
          <cell r="BM100">
            <v>10</v>
          </cell>
          <cell r="BN100">
            <v>0</v>
          </cell>
          <cell r="BO100">
            <v>0.93165098000000002</v>
          </cell>
          <cell r="BP100">
            <v>0</v>
          </cell>
          <cell r="BQ100">
            <v>0</v>
          </cell>
          <cell r="BR100">
            <v>0</v>
          </cell>
          <cell r="BS100">
            <v>10</v>
          </cell>
          <cell r="BT100" t="str">
            <v>нд</v>
          </cell>
          <cell r="BU100" t="str">
            <v>нд</v>
          </cell>
          <cell r="BV100" t="str">
            <v>нд</v>
          </cell>
          <cell r="BW100" t="str">
            <v>нд</v>
          </cell>
          <cell r="BX100" t="str">
            <v>нд</v>
          </cell>
          <cell r="BY100" t="str">
            <v>нд</v>
          </cell>
          <cell r="BZ100">
            <v>0</v>
          </cell>
          <cell r="CA100">
            <v>4.2296771499999997</v>
          </cell>
          <cell r="CB100">
            <v>0</v>
          </cell>
          <cell r="CC100">
            <v>0</v>
          </cell>
          <cell r="CD100">
            <v>0</v>
          </cell>
          <cell r="CE100">
            <v>50</v>
          </cell>
          <cell r="CF100">
            <v>0</v>
          </cell>
          <cell r="CG100">
            <v>4.28485139</v>
          </cell>
          <cell r="CH100">
            <v>0</v>
          </cell>
          <cell r="CI100">
            <v>0</v>
          </cell>
          <cell r="CJ100">
            <v>0</v>
          </cell>
          <cell r="CK100">
            <v>50</v>
          </cell>
          <cell r="CL100" t="str">
            <v>Увеличение ставки НДС до 20% и пересчет по индексам-дефляторам Минэкономразвития до 2024г.</v>
          </cell>
        </row>
        <row r="101">
          <cell r="C101" t="str">
            <v>H_504-116</v>
          </cell>
          <cell r="D101">
            <v>15.70606654</v>
          </cell>
          <cell r="E101">
            <v>15.834657050000001</v>
          </cell>
          <cell r="F101">
            <v>0</v>
          </cell>
          <cell r="G101">
            <v>2.4643050400000002</v>
          </cell>
          <cell r="H101">
            <v>0</v>
          </cell>
          <cell r="I101">
            <v>0</v>
          </cell>
          <cell r="J101">
            <v>0</v>
          </cell>
          <cell r="K101">
            <v>41</v>
          </cell>
          <cell r="L101">
            <v>0</v>
          </cell>
          <cell r="M101">
            <v>1.6974666300000001</v>
          </cell>
          <cell r="N101">
            <v>0</v>
          </cell>
          <cell r="O101">
            <v>0</v>
          </cell>
          <cell r="P101">
            <v>0</v>
          </cell>
          <cell r="Q101">
            <v>28</v>
          </cell>
          <cell r="R101">
            <v>0</v>
          </cell>
          <cell r="S101">
            <v>2.5678058500000001</v>
          </cell>
          <cell r="T101">
            <v>0</v>
          </cell>
          <cell r="U101">
            <v>0</v>
          </cell>
          <cell r="V101">
            <v>0</v>
          </cell>
          <cell r="W101">
            <v>41</v>
          </cell>
          <cell r="X101">
            <v>0</v>
          </cell>
          <cell r="Y101">
            <v>2.5949414800000001</v>
          </cell>
          <cell r="Z101">
            <v>0</v>
          </cell>
          <cell r="AA101">
            <v>0</v>
          </cell>
          <cell r="AB101">
            <v>0</v>
          </cell>
          <cell r="AC101">
            <v>41</v>
          </cell>
          <cell r="AD101">
            <v>0</v>
          </cell>
          <cell r="AE101">
            <v>2.6782214999999998</v>
          </cell>
          <cell r="AF101">
            <v>0</v>
          </cell>
          <cell r="AG101">
            <v>0</v>
          </cell>
          <cell r="AH101">
            <v>0</v>
          </cell>
          <cell r="AI101">
            <v>41</v>
          </cell>
          <cell r="AJ101">
            <v>0</v>
          </cell>
          <cell r="AK101">
            <v>2.703929</v>
          </cell>
          <cell r="AL101">
            <v>0</v>
          </cell>
          <cell r="AM101">
            <v>0</v>
          </cell>
          <cell r="AN101">
            <v>0</v>
          </cell>
          <cell r="AO101">
            <v>41</v>
          </cell>
          <cell r="AP101">
            <v>0</v>
          </cell>
          <cell r="AQ101">
            <v>2.7746374700000001</v>
          </cell>
          <cell r="AR101">
            <v>0</v>
          </cell>
          <cell r="AS101">
            <v>0</v>
          </cell>
          <cell r="AT101">
            <v>0</v>
          </cell>
          <cell r="AU101">
            <v>41</v>
          </cell>
          <cell r="AV101">
            <v>0</v>
          </cell>
          <cell r="AW101">
            <v>2.8201979700000002</v>
          </cell>
          <cell r="AX101">
            <v>0</v>
          </cell>
          <cell r="AY101">
            <v>0</v>
          </cell>
          <cell r="AZ101">
            <v>0</v>
          </cell>
          <cell r="BA101">
            <v>41</v>
          </cell>
          <cell r="BB101">
            <v>0</v>
          </cell>
          <cell r="BC101">
            <v>2.8606512400000002</v>
          </cell>
          <cell r="BD101">
            <v>0</v>
          </cell>
          <cell r="BE101">
            <v>0</v>
          </cell>
          <cell r="BF101">
            <v>0</v>
          </cell>
          <cell r="BG101">
            <v>41</v>
          </cell>
          <cell r="BH101">
            <v>0</v>
          </cell>
          <cell r="BI101">
            <v>2.9442866799999998</v>
          </cell>
          <cell r="BJ101">
            <v>0</v>
          </cell>
          <cell r="BK101">
            <v>0</v>
          </cell>
          <cell r="BL101">
            <v>0</v>
          </cell>
          <cell r="BM101">
            <v>41</v>
          </cell>
          <cell r="BN101">
            <v>0</v>
          </cell>
          <cell r="BO101">
            <v>3.0738352899999999</v>
          </cell>
          <cell r="BP101">
            <v>0</v>
          </cell>
          <cell r="BQ101">
            <v>0</v>
          </cell>
          <cell r="BR101">
            <v>0</v>
          </cell>
          <cell r="BS101">
            <v>41</v>
          </cell>
          <cell r="BT101" t="str">
            <v>нд</v>
          </cell>
          <cell r="BU101" t="str">
            <v>нд</v>
          </cell>
          <cell r="BV101" t="str">
            <v>нд</v>
          </cell>
          <cell r="BW101" t="str">
            <v>нд</v>
          </cell>
          <cell r="BX101" t="str">
            <v>нд</v>
          </cell>
          <cell r="BY101" t="str">
            <v>нд</v>
          </cell>
          <cell r="BZ101">
            <v>0</v>
          </cell>
          <cell r="CA101">
            <v>13.95515135</v>
          </cell>
          <cell r="CB101">
            <v>0</v>
          </cell>
          <cell r="CC101">
            <v>0</v>
          </cell>
          <cell r="CD101">
            <v>0</v>
          </cell>
          <cell r="CE101">
            <v>205</v>
          </cell>
          <cell r="CF101">
            <v>0</v>
          </cell>
          <cell r="CG101">
            <v>14.13719042</v>
          </cell>
          <cell r="CH101">
            <v>0</v>
          </cell>
          <cell r="CI101">
            <v>0</v>
          </cell>
          <cell r="CJ101">
            <v>0</v>
          </cell>
          <cell r="CK101">
            <v>205</v>
          </cell>
          <cell r="CL101" t="str">
            <v>Увеличение ставки НДС до 20% и пересчет по индексам-дефляторам Минэкономразвития до 2024г.</v>
          </cell>
        </row>
        <row r="102">
          <cell r="C102" t="str">
            <v>H_504-117</v>
          </cell>
          <cell r="D102">
            <v>9.6934719200000004</v>
          </cell>
          <cell r="E102">
            <v>10.25924101</v>
          </cell>
          <cell r="F102">
            <v>0</v>
          </cell>
          <cell r="G102">
            <v>1.5209200599999999</v>
          </cell>
          <cell r="H102">
            <v>0</v>
          </cell>
          <cell r="I102">
            <v>0</v>
          </cell>
          <cell r="J102">
            <v>0</v>
          </cell>
          <cell r="K102">
            <v>1</v>
          </cell>
          <cell r="L102">
            <v>0</v>
          </cell>
          <cell r="M102">
            <v>1.53404816</v>
          </cell>
          <cell r="N102">
            <v>0</v>
          </cell>
          <cell r="O102">
            <v>0</v>
          </cell>
          <cell r="P102">
            <v>0</v>
          </cell>
          <cell r="Q102">
            <v>1</v>
          </cell>
          <cell r="R102">
            <v>0</v>
          </cell>
          <cell r="S102">
            <v>1.5847986999999999</v>
          </cell>
          <cell r="T102">
            <v>0</v>
          </cell>
          <cell r="U102">
            <v>0</v>
          </cell>
          <cell r="V102">
            <v>0</v>
          </cell>
          <cell r="W102">
            <v>1</v>
          </cell>
          <cell r="X102">
            <v>0</v>
          </cell>
          <cell r="Y102">
            <v>1.60154628</v>
          </cell>
          <cell r="Z102">
            <v>0</v>
          </cell>
          <cell r="AA102">
            <v>0</v>
          </cell>
          <cell r="AB102">
            <v>0</v>
          </cell>
          <cell r="AC102">
            <v>1</v>
          </cell>
          <cell r="AD102">
            <v>0</v>
          </cell>
          <cell r="AE102">
            <v>1.65294505</v>
          </cell>
          <cell r="AF102">
            <v>0</v>
          </cell>
          <cell r="AG102">
            <v>0</v>
          </cell>
          <cell r="AH102">
            <v>0</v>
          </cell>
          <cell r="AI102">
            <v>1</v>
          </cell>
          <cell r="AJ102">
            <v>0</v>
          </cell>
          <cell r="AK102">
            <v>1.6688112500000001</v>
          </cell>
          <cell r="AL102">
            <v>0</v>
          </cell>
          <cell r="AM102">
            <v>0</v>
          </cell>
          <cell r="AN102">
            <v>0</v>
          </cell>
          <cell r="AO102">
            <v>1</v>
          </cell>
          <cell r="AP102">
            <v>0</v>
          </cell>
          <cell r="AQ102">
            <v>1.71245107</v>
          </cell>
          <cell r="AR102">
            <v>0</v>
          </cell>
          <cell r="AS102">
            <v>0</v>
          </cell>
          <cell r="AT102">
            <v>0</v>
          </cell>
          <cell r="AU102">
            <v>1</v>
          </cell>
          <cell r="AV102">
            <v>0</v>
          </cell>
          <cell r="AW102">
            <v>1.7405701099999999</v>
          </cell>
          <cell r="AX102">
            <v>0</v>
          </cell>
          <cell r="AY102">
            <v>0</v>
          </cell>
          <cell r="AZ102">
            <v>0</v>
          </cell>
          <cell r="BA102">
            <v>1</v>
          </cell>
          <cell r="BB102">
            <v>0</v>
          </cell>
          <cell r="BC102">
            <v>1.7655370500000001</v>
          </cell>
          <cell r="BD102">
            <v>0</v>
          </cell>
          <cell r="BE102">
            <v>0</v>
          </cell>
          <cell r="BF102">
            <v>0</v>
          </cell>
          <cell r="BG102">
            <v>1</v>
          </cell>
          <cell r="BH102">
            <v>0</v>
          </cell>
          <cell r="BI102">
            <v>1.81715519</v>
          </cell>
          <cell r="BJ102">
            <v>0</v>
          </cell>
          <cell r="BK102">
            <v>0</v>
          </cell>
          <cell r="BL102">
            <v>0</v>
          </cell>
          <cell r="BM102">
            <v>1</v>
          </cell>
          <cell r="BN102">
            <v>0</v>
          </cell>
          <cell r="BO102">
            <v>1.89711002</v>
          </cell>
          <cell r="BP102">
            <v>0</v>
          </cell>
          <cell r="BQ102">
            <v>0</v>
          </cell>
          <cell r="BR102">
            <v>0</v>
          </cell>
          <cell r="BS102">
            <v>1</v>
          </cell>
          <cell r="BT102" t="str">
            <v>нд</v>
          </cell>
          <cell r="BU102" t="str">
            <v>нд</v>
          </cell>
          <cell r="BV102" t="str">
            <v>нд</v>
          </cell>
          <cell r="BW102" t="str">
            <v>нд</v>
          </cell>
          <cell r="BX102" t="str">
            <v>нд</v>
          </cell>
          <cell r="BY102" t="str">
            <v>нд</v>
          </cell>
          <cell r="BZ102">
            <v>0</v>
          </cell>
          <cell r="CA102">
            <v>8.6128418900000003</v>
          </cell>
          <cell r="CB102">
            <v>0</v>
          </cell>
          <cell r="CC102">
            <v>0</v>
          </cell>
          <cell r="CD102">
            <v>0</v>
          </cell>
          <cell r="CE102">
            <v>5</v>
          </cell>
          <cell r="CF102">
            <v>0</v>
          </cell>
          <cell r="CG102">
            <v>8.7251928500000009</v>
          </cell>
          <cell r="CH102">
            <v>0</v>
          </cell>
          <cell r="CI102">
            <v>0</v>
          </cell>
          <cell r="CJ102">
            <v>0</v>
          </cell>
          <cell r="CK102">
            <v>5</v>
          </cell>
          <cell r="CL102" t="str">
            <v>Увеличение ставки НДС до 20% и пересчет по индексам-дефляторам Минэкономразвития до 2024г.</v>
          </cell>
        </row>
        <row r="103">
          <cell r="C103" t="str">
            <v>H_504-119</v>
          </cell>
          <cell r="D103">
            <v>0.96045546999999998</v>
          </cell>
          <cell r="E103">
            <v>0.97060521</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0.96045546999999998</v>
          </cell>
          <cell r="T103">
            <v>0</v>
          </cell>
          <cell r="U103">
            <v>0</v>
          </cell>
          <cell r="V103">
            <v>0</v>
          </cell>
          <cell r="W103">
            <v>2</v>
          </cell>
          <cell r="X103">
            <v>0</v>
          </cell>
          <cell r="Y103">
            <v>0.97060521</v>
          </cell>
          <cell r="Z103">
            <v>0</v>
          </cell>
          <cell r="AA103">
            <v>0</v>
          </cell>
          <cell r="AB103">
            <v>0</v>
          </cell>
          <cell r="AC103">
            <v>2</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v>0</v>
          </cell>
          <cell r="BC103">
            <v>0</v>
          </cell>
          <cell r="BD103">
            <v>0</v>
          </cell>
          <cell r="BE103">
            <v>0</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t="str">
            <v>нд</v>
          </cell>
          <cell r="BU103" t="str">
            <v>нд</v>
          </cell>
          <cell r="BV103" t="str">
            <v>нд</v>
          </cell>
          <cell r="BW103" t="str">
            <v>нд</v>
          </cell>
          <cell r="BX103" t="str">
            <v>нд</v>
          </cell>
          <cell r="BY103" t="str">
            <v>нд</v>
          </cell>
          <cell r="BZ103">
            <v>0</v>
          </cell>
          <cell r="CA103">
            <v>0.96045546999999998</v>
          </cell>
          <cell r="CB103">
            <v>0</v>
          </cell>
          <cell r="CC103">
            <v>0</v>
          </cell>
          <cell r="CD103">
            <v>0</v>
          </cell>
          <cell r="CE103">
            <v>2</v>
          </cell>
          <cell r="CF103">
            <v>0</v>
          </cell>
          <cell r="CG103">
            <v>0.97060521</v>
          </cell>
          <cell r="CH103">
            <v>0</v>
          </cell>
          <cell r="CI103">
            <v>0</v>
          </cell>
          <cell r="CJ103">
            <v>0</v>
          </cell>
          <cell r="CK103">
            <v>2</v>
          </cell>
          <cell r="CL103" t="str">
            <v>Увеличение ставки НДС до 20% и пересчет по индексам-дефляторам Минэкономразвития до 2024г.</v>
          </cell>
        </row>
        <row r="104">
          <cell r="C104" t="str">
            <v>H_504-121</v>
          </cell>
          <cell r="D104">
            <v>1.1558705499999999</v>
          </cell>
          <cell r="E104">
            <v>1.1680853600000001</v>
          </cell>
          <cell r="F104">
            <v>0</v>
          </cell>
          <cell r="G104">
            <v>0</v>
          </cell>
          <cell r="H104">
            <v>0</v>
          </cell>
          <cell r="I104">
            <v>0</v>
          </cell>
          <cell r="J104">
            <v>0</v>
          </cell>
          <cell r="K104">
            <v>0</v>
          </cell>
          <cell r="L104">
            <v>0</v>
          </cell>
          <cell r="M104">
            <v>0</v>
          </cell>
          <cell r="N104">
            <v>0</v>
          </cell>
          <cell r="O104">
            <v>0</v>
          </cell>
          <cell r="P104">
            <v>0</v>
          </cell>
          <cell r="Q104">
            <v>0</v>
          </cell>
          <cell r="R104">
            <v>0</v>
          </cell>
          <cell r="S104">
            <v>1.1558705499999999</v>
          </cell>
          <cell r="T104">
            <v>0</v>
          </cell>
          <cell r="U104">
            <v>0</v>
          </cell>
          <cell r="V104">
            <v>0</v>
          </cell>
          <cell r="W104">
            <v>5</v>
          </cell>
          <cell r="X104">
            <v>0</v>
          </cell>
          <cell r="Y104">
            <v>1.1680853600000001</v>
          </cell>
          <cell r="Z104">
            <v>0</v>
          </cell>
          <cell r="AA104">
            <v>0</v>
          </cell>
          <cell r="AB104">
            <v>0</v>
          </cell>
          <cell r="AC104">
            <v>5</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v>0</v>
          </cell>
          <cell r="BC104">
            <v>0</v>
          </cell>
          <cell r="BD104">
            <v>0</v>
          </cell>
          <cell r="BE104">
            <v>0</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t="str">
            <v>нд</v>
          </cell>
          <cell r="BU104" t="str">
            <v>нд</v>
          </cell>
          <cell r="BV104" t="str">
            <v>нд</v>
          </cell>
          <cell r="BW104" t="str">
            <v>нд</v>
          </cell>
          <cell r="BX104" t="str">
            <v>нд</v>
          </cell>
          <cell r="BY104" t="str">
            <v>нд</v>
          </cell>
          <cell r="BZ104">
            <v>0</v>
          </cell>
          <cell r="CA104">
            <v>1.1558705499999999</v>
          </cell>
          <cell r="CB104">
            <v>0</v>
          </cell>
          <cell r="CC104">
            <v>0</v>
          </cell>
          <cell r="CD104">
            <v>0</v>
          </cell>
          <cell r="CE104">
            <v>5</v>
          </cell>
          <cell r="CF104">
            <v>0</v>
          </cell>
          <cell r="CG104">
            <v>1.1680853600000001</v>
          </cell>
          <cell r="CH104">
            <v>0</v>
          </cell>
          <cell r="CI104">
            <v>0</v>
          </cell>
          <cell r="CJ104">
            <v>0</v>
          </cell>
          <cell r="CK104">
            <v>5</v>
          </cell>
          <cell r="CL104" t="str">
            <v>Увеличение ставки НДС до 20% и пересчет по индексам-дефляторам Минэкономразвития до 2024г.</v>
          </cell>
        </row>
        <row r="105">
          <cell r="C105" t="str">
            <v>H_504-123</v>
          </cell>
          <cell r="D105">
            <v>1.2975767799999998</v>
          </cell>
          <cell r="E105">
            <v>1.3112891</v>
          </cell>
          <cell r="F105">
            <v>0</v>
          </cell>
          <cell r="G105">
            <v>0</v>
          </cell>
          <cell r="H105">
            <v>0</v>
          </cell>
          <cell r="I105">
            <v>0</v>
          </cell>
          <cell r="J105">
            <v>0</v>
          </cell>
          <cell r="K105">
            <v>0</v>
          </cell>
          <cell r="L105">
            <v>0</v>
          </cell>
          <cell r="M105">
            <v>0</v>
          </cell>
          <cell r="N105">
            <v>0</v>
          </cell>
          <cell r="O105">
            <v>0</v>
          </cell>
          <cell r="P105">
            <v>0</v>
          </cell>
          <cell r="Q105">
            <v>0</v>
          </cell>
          <cell r="R105">
            <v>0</v>
          </cell>
          <cell r="S105">
            <v>1.2975767799999998</v>
          </cell>
          <cell r="T105">
            <v>0</v>
          </cell>
          <cell r="U105">
            <v>0</v>
          </cell>
          <cell r="V105">
            <v>0</v>
          </cell>
          <cell r="W105">
            <v>1</v>
          </cell>
          <cell r="X105">
            <v>0</v>
          </cell>
          <cell r="Y105">
            <v>1.3112891</v>
          </cell>
          <cell r="Z105">
            <v>0</v>
          </cell>
          <cell r="AA105">
            <v>0</v>
          </cell>
          <cell r="AB105">
            <v>0</v>
          </cell>
          <cell r="AC105">
            <v>1</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v>0</v>
          </cell>
          <cell r="BC105">
            <v>0</v>
          </cell>
          <cell r="BD105">
            <v>0</v>
          </cell>
          <cell r="BE105">
            <v>0</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t="str">
            <v>нд</v>
          </cell>
          <cell r="BU105" t="str">
            <v>нд</v>
          </cell>
          <cell r="BV105" t="str">
            <v>нд</v>
          </cell>
          <cell r="BW105" t="str">
            <v>нд</v>
          </cell>
          <cell r="BX105" t="str">
            <v>нд</v>
          </cell>
          <cell r="BY105" t="str">
            <v>нд</v>
          </cell>
          <cell r="BZ105">
            <v>0</v>
          </cell>
          <cell r="CA105">
            <v>1.2975767799999998</v>
          </cell>
          <cell r="CB105">
            <v>0</v>
          </cell>
          <cell r="CC105">
            <v>0</v>
          </cell>
          <cell r="CD105">
            <v>0</v>
          </cell>
          <cell r="CE105">
            <v>1</v>
          </cell>
          <cell r="CF105">
            <v>0</v>
          </cell>
          <cell r="CG105">
            <v>1.3112891</v>
          </cell>
          <cell r="CH105">
            <v>0</v>
          </cell>
          <cell r="CI105">
            <v>0</v>
          </cell>
          <cell r="CJ105">
            <v>0</v>
          </cell>
          <cell r="CK105">
            <v>1</v>
          </cell>
          <cell r="CL105" t="str">
            <v>Увеличение ставки НДС до 20% и пересчет по индексам-дефляторам Минэкономразвития до 2024г.</v>
          </cell>
        </row>
        <row r="106">
          <cell r="C106" t="str">
            <v>H_504-124</v>
          </cell>
          <cell r="D106">
            <v>5.2846086200000002</v>
          </cell>
          <cell r="E106">
            <v>5.3353341700000003</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5.2846086200000002</v>
          </cell>
          <cell r="AF106">
            <v>0</v>
          </cell>
          <cell r="AG106">
            <v>0</v>
          </cell>
          <cell r="AH106">
            <v>0</v>
          </cell>
          <cell r="AI106">
            <v>1</v>
          </cell>
          <cell r="AJ106">
            <v>0</v>
          </cell>
          <cell r="AK106">
            <v>5.3353341700000003</v>
          </cell>
          <cell r="AL106">
            <v>0</v>
          </cell>
          <cell r="AM106">
            <v>0</v>
          </cell>
          <cell r="AN106">
            <v>0</v>
          </cell>
          <cell r="AO106">
            <v>1</v>
          </cell>
          <cell r="AP106">
            <v>0</v>
          </cell>
          <cell r="AQ106">
            <v>0</v>
          </cell>
          <cell r="AR106">
            <v>0</v>
          </cell>
          <cell r="AS106">
            <v>0</v>
          </cell>
          <cell r="AT106">
            <v>0</v>
          </cell>
          <cell r="AU106">
            <v>0</v>
          </cell>
          <cell r="AV106">
            <v>0</v>
          </cell>
          <cell r="AW106">
            <v>0</v>
          </cell>
          <cell r="AX106">
            <v>0</v>
          </cell>
          <cell r="AY106">
            <v>0</v>
          </cell>
          <cell r="AZ106">
            <v>0</v>
          </cell>
          <cell r="BA106">
            <v>0</v>
          </cell>
          <cell r="BB106">
            <v>0</v>
          </cell>
          <cell r="BC106">
            <v>0</v>
          </cell>
          <cell r="BD106">
            <v>0</v>
          </cell>
          <cell r="BE106">
            <v>0</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t="str">
            <v>нд</v>
          </cell>
          <cell r="BU106" t="str">
            <v>нд</v>
          </cell>
          <cell r="BV106" t="str">
            <v>нд</v>
          </cell>
          <cell r="BW106" t="str">
            <v>нд</v>
          </cell>
          <cell r="BX106" t="str">
            <v>нд</v>
          </cell>
          <cell r="BY106" t="str">
            <v>нд</v>
          </cell>
          <cell r="BZ106">
            <v>0</v>
          </cell>
          <cell r="CA106">
            <v>5.2846086200000002</v>
          </cell>
          <cell r="CB106">
            <v>0</v>
          </cell>
          <cell r="CC106">
            <v>0</v>
          </cell>
          <cell r="CD106">
            <v>0</v>
          </cell>
          <cell r="CE106">
            <v>1</v>
          </cell>
          <cell r="CF106">
            <v>0</v>
          </cell>
          <cell r="CG106">
            <v>5.3353341700000003</v>
          </cell>
          <cell r="CH106">
            <v>0</v>
          </cell>
          <cell r="CI106">
            <v>0</v>
          </cell>
          <cell r="CJ106">
            <v>0</v>
          </cell>
          <cell r="CK106">
            <v>1</v>
          </cell>
          <cell r="CL106" t="str">
            <v>Увеличение ставки НДС до 20% и пересчет по индексам-дефляторам Минэкономразвития до 2024г.</v>
          </cell>
        </row>
        <row r="107">
          <cell r="C107" t="str">
            <v>H_504-125</v>
          </cell>
          <cell r="D107">
            <v>0.27617925999999998</v>
          </cell>
          <cell r="E107">
            <v>0.27909788000000002</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0.27617925999999998</v>
          </cell>
          <cell r="T107">
            <v>0</v>
          </cell>
          <cell r="U107">
            <v>0</v>
          </cell>
          <cell r="V107">
            <v>0</v>
          </cell>
          <cell r="W107">
            <v>30</v>
          </cell>
          <cell r="X107">
            <v>0</v>
          </cell>
          <cell r="Y107">
            <v>0.27909788000000002</v>
          </cell>
          <cell r="Z107">
            <v>0</v>
          </cell>
          <cell r="AA107">
            <v>0</v>
          </cell>
          <cell r="AB107">
            <v>0</v>
          </cell>
          <cell r="AC107">
            <v>30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v>0</v>
          </cell>
          <cell r="BC107">
            <v>0</v>
          </cell>
          <cell r="BD107">
            <v>0</v>
          </cell>
          <cell r="BE107">
            <v>0</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t="str">
            <v>нд</v>
          </cell>
          <cell r="BU107" t="str">
            <v>нд</v>
          </cell>
          <cell r="BV107" t="str">
            <v>нд</v>
          </cell>
          <cell r="BW107" t="str">
            <v>нд</v>
          </cell>
          <cell r="BX107" t="str">
            <v>нд</v>
          </cell>
          <cell r="BY107" t="str">
            <v>нд</v>
          </cell>
          <cell r="BZ107">
            <v>0</v>
          </cell>
          <cell r="CA107">
            <v>0.27617925999999998</v>
          </cell>
          <cell r="CB107">
            <v>0</v>
          </cell>
          <cell r="CC107">
            <v>0</v>
          </cell>
          <cell r="CD107">
            <v>0</v>
          </cell>
          <cell r="CE107">
            <v>30</v>
          </cell>
          <cell r="CF107">
            <v>0</v>
          </cell>
          <cell r="CG107">
            <v>0.27909788000000002</v>
          </cell>
          <cell r="CH107">
            <v>0</v>
          </cell>
          <cell r="CI107">
            <v>0</v>
          </cell>
          <cell r="CJ107">
            <v>0</v>
          </cell>
          <cell r="CK107">
            <v>30</v>
          </cell>
          <cell r="CL107" t="str">
            <v>Увеличение ставки НДС до 20% и пересчет по индексам-дефляторам Минэкономразвития до 2024г.</v>
          </cell>
        </row>
        <row r="108">
          <cell r="C108" t="str">
            <v>H_504-126</v>
          </cell>
          <cell r="D108">
            <v>4.3030462099999998</v>
          </cell>
          <cell r="E108">
            <v>4.34851922</v>
          </cell>
          <cell r="F108">
            <v>0</v>
          </cell>
          <cell r="G108">
            <v>0</v>
          </cell>
          <cell r="H108">
            <v>0</v>
          </cell>
          <cell r="I108">
            <v>0</v>
          </cell>
          <cell r="J108">
            <v>0</v>
          </cell>
          <cell r="K108">
            <v>0</v>
          </cell>
          <cell r="L108">
            <v>0</v>
          </cell>
          <cell r="M108">
            <v>0</v>
          </cell>
          <cell r="N108">
            <v>0</v>
          </cell>
          <cell r="O108">
            <v>0</v>
          </cell>
          <cell r="P108">
            <v>0</v>
          </cell>
          <cell r="Q108">
            <v>0</v>
          </cell>
          <cell r="R108">
            <v>0</v>
          </cell>
          <cell r="S108">
            <v>4.3030462099999998</v>
          </cell>
          <cell r="T108">
            <v>0</v>
          </cell>
          <cell r="U108">
            <v>0</v>
          </cell>
          <cell r="V108">
            <v>0</v>
          </cell>
          <cell r="W108">
            <v>1</v>
          </cell>
          <cell r="X108">
            <v>0</v>
          </cell>
          <cell r="Y108">
            <v>4.34851922</v>
          </cell>
          <cell r="Z108">
            <v>0</v>
          </cell>
          <cell r="AA108">
            <v>0</v>
          </cell>
          <cell r="AB108">
            <v>0</v>
          </cell>
          <cell r="AC108">
            <v>1</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v>0</v>
          </cell>
          <cell r="BC108">
            <v>0</v>
          </cell>
          <cell r="BD108">
            <v>0</v>
          </cell>
          <cell r="BE108">
            <v>0</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t="str">
            <v>нд</v>
          </cell>
          <cell r="BU108" t="str">
            <v>нд</v>
          </cell>
          <cell r="BV108" t="str">
            <v>нд</v>
          </cell>
          <cell r="BW108" t="str">
            <v>нд</v>
          </cell>
          <cell r="BX108" t="str">
            <v>нд</v>
          </cell>
          <cell r="BY108" t="str">
            <v>нд</v>
          </cell>
          <cell r="BZ108">
            <v>0</v>
          </cell>
          <cell r="CA108">
            <v>4.3030462099999998</v>
          </cell>
          <cell r="CB108">
            <v>0</v>
          </cell>
          <cell r="CC108">
            <v>0</v>
          </cell>
          <cell r="CD108">
            <v>0</v>
          </cell>
          <cell r="CE108">
            <v>1</v>
          </cell>
          <cell r="CF108">
            <v>0</v>
          </cell>
          <cell r="CG108">
            <v>4.34851922</v>
          </cell>
          <cell r="CH108">
            <v>0</v>
          </cell>
          <cell r="CI108">
            <v>0</v>
          </cell>
          <cell r="CJ108">
            <v>0</v>
          </cell>
          <cell r="CK108">
            <v>1</v>
          </cell>
          <cell r="CL108" t="str">
            <v>Увеличение ставки НДС до 20% и пересчет по индексам-дефляторам Минэкономразвития до 2024г.</v>
          </cell>
        </row>
        <row r="109">
          <cell r="C109" t="str">
            <v>H_504-127</v>
          </cell>
          <cell r="D109">
            <v>2.5911631499999999</v>
          </cell>
          <cell r="E109">
            <v>2.6160350000000001</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2.5911631499999999</v>
          </cell>
          <cell r="AF109">
            <v>0</v>
          </cell>
          <cell r="AG109">
            <v>0</v>
          </cell>
          <cell r="AH109">
            <v>0</v>
          </cell>
          <cell r="AI109">
            <v>1</v>
          </cell>
          <cell r="AJ109">
            <v>0</v>
          </cell>
          <cell r="AK109">
            <v>2.6160350000000001</v>
          </cell>
          <cell r="AL109">
            <v>0</v>
          </cell>
          <cell r="AM109">
            <v>0</v>
          </cell>
          <cell r="AN109">
            <v>0</v>
          </cell>
          <cell r="AO109">
            <v>1</v>
          </cell>
          <cell r="AP109">
            <v>0</v>
          </cell>
          <cell r="AQ109">
            <v>0</v>
          </cell>
          <cell r="AR109">
            <v>0</v>
          </cell>
          <cell r="AS109">
            <v>0</v>
          </cell>
          <cell r="AT109">
            <v>0</v>
          </cell>
          <cell r="AU109">
            <v>0</v>
          </cell>
          <cell r="AV109">
            <v>0</v>
          </cell>
          <cell r="AW109">
            <v>0</v>
          </cell>
          <cell r="AX109">
            <v>0</v>
          </cell>
          <cell r="AY109">
            <v>0</v>
          </cell>
          <cell r="AZ109">
            <v>0</v>
          </cell>
          <cell r="BA109">
            <v>0</v>
          </cell>
          <cell r="BB109">
            <v>0</v>
          </cell>
          <cell r="BC109">
            <v>0</v>
          </cell>
          <cell r="BD109">
            <v>0</v>
          </cell>
          <cell r="BE109">
            <v>0</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t="str">
            <v>нд</v>
          </cell>
          <cell r="BU109" t="str">
            <v>нд</v>
          </cell>
          <cell r="BV109" t="str">
            <v>нд</v>
          </cell>
          <cell r="BW109" t="str">
            <v>нд</v>
          </cell>
          <cell r="BX109" t="str">
            <v>нд</v>
          </cell>
          <cell r="BY109" t="str">
            <v>нд</v>
          </cell>
          <cell r="BZ109">
            <v>0</v>
          </cell>
          <cell r="CA109">
            <v>2.5911631499999999</v>
          </cell>
          <cell r="CB109">
            <v>0</v>
          </cell>
          <cell r="CC109">
            <v>0</v>
          </cell>
          <cell r="CD109">
            <v>0</v>
          </cell>
          <cell r="CE109">
            <v>1</v>
          </cell>
          <cell r="CF109">
            <v>0</v>
          </cell>
          <cell r="CG109">
            <v>2.6160350000000001</v>
          </cell>
          <cell r="CH109">
            <v>0</v>
          </cell>
          <cell r="CI109">
            <v>0</v>
          </cell>
          <cell r="CJ109">
            <v>0</v>
          </cell>
          <cell r="CK109">
            <v>1</v>
          </cell>
          <cell r="CL109" t="str">
            <v>Увеличение ставки НДС до 20% и пересчет по индексам-дефляторам Минэкономразвития до 2024г.</v>
          </cell>
        </row>
        <row r="110">
          <cell r="C110" t="str">
            <v>Г</v>
          </cell>
          <cell r="D110">
            <v>0</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v>0</v>
          </cell>
          <cell r="BC110">
            <v>0</v>
          </cell>
          <cell r="BD110">
            <v>0</v>
          </cell>
          <cell r="BE110">
            <v>0</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t="str">
            <v>нд</v>
          </cell>
          <cell r="BU110" t="str">
            <v>нд</v>
          </cell>
          <cell r="BV110" t="str">
            <v>нд</v>
          </cell>
          <cell r="BW110" t="str">
            <v>нд</v>
          </cell>
          <cell r="BX110" t="str">
            <v>нд</v>
          </cell>
          <cell r="BY110" t="str">
            <v>нд</v>
          </cell>
          <cell r="BZ110">
            <v>0</v>
          </cell>
          <cell r="CA110">
            <v>0</v>
          </cell>
          <cell r="CB110">
            <v>0</v>
          </cell>
          <cell r="CC110">
            <v>0</v>
          </cell>
          <cell r="CD110">
            <v>0</v>
          </cell>
          <cell r="CE110">
            <v>0</v>
          </cell>
          <cell r="CF110">
            <v>0</v>
          </cell>
          <cell r="CG110">
            <v>0</v>
          </cell>
          <cell r="CH110">
            <v>0</v>
          </cell>
          <cell r="CI110">
            <v>0</v>
          </cell>
          <cell r="CJ110">
            <v>0</v>
          </cell>
          <cell r="CK110">
            <v>0</v>
          </cell>
          <cell r="CL110" t="str">
            <v>нд</v>
          </cell>
        </row>
        <row r="111">
          <cell r="C111" t="str">
            <v>Г</v>
          </cell>
          <cell r="D111">
            <v>0</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v>0</v>
          </cell>
          <cell r="BC111">
            <v>0</v>
          </cell>
          <cell r="BD111">
            <v>0</v>
          </cell>
          <cell r="BE111">
            <v>0</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t="str">
            <v>нд</v>
          </cell>
          <cell r="BU111" t="str">
            <v>нд</v>
          </cell>
          <cell r="BV111" t="str">
            <v>нд</v>
          </cell>
          <cell r="BW111" t="str">
            <v>нд</v>
          </cell>
          <cell r="BX111" t="str">
            <v>нд</v>
          </cell>
          <cell r="BY111" t="str">
            <v>нд</v>
          </cell>
          <cell r="BZ111">
            <v>0</v>
          </cell>
          <cell r="CA111">
            <v>0</v>
          </cell>
          <cell r="CB111">
            <v>0</v>
          </cell>
          <cell r="CC111">
            <v>0</v>
          </cell>
          <cell r="CD111">
            <v>0</v>
          </cell>
          <cell r="CE111">
            <v>0</v>
          </cell>
          <cell r="CF111">
            <v>0</v>
          </cell>
          <cell r="CG111">
            <v>0</v>
          </cell>
          <cell r="CH111">
            <v>0</v>
          </cell>
          <cell r="CI111">
            <v>0</v>
          </cell>
          <cell r="CJ111">
            <v>0</v>
          </cell>
          <cell r="CK111">
            <v>0</v>
          </cell>
          <cell r="CL111" t="str">
            <v>нд</v>
          </cell>
        </row>
        <row r="112">
          <cell r="C112" t="str">
            <v>Г</v>
          </cell>
          <cell r="D112">
            <v>0</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v>0</v>
          </cell>
          <cell r="BC112">
            <v>0</v>
          </cell>
          <cell r="BD112">
            <v>0</v>
          </cell>
          <cell r="BE112">
            <v>0</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t="str">
            <v>нд</v>
          </cell>
          <cell r="BU112" t="str">
            <v>нд</v>
          </cell>
          <cell r="BV112" t="str">
            <v>нд</v>
          </cell>
          <cell r="BW112" t="str">
            <v>нд</v>
          </cell>
          <cell r="BX112" t="str">
            <v>нд</v>
          </cell>
          <cell r="BY112" t="str">
            <v>нд</v>
          </cell>
          <cell r="BZ112">
            <v>0</v>
          </cell>
          <cell r="CA112">
            <v>0</v>
          </cell>
          <cell r="CB112">
            <v>0</v>
          </cell>
          <cell r="CC112">
            <v>0</v>
          </cell>
          <cell r="CD112">
            <v>0</v>
          </cell>
          <cell r="CE112">
            <v>0</v>
          </cell>
          <cell r="CF112">
            <v>0</v>
          </cell>
          <cell r="CG112">
            <v>0</v>
          </cell>
          <cell r="CH112">
            <v>0</v>
          </cell>
          <cell r="CI112">
            <v>0</v>
          </cell>
          <cell r="CJ112">
            <v>0</v>
          </cell>
          <cell r="CK112">
            <v>0</v>
          </cell>
          <cell r="CL112" t="str">
            <v>нд</v>
          </cell>
        </row>
        <row r="113">
          <cell r="C113" t="str">
            <v>Г</v>
          </cell>
          <cell r="D113">
            <v>0</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v>0</v>
          </cell>
          <cell r="BC113">
            <v>0</v>
          </cell>
          <cell r="BD113">
            <v>0</v>
          </cell>
          <cell r="BE113">
            <v>0</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t="str">
            <v>нд</v>
          </cell>
          <cell r="BU113" t="str">
            <v>нд</v>
          </cell>
          <cell r="BV113" t="str">
            <v>нд</v>
          </cell>
          <cell r="BW113" t="str">
            <v>нд</v>
          </cell>
          <cell r="BX113" t="str">
            <v>нд</v>
          </cell>
          <cell r="BY113" t="str">
            <v>нд</v>
          </cell>
          <cell r="BZ113">
            <v>0</v>
          </cell>
          <cell r="CA113">
            <v>0</v>
          </cell>
          <cell r="CB113">
            <v>0</v>
          </cell>
          <cell r="CC113">
            <v>0</v>
          </cell>
          <cell r="CD113">
            <v>0</v>
          </cell>
          <cell r="CE113">
            <v>0</v>
          </cell>
          <cell r="CF113">
            <v>0</v>
          </cell>
          <cell r="CG113">
            <v>0</v>
          </cell>
          <cell r="CH113">
            <v>0</v>
          </cell>
          <cell r="CI113">
            <v>0</v>
          </cell>
          <cell r="CJ113">
            <v>0</v>
          </cell>
          <cell r="CK113">
            <v>0</v>
          </cell>
          <cell r="CL113" t="str">
            <v>нд</v>
          </cell>
        </row>
        <row r="114">
          <cell r="C114" t="str">
            <v>Г</v>
          </cell>
          <cell r="D114">
            <v>0</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v>0</v>
          </cell>
          <cell r="BC114">
            <v>0</v>
          </cell>
          <cell r="BD114">
            <v>0</v>
          </cell>
          <cell r="BE114">
            <v>0</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t="str">
            <v>нд</v>
          </cell>
          <cell r="BU114" t="str">
            <v>нд</v>
          </cell>
          <cell r="BV114" t="str">
            <v>нд</v>
          </cell>
          <cell r="BW114" t="str">
            <v>нд</v>
          </cell>
          <cell r="BX114" t="str">
            <v>нд</v>
          </cell>
          <cell r="BY114" t="str">
            <v>нд</v>
          </cell>
          <cell r="BZ114">
            <v>0</v>
          </cell>
          <cell r="CA114">
            <v>0</v>
          </cell>
          <cell r="CB114">
            <v>0</v>
          </cell>
          <cell r="CC114">
            <v>0</v>
          </cell>
          <cell r="CD114">
            <v>0</v>
          </cell>
          <cell r="CE114">
            <v>0</v>
          </cell>
          <cell r="CF114">
            <v>0</v>
          </cell>
          <cell r="CG114">
            <v>0</v>
          </cell>
          <cell r="CH114">
            <v>0</v>
          </cell>
          <cell r="CI114">
            <v>0</v>
          </cell>
          <cell r="CJ114">
            <v>0</v>
          </cell>
          <cell r="CK114">
            <v>0</v>
          </cell>
          <cell r="CL114" t="str">
            <v>нд</v>
          </cell>
        </row>
        <row r="115">
          <cell r="C115">
            <v>0</v>
          </cell>
          <cell r="D115">
            <v>0</v>
          </cell>
          <cell r="E115">
            <v>0</v>
          </cell>
          <cell r="F115">
            <v>0</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v>0</v>
          </cell>
          <cell r="BC115">
            <v>0</v>
          </cell>
          <cell r="BD115">
            <v>0</v>
          </cell>
          <cell r="BE115">
            <v>0</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row>
        <row r="116">
          <cell r="C116">
            <v>0</v>
          </cell>
          <cell r="D116">
            <v>0</v>
          </cell>
          <cell r="E116">
            <v>0</v>
          </cell>
          <cell r="F116">
            <v>0</v>
          </cell>
          <cell r="G116">
            <v>0</v>
          </cell>
          <cell r="H116">
            <v>0</v>
          </cell>
          <cell r="I116">
            <v>0</v>
          </cell>
          <cell r="J116">
            <v>0</v>
          </cell>
          <cell r="K116">
            <v>0</v>
          </cell>
          <cell r="L116">
            <v>0</v>
          </cell>
          <cell r="M116">
            <v>0</v>
          </cell>
          <cell r="N116">
            <v>0</v>
          </cell>
          <cell r="O116">
            <v>0</v>
          </cell>
          <cell r="P116">
            <v>0</v>
          </cell>
          <cell r="Q116">
            <v>0</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v>0</v>
          </cell>
          <cell r="BC116">
            <v>0</v>
          </cell>
          <cell r="BD116">
            <v>0</v>
          </cell>
          <cell r="BE116">
            <v>0</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row>
        <row r="117">
          <cell r="C117">
            <v>0</v>
          </cell>
          <cell r="D117">
            <v>0</v>
          </cell>
          <cell r="E117">
            <v>0</v>
          </cell>
          <cell r="F117">
            <v>0</v>
          </cell>
          <cell r="G117">
            <v>0</v>
          </cell>
          <cell r="H117">
            <v>0</v>
          </cell>
          <cell r="I117">
            <v>0</v>
          </cell>
          <cell r="J117">
            <v>0</v>
          </cell>
          <cell r="K117">
            <v>0</v>
          </cell>
          <cell r="L117">
            <v>0</v>
          </cell>
          <cell r="M117">
            <v>0</v>
          </cell>
          <cell r="N117">
            <v>0</v>
          </cell>
          <cell r="O117">
            <v>0</v>
          </cell>
          <cell r="P117">
            <v>0</v>
          </cell>
          <cell r="Q117">
            <v>0</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v>0</v>
          </cell>
          <cell r="BC117">
            <v>0</v>
          </cell>
          <cell r="BD117">
            <v>0</v>
          </cell>
          <cell r="BE117">
            <v>0</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row>
        <row r="118">
          <cell r="C118">
            <v>0</v>
          </cell>
          <cell r="D118">
            <v>0</v>
          </cell>
          <cell r="E118">
            <v>0</v>
          </cell>
          <cell r="F118">
            <v>0</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v>0</v>
          </cell>
          <cell r="BC118">
            <v>0</v>
          </cell>
          <cell r="BD118">
            <v>0</v>
          </cell>
          <cell r="BE118">
            <v>0</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row>
        <row r="119">
          <cell r="C119">
            <v>0</v>
          </cell>
          <cell r="D119">
            <v>0</v>
          </cell>
          <cell r="E119">
            <v>0</v>
          </cell>
          <cell r="F119">
            <v>0</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v>0</v>
          </cell>
          <cell r="BC119">
            <v>0</v>
          </cell>
          <cell r="BD119">
            <v>0</v>
          </cell>
          <cell r="BE119">
            <v>0</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row>
        <row r="120">
          <cell r="C120">
            <v>0</v>
          </cell>
          <cell r="D120">
            <v>0</v>
          </cell>
          <cell r="E120">
            <v>0</v>
          </cell>
          <cell r="F120">
            <v>0</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v>0</v>
          </cell>
          <cell r="BC120">
            <v>0</v>
          </cell>
          <cell r="BD120">
            <v>0</v>
          </cell>
          <cell r="BE120">
            <v>0</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row>
        <row r="121">
          <cell r="C121">
            <v>0.43876999999999999</v>
          </cell>
        </row>
        <row r="122">
          <cell r="C122">
            <v>0.27956999999999999</v>
          </cell>
        </row>
        <row r="123">
          <cell r="C123">
            <v>0.24614</v>
          </cell>
        </row>
        <row r="124">
          <cell r="C124">
            <v>3.5520000000000003E-2</v>
          </cell>
        </row>
      </sheetData>
      <sheetData sheetId="3"/>
      <sheetData sheetId="4"/>
      <sheetData sheetId="5"/>
      <sheetData sheetId="6">
        <row r="11">
          <cell r="C11">
            <v>0</v>
          </cell>
          <cell r="D11">
            <v>0</v>
          </cell>
          <cell r="E11">
            <v>0</v>
          </cell>
          <cell r="F11">
            <v>0</v>
          </cell>
          <cell r="G11">
            <v>0</v>
          </cell>
          <cell r="H11">
            <v>0</v>
          </cell>
          <cell r="I11">
            <v>0</v>
          </cell>
          <cell r="J11">
            <v>0</v>
          </cell>
          <cell r="K11">
            <v>0</v>
          </cell>
          <cell r="L11">
            <v>0</v>
          </cell>
          <cell r="M11">
            <v>0</v>
          </cell>
          <cell r="N11">
            <v>0</v>
          </cell>
          <cell r="O11">
            <v>0</v>
          </cell>
          <cell r="P11">
            <v>0</v>
          </cell>
        </row>
        <row r="12">
          <cell r="C12">
            <v>0</v>
          </cell>
          <cell r="D12">
            <v>0</v>
          </cell>
          <cell r="E12">
            <v>0</v>
          </cell>
          <cell r="F12">
            <v>0</v>
          </cell>
          <cell r="G12">
            <v>0</v>
          </cell>
          <cell r="H12">
            <v>0</v>
          </cell>
          <cell r="I12">
            <v>0</v>
          </cell>
          <cell r="J12">
            <v>0</v>
          </cell>
          <cell r="K12">
            <v>0</v>
          </cell>
          <cell r="L12">
            <v>0</v>
          </cell>
          <cell r="M12">
            <v>0</v>
          </cell>
          <cell r="N12">
            <v>0</v>
          </cell>
          <cell r="O12">
            <v>0</v>
          </cell>
          <cell r="P12">
            <v>0</v>
          </cell>
        </row>
        <row r="13">
          <cell r="C13">
            <v>0</v>
          </cell>
          <cell r="D13">
            <v>0</v>
          </cell>
          <cell r="E13">
            <v>0</v>
          </cell>
          <cell r="F13">
            <v>0</v>
          </cell>
          <cell r="G13">
            <v>0</v>
          </cell>
          <cell r="H13">
            <v>0</v>
          </cell>
          <cell r="I13">
            <v>0</v>
          </cell>
          <cell r="J13">
            <v>0</v>
          </cell>
          <cell r="K13">
            <v>0</v>
          </cell>
          <cell r="L13">
            <v>0</v>
          </cell>
          <cell r="M13">
            <v>0</v>
          </cell>
          <cell r="N13">
            <v>0</v>
          </cell>
          <cell r="O13">
            <v>0</v>
          </cell>
          <cell r="P13">
            <v>0</v>
          </cell>
        </row>
        <row r="14">
          <cell r="C14">
            <v>0</v>
          </cell>
          <cell r="D14">
            <v>0</v>
          </cell>
          <cell r="E14">
            <v>0</v>
          </cell>
          <cell r="F14">
            <v>0</v>
          </cell>
          <cell r="G14">
            <v>0</v>
          </cell>
          <cell r="H14">
            <v>0</v>
          </cell>
          <cell r="I14">
            <v>0</v>
          </cell>
          <cell r="J14">
            <v>0</v>
          </cell>
          <cell r="K14">
            <v>0</v>
          </cell>
          <cell r="L14">
            <v>0</v>
          </cell>
          <cell r="M14">
            <v>0</v>
          </cell>
          <cell r="N14">
            <v>0</v>
          </cell>
          <cell r="O14">
            <v>0</v>
          </cell>
          <cell r="P14">
            <v>0</v>
          </cell>
        </row>
        <row r="15">
          <cell r="C15">
            <v>0</v>
          </cell>
          <cell r="D15">
            <v>0</v>
          </cell>
          <cell r="E15">
            <v>0</v>
          </cell>
          <cell r="F15">
            <v>0</v>
          </cell>
          <cell r="G15">
            <v>0</v>
          </cell>
          <cell r="H15">
            <v>0</v>
          </cell>
          <cell r="I15">
            <v>0</v>
          </cell>
          <cell r="J15">
            <v>0</v>
          </cell>
          <cell r="K15">
            <v>0</v>
          </cell>
          <cell r="L15">
            <v>0</v>
          </cell>
          <cell r="M15">
            <v>0</v>
          </cell>
          <cell r="N15">
            <v>0</v>
          </cell>
          <cell r="O15">
            <v>0</v>
          </cell>
          <cell r="P15">
            <v>0</v>
          </cell>
        </row>
        <row r="16">
          <cell r="C16" t="str">
            <v>Идентифика-тор инвестицион-ного проекта</v>
          </cell>
          <cell r="D16" t="str">
            <v>Федеральные округа, на территории 
которых 
реализуется 
инвестиционный 
проект</v>
          </cell>
          <cell r="E16" t="str">
            <v>Субъекты Российской Федерации, 
на территории 
которых 
реализуется 
инвестиционный 
проект</v>
          </cell>
          <cell r="F16" t="str">
            <v>Территории муниципальных образований, на территории которых реализуется инвестиционный проект</v>
          </cell>
          <cell r="G16" t="str">
            <v>Наименование обособленного подразделения субъекта электроэнергетики, реализующего инвестиционный проект 
(если применимо)</v>
          </cell>
          <cell r="H16" t="str">
            <v>Наличие решения о резервировании земель
(+; -; не требуется)</v>
          </cell>
          <cell r="I16" t="str">
            <v>Наличие решения  об изъятии земельных участков для государственных или муниципальных нужд
(+; -; не требуется)</v>
          </cell>
          <cell r="J16" t="str">
            <v>Наличие решения о переводе земель или земельных участков из одной категории в другую
(+; -; не требуется)</v>
          </cell>
          <cell r="K16" t="str">
            <v>Наличие  правоустанав-ливающих документов на земельный участок
(+; -; не требуется)</v>
          </cell>
          <cell r="L16" t="str">
            <v>Наличие утвержденной документации по планировке территории
(+; -; не требуется)</v>
          </cell>
          <cell r="M16" t="str">
            <v>Наличие заключения по результатам 
технологического и ценового аудита инвестиционного проекта
(+; -; не требуется)</v>
          </cell>
          <cell r="N16" t="str">
            <v>Наличие положительного заключения 
экспертизы проектной документации
(+; -; не требуется)</v>
          </cell>
          <cell r="O16" t="str">
            <v>Наличие утвержденной  
проектной 
документации
(+; -; не требуется)</v>
          </cell>
          <cell r="P16" t="str">
            <v>Наличие разрешения 
на строи-
тельство
(+; -; не требуется)</v>
          </cell>
        </row>
        <row r="17">
          <cell r="C17">
            <v>3</v>
          </cell>
          <cell r="D17">
            <v>4</v>
          </cell>
          <cell r="E17">
            <v>5</v>
          </cell>
          <cell r="F17">
            <v>6</v>
          </cell>
          <cell r="G17">
            <v>7</v>
          </cell>
          <cell r="H17">
            <v>8</v>
          </cell>
          <cell r="I17">
            <v>9</v>
          </cell>
          <cell r="J17">
            <v>10</v>
          </cell>
          <cell r="K17">
            <v>11</v>
          </cell>
          <cell r="L17">
            <v>12</v>
          </cell>
          <cell r="M17">
            <v>13</v>
          </cell>
          <cell r="N17">
            <v>14</v>
          </cell>
          <cell r="O17">
            <v>15</v>
          </cell>
          <cell r="P17">
            <v>16</v>
          </cell>
        </row>
        <row r="18">
          <cell r="C18" t="str">
            <v>Г</v>
          </cell>
          <cell r="D18" t="str">
            <v>нд</v>
          </cell>
          <cell r="E18" t="str">
            <v>нд</v>
          </cell>
          <cell r="F18" t="str">
            <v>нд</v>
          </cell>
          <cell r="G18" t="str">
            <v>нд</v>
          </cell>
          <cell r="H18" t="str">
            <v>нд</v>
          </cell>
          <cell r="I18" t="str">
            <v>нд</v>
          </cell>
          <cell r="J18" t="str">
            <v>нд</v>
          </cell>
          <cell r="K18" t="str">
            <v>нд</v>
          </cell>
          <cell r="L18" t="str">
            <v>нд</v>
          </cell>
          <cell r="M18" t="str">
            <v>нд</v>
          </cell>
          <cell r="N18" t="str">
            <v>нд</v>
          </cell>
          <cell r="O18" t="str">
            <v>нд</v>
          </cell>
          <cell r="P18" t="str">
            <v>нд</v>
          </cell>
        </row>
        <row r="19">
          <cell r="C19" t="str">
            <v>Г</v>
          </cell>
          <cell r="D19" t="str">
            <v>нд</v>
          </cell>
          <cell r="E19" t="str">
            <v>нд</v>
          </cell>
          <cell r="F19" t="str">
            <v>нд</v>
          </cell>
          <cell r="G19" t="str">
            <v>нд</v>
          </cell>
          <cell r="H19" t="str">
            <v>нд</v>
          </cell>
          <cell r="I19" t="str">
            <v>нд</v>
          </cell>
          <cell r="J19" t="str">
            <v>нд</v>
          </cell>
          <cell r="K19" t="str">
            <v>нд</v>
          </cell>
          <cell r="L19" t="str">
            <v>нд</v>
          </cell>
          <cell r="M19" t="str">
            <v>нд</v>
          </cell>
          <cell r="N19" t="str">
            <v>нд</v>
          </cell>
          <cell r="O19" t="str">
            <v>нд</v>
          </cell>
          <cell r="P19" t="str">
            <v>нд</v>
          </cell>
        </row>
        <row r="20">
          <cell r="C20" t="str">
            <v>Г</v>
          </cell>
          <cell r="D20" t="str">
            <v>нд</v>
          </cell>
          <cell r="E20" t="str">
            <v>нд</v>
          </cell>
          <cell r="F20" t="str">
            <v>нд</v>
          </cell>
          <cell r="G20" t="str">
            <v>нд</v>
          </cell>
          <cell r="H20" t="str">
            <v>нд</v>
          </cell>
          <cell r="I20" t="str">
            <v>нд</v>
          </cell>
          <cell r="J20" t="str">
            <v>нд</v>
          </cell>
          <cell r="K20" t="str">
            <v>нд</v>
          </cell>
          <cell r="L20" t="str">
            <v>нд</v>
          </cell>
          <cell r="M20" t="str">
            <v>нд</v>
          </cell>
          <cell r="N20" t="str">
            <v>нд</v>
          </cell>
          <cell r="O20" t="str">
            <v>нд</v>
          </cell>
          <cell r="P20" t="str">
            <v>нд</v>
          </cell>
        </row>
        <row r="21">
          <cell r="C21" t="str">
            <v>Г</v>
          </cell>
          <cell r="D21" t="str">
            <v>нд</v>
          </cell>
          <cell r="E21" t="str">
            <v>нд</v>
          </cell>
          <cell r="F21" t="str">
            <v>нд</v>
          </cell>
          <cell r="G21" t="str">
            <v>нд</v>
          </cell>
          <cell r="H21" t="str">
            <v>нд</v>
          </cell>
          <cell r="I21" t="str">
            <v>нд</v>
          </cell>
          <cell r="J21" t="str">
            <v>нд</v>
          </cell>
          <cell r="K21" t="str">
            <v>нд</v>
          </cell>
          <cell r="L21" t="str">
            <v>нд</v>
          </cell>
          <cell r="M21" t="str">
            <v>нд</v>
          </cell>
          <cell r="N21" t="str">
            <v>нд</v>
          </cell>
          <cell r="O21" t="str">
            <v>нд</v>
          </cell>
          <cell r="P21" t="str">
            <v>нд</v>
          </cell>
        </row>
        <row r="22">
          <cell r="C22" t="str">
            <v>Г</v>
          </cell>
          <cell r="D22" t="str">
            <v>нд</v>
          </cell>
          <cell r="E22" t="str">
            <v>нд</v>
          </cell>
          <cell r="F22" t="str">
            <v>нд</v>
          </cell>
          <cell r="G22" t="str">
            <v>нд</v>
          </cell>
          <cell r="H22" t="str">
            <v>нд</v>
          </cell>
          <cell r="I22" t="str">
            <v>нд</v>
          </cell>
          <cell r="J22" t="str">
            <v>нд</v>
          </cell>
          <cell r="K22" t="str">
            <v>нд</v>
          </cell>
          <cell r="L22" t="str">
            <v>нд</v>
          </cell>
          <cell r="M22" t="str">
            <v>нд</v>
          </cell>
          <cell r="N22" t="str">
            <v>нд</v>
          </cell>
          <cell r="O22" t="str">
            <v>нд</v>
          </cell>
          <cell r="P22" t="str">
            <v>нд</v>
          </cell>
        </row>
        <row r="23">
          <cell r="C23" t="str">
            <v>Г</v>
          </cell>
          <cell r="D23" t="str">
            <v>нд</v>
          </cell>
          <cell r="E23" t="str">
            <v>нд</v>
          </cell>
          <cell r="F23" t="str">
            <v>нд</v>
          </cell>
          <cell r="G23" t="str">
            <v>нд</v>
          </cell>
          <cell r="H23" t="str">
            <v>нд</v>
          </cell>
          <cell r="I23" t="str">
            <v>нд</v>
          </cell>
          <cell r="J23" t="str">
            <v>нд</v>
          </cell>
          <cell r="K23" t="str">
            <v>нд</v>
          </cell>
          <cell r="L23" t="str">
            <v>нд</v>
          </cell>
          <cell r="M23" t="str">
            <v>нд</v>
          </cell>
          <cell r="N23" t="str">
            <v>нд</v>
          </cell>
          <cell r="O23" t="str">
            <v>нд</v>
          </cell>
          <cell r="P23" t="str">
            <v>нд</v>
          </cell>
        </row>
        <row r="24">
          <cell r="C24" t="str">
            <v>Г</v>
          </cell>
          <cell r="D24" t="str">
            <v>нд</v>
          </cell>
          <cell r="E24" t="str">
            <v>нд</v>
          </cell>
          <cell r="F24" t="str">
            <v>нд</v>
          </cell>
          <cell r="G24" t="str">
            <v>нд</v>
          </cell>
          <cell r="H24" t="str">
            <v>нд</v>
          </cell>
          <cell r="I24" t="str">
            <v>нд</v>
          </cell>
          <cell r="J24" t="str">
            <v>нд</v>
          </cell>
          <cell r="K24" t="str">
            <v>нд</v>
          </cell>
          <cell r="L24" t="str">
            <v>нд</v>
          </cell>
          <cell r="M24" t="str">
            <v>нд</v>
          </cell>
          <cell r="N24" t="str">
            <v>нд</v>
          </cell>
          <cell r="O24" t="str">
            <v>нд</v>
          </cell>
          <cell r="P24" t="str">
            <v>нд</v>
          </cell>
        </row>
        <row r="25">
          <cell r="C25" t="str">
            <v>Г</v>
          </cell>
          <cell r="D25" t="str">
            <v>нд</v>
          </cell>
          <cell r="E25" t="str">
            <v>нд</v>
          </cell>
          <cell r="F25" t="str">
            <v>нд</v>
          </cell>
          <cell r="G25" t="str">
            <v>нд</v>
          </cell>
          <cell r="H25" t="str">
            <v>нд</v>
          </cell>
          <cell r="I25" t="str">
            <v>нд</v>
          </cell>
          <cell r="J25" t="str">
            <v>нд</v>
          </cell>
          <cell r="K25" t="str">
            <v>нд</v>
          </cell>
          <cell r="L25" t="str">
            <v>нд</v>
          </cell>
          <cell r="M25" t="str">
            <v>нд</v>
          </cell>
          <cell r="N25" t="str">
            <v>нд</v>
          </cell>
          <cell r="O25" t="str">
            <v>нд</v>
          </cell>
          <cell r="P25" t="str">
            <v>нд</v>
          </cell>
        </row>
        <row r="26">
          <cell r="C26" t="str">
            <v>Г</v>
          </cell>
          <cell r="D26" t="str">
            <v>нд</v>
          </cell>
          <cell r="E26" t="str">
            <v>нд</v>
          </cell>
          <cell r="F26" t="str">
            <v>нд</v>
          </cell>
          <cell r="G26" t="str">
            <v>нд</v>
          </cell>
          <cell r="H26" t="str">
            <v>нд</v>
          </cell>
          <cell r="I26" t="str">
            <v>нд</v>
          </cell>
          <cell r="J26" t="str">
            <v>нд</v>
          </cell>
          <cell r="K26" t="str">
            <v>нд</v>
          </cell>
          <cell r="L26" t="str">
            <v>нд</v>
          </cell>
          <cell r="M26" t="str">
            <v>нд</v>
          </cell>
          <cell r="N26" t="str">
            <v>нд</v>
          </cell>
          <cell r="O26" t="str">
            <v>нд</v>
          </cell>
          <cell r="P26" t="str">
            <v>нд</v>
          </cell>
        </row>
        <row r="27">
          <cell r="C27" t="str">
            <v>Г</v>
          </cell>
          <cell r="D27" t="str">
            <v>нд</v>
          </cell>
          <cell r="E27" t="str">
            <v>нд</v>
          </cell>
          <cell r="F27" t="str">
            <v>нд</v>
          </cell>
          <cell r="G27" t="str">
            <v>нд</v>
          </cell>
          <cell r="H27" t="str">
            <v>нд</v>
          </cell>
          <cell r="I27" t="str">
            <v>нд</v>
          </cell>
          <cell r="J27" t="str">
            <v>нд</v>
          </cell>
          <cell r="K27" t="str">
            <v>нд</v>
          </cell>
          <cell r="L27" t="str">
            <v>нд</v>
          </cell>
          <cell r="M27" t="str">
            <v>нд</v>
          </cell>
          <cell r="N27" t="str">
            <v>нд</v>
          </cell>
          <cell r="O27" t="str">
            <v>нд</v>
          </cell>
          <cell r="P27" t="str">
            <v>нд</v>
          </cell>
        </row>
        <row r="28">
          <cell r="C28" t="str">
            <v>H_504-13</v>
          </cell>
          <cell r="D28" t="str">
            <v>Дальневосточный федеральный округ</v>
          </cell>
          <cell r="E28" t="str">
            <v>Приморский край</v>
          </cell>
          <cell r="F28" t="str">
            <v>г.Владивосток</v>
          </cell>
          <cell r="G28" t="str">
            <v>Филиал ПАО "ДЭК" Дальэнергосбыт</v>
          </cell>
          <cell r="H28" t="str">
            <v xml:space="preserve">не требуется </v>
          </cell>
          <cell r="I28" t="str">
            <v xml:space="preserve">не требуется </v>
          </cell>
          <cell r="J28" t="str">
            <v xml:space="preserve">не требуется </v>
          </cell>
          <cell r="K28" t="str">
            <v xml:space="preserve">не требуется </v>
          </cell>
          <cell r="L28" t="str">
            <v xml:space="preserve">не требуется </v>
          </cell>
          <cell r="M28" t="str">
            <v xml:space="preserve">не требуется </v>
          </cell>
          <cell r="N28" t="str">
            <v xml:space="preserve">не требуется </v>
          </cell>
          <cell r="O28" t="str">
            <v>не требуется</v>
          </cell>
          <cell r="P28" t="str">
            <v xml:space="preserve">не требуется </v>
          </cell>
        </row>
        <row r="29">
          <cell r="C29" t="str">
            <v>H_504-14</v>
          </cell>
          <cell r="D29" t="str">
            <v>Дальневосточный федеральный округ</v>
          </cell>
          <cell r="E29" t="str">
            <v>Приморский край</v>
          </cell>
          <cell r="F29" t="str">
            <v>г.Владивосток</v>
          </cell>
          <cell r="G29" t="str">
            <v>Филиал ПАО "ДЭК" Дальэнергосбыт</v>
          </cell>
          <cell r="H29" t="str">
            <v xml:space="preserve">не требуется </v>
          </cell>
          <cell r="I29" t="str">
            <v xml:space="preserve">не требуется </v>
          </cell>
          <cell r="J29" t="str">
            <v xml:space="preserve">не требуется </v>
          </cell>
          <cell r="K29" t="str">
            <v xml:space="preserve">не требуется </v>
          </cell>
          <cell r="L29" t="str">
            <v xml:space="preserve">не требуется </v>
          </cell>
          <cell r="M29" t="str">
            <v xml:space="preserve">не требуется </v>
          </cell>
          <cell r="N29" t="str">
            <v xml:space="preserve">не требуется </v>
          </cell>
          <cell r="O29" t="str">
            <v>-</v>
          </cell>
          <cell r="P29" t="str">
            <v xml:space="preserve">не требуется </v>
          </cell>
        </row>
        <row r="30">
          <cell r="C30" t="str">
            <v>H_504-11</v>
          </cell>
          <cell r="D30" t="str">
            <v>Дальневосточный федеральный округ</v>
          </cell>
          <cell r="E30" t="str">
            <v>Приморский край</v>
          </cell>
          <cell r="F30" t="str">
            <v>г.Владивосток</v>
          </cell>
          <cell r="G30" t="str">
            <v>Филиал ПАО "ДЭК" Дальэнергосбыт</v>
          </cell>
          <cell r="H30" t="str">
            <v xml:space="preserve">не требуется </v>
          </cell>
          <cell r="I30" t="str">
            <v xml:space="preserve">не требуется </v>
          </cell>
          <cell r="J30" t="str">
            <v xml:space="preserve">не требуется </v>
          </cell>
          <cell r="K30" t="str">
            <v xml:space="preserve">не требуется </v>
          </cell>
          <cell r="L30" t="str">
            <v xml:space="preserve">не требуется </v>
          </cell>
          <cell r="M30" t="str">
            <v xml:space="preserve">не требуется </v>
          </cell>
          <cell r="N30" t="str">
            <v xml:space="preserve">не требуется </v>
          </cell>
          <cell r="O30" t="str">
            <v xml:space="preserve"> -</v>
          </cell>
          <cell r="P30" t="str">
            <v xml:space="preserve">не требуется </v>
          </cell>
        </row>
        <row r="31">
          <cell r="C31" t="str">
            <v>H_504-12</v>
          </cell>
          <cell r="D31" t="str">
            <v>Дальневосточный федеральный округ</v>
          </cell>
          <cell r="E31" t="str">
            <v>Приморский край</v>
          </cell>
          <cell r="F31" t="str">
            <v>г.Владивосток</v>
          </cell>
          <cell r="G31" t="str">
            <v>Филиал ПАО "ДЭК" Дальэнергосбыт</v>
          </cell>
          <cell r="H31" t="str">
            <v xml:space="preserve">не требуется </v>
          </cell>
          <cell r="I31" t="str">
            <v xml:space="preserve">не требуется </v>
          </cell>
          <cell r="J31" t="str">
            <v xml:space="preserve">не требуется </v>
          </cell>
          <cell r="K31" t="str">
            <v xml:space="preserve">не требуется </v>
          </cell>
          <cell r="L31" t="str">
            <v xml:space="preserve">не требуется </v>
          </cell>
          <cell r="M31" t="str">
            <v xml:space="preserve">не требуется </v>
          </cell>
          <cell r="N31" t="str">
            <v xml:space="preserve">не требуется </v>
          </cell>
          <cell r="O31" t="str">
            <v xml:space="preserve"> -</v>
          </cell>
          <cell r="P31" t="str">
            <v xml:space="preserve">не требуется </v>
          </cell>
        </row>
        <row r="32">
          <cell r="C32" t="str">
            <v>I_504-163</v>
          </cell>
          <cell r="D32" t="str">
            <v>Дальневосточный федеральный округ</v>
          </cell>
          <cell r="E32" t="str">
            <v>Приморский край</v>
          </cell>
          <cell r="F32" t="str">
            <v>г. Лесозаводск</v>
          </cell>
          <cell r="G32" t="str">
            <v>Филиал ПАО "ДЭК" Дальэнергосбыт</v>
          </cell>
          <cell r="H32" t="str">
            <v xml:space="preserve">не требуется </v>
          </cell>
          <cell r="I32" t="str">
            <v xml:space="preserve">не требуется </v>
          </cell>
          <cell r="J32" t="str">
            <v xml:space="preserve">не требуется </v>
          </cell>
          <cell r="K32" t="str">
            <v xml:space="preserve">не требуется </v>
          </cell>
          <cell r="L32" t="str">
            <v xml:space="preserve">не требуется </v>
          </cell>
          <cell r="M32" t="str">
            <v xml:space="preserve">не требуется </v>
          </cell>
          <cell r="N32" t="str">
            <v xml:space="preserve">не требуется </v>
          </cell>
          <cell r="O32" t="str">
            <v xml:space="preserve"> -</v>
          </cell>
          <cell r="P32" t="str">
            <v xml:space="preserve">не требуется </v>
          </cell>
        </row>
        <row r="33">
          <cell r="C33" t="str">
            <v>I_504-164</v>
          </cell>
          <cell r="D33" t="str">
            <v>Дальневосточный федеральный округ</v>
          </cell>
          <cell r="E33" t="str">
            <v>Приморский край</v>
          </cell>
          <cell r="F33" t="str">
            <v>г. Лесозаводск</v>
          </cell>
          <cell r="G33" t="str">
            <v>Филиал ПАО "ДЭК" Дальэнергосбыт</v>
          </cell>
          <cell r="H33" t="str">
            <v xml:space="preserve">не требуется </v>
          </cell>
          <cell r="I33" t="str">
            <v xml:space="preserve">не требуется </v>
          </cell>
          <cell r="J33" t="str">
            <v xml:space="preserve">не требуется </v>
          </cell>
          <cell r="K33" t="str">
            <v xml:space="preserve">не требуется </v>
          </cell>
          <cell r="L33" t="str">
            <v xml:space="preserve">не требуется </v>
          </cell>
          <cell r="M33" t="str">
            <v xml:space="preserve">не требуется </v>
          </cell>
          <cell r="N33" t="str">
            <v xml:space="preserve">не требуется </v>
          </cell>
          <cell r="O33" t="str">
            <v xml:space="preserve"> -</v>
          </cell>
          <cell r="P33" t="str">
            <v xml:space="preserve">не требуется </v>
          </cell>
        </row>
        <row r="34">
          <cell r="C34" t="str">
            <v>Г</v>
          </cell>
          <cell r="D34" t="str">
            <v>нд</v>
          </cell>
          <cell r="E34" t="str">
            <v>нд</v>
          </cell>
          <cell r="F34" t="str">
            <v>нд</v>
          </cell>
          <cell r="G34" t="str">
            <v>нд</v>
          </cell>
          <cell r="H34" t="str">
            <v>нд</v>
          </cell>
          <cell r="I34" t="str">
            <v>нд</v>
          </cell>
          <cell r="J34" t="str">
            <v>нд</v>
          </cell>
          <cell r="K34" t="str">
            <v>нд</v>
          </cell>
          <cell r="L34" t="str">
            <v>нд</v>
          </cell>
          <cell r="M34" t="str">
            <v>нд</v>
          </cell>
          <cell r="N34" t="str">
            <v>нд</v>
          </cell>
          <cell r="O34" t="str">
            <v>нд</v>
          </cell>
          <cell r="P34" t="str">
            <v>нд</v>
          </cell>
        </row>
        <row r="35">
          <cell r="C35" t="str">
            <v>Г</v>
          </cell>
          <cell r="D35" t="str">
            <v>нд</v>
          </cell>
          <cell r="E35" t="str">
            <v>нд</v>
          </cell>
          <cell r="F35" t="str">
            <v>нд</v>
          </cell>
          <cell r="G35" t="str">
            <v>нд</v>
          </cell>
          <cell r="H35" t="str">
            <v>нд</v>
          </cell>
          <cell r="I35" t="str">
            <v>нд</v>
          </cell>
          <cell r="J35" t="str">
            <v>нд</v>
          </cell>
          <cell r="K35" t="str">
            <v>нд</v>
          </cell>
          <cell r="L35" t="str">
            <v>нд</v>
          </cell>
          <cell r="M35" t="str">
            <v>нд</v>
          </cell>
          <cell r="N35" t="str">
            <v>нд</v>
          </cell>
          <cell r="O35" t="str">
            <v>нд</v>
          </cell>
          <cell r="P35" t="str">
            <v>нд</v>
          </cell>
        </row>
        <row r="36">
          <cell r="C36" t="str">
            <v>Г</v>
          </cell>
          <cell r="D36" t="str">
            <v>нд</v>
          </cell>
          <cell r="E36" t="str">
            <v>нд</v>
          </cell>
          <cell r="F36" t="str">
            <v>нд</v>
          </cell>
          <cell r="G36" t="str">
            <v>нд</v>
          </cell>
          <cell r="H36" t="str">
            <v>нд</v>
          </cell>
          <cell r="I36" t="str">
            <v>нд</v>
          </cell>
          <cell r="J36" t="str">
            <v>нд</v>
          </cell>
          <cell r="K36" t="str">
            <v>нд</v>
          </cell>
          <cell r="L36" t="str">
            <v>нд</v>
          </cell>
          <cell r="M36" t="str">
            <v>нд</v>
          </cell>
          <cell r="N36" t="str">
            <v>нд</v>
          </cell>
          <cell r="O36" t="str">
            <v>нд</v>
          </cell>
          <cell r="P36" t="str">
            <v>нд</v>
          </cell>
        </row>
        <row r="37">
          <cell r="C37" t="str">
            <v>Г</v>
          </cell>
          <cell r="D37" t="str">
            <v>нд</v>
          </cell>
          <cell r="E37" t="str">
            <v>нд</v>
          </cell>
          <cell r="F37" t="str">
            <v>нд</v>
          </cell>
          <cell r="G37" t="str">
            <v>нд</v>
          </cell>
          <cell r="H37" t="str">
            <v>нд</v>
          </cell>
          <cell r="I37" t="str">
            <v>нд</v>
          </cell>
          <cell r="J37" t="str">
            <v>нд</v>
          </cell>
          <cell r="K37" t="str">
            <v>нд</v>
          </cell>
          <cell r="L37" t="str">
            <v>нд</v>
          </cell>
          <cell r="M37" t="str">
            <v>нд</v>
          </cell>
          <cell r="N37" t="str">
            <v>нд</v>
          </cell>
          <cell r="O37" t="str">
            <v>нд</v>
          </cell>
          <cell r="P37" t="str">
            <v>нд</v>
          </cell>
        </row>
        <row r="38">
          <cell r="C38" t="str">
            <v>Г</v>
          </cell>
          <cell r="D38" t="str">
            <v>нд</v>
          </cell>
          <cell r="E38" t="str">
            <v>нд</v>
          </cell>
          <cell r="F38" t="str">
            <v>нд</v>
          </cell>
          <cell r="G38" t="str">
            <v>нд</v>
          </cell>
          <cell r="H38" t="str">
            <v>нд</v>
          </cell>
          <cell r="I38" t="str">
            <v>нд</v>
          </cell>
          <cell r="J38" t="str">
            <v>нд</v>
          </cell>
          <cell r="K38" t="str">
            <v>нд</v>
          </cell>
          <cell r="L38" t="str">
            <v>нд</v>
          </cell>
          <cell r="M38" t="str">
            <v>нд</v>
          </cell>
          <cell r="N38" t="str">
            <v>нд</v>
          </cell>
          <cell r="O38" t="str">
            <v>нд</v>
          </cell>
          <cell r="P38" t="str">
            <v>нд</v>
          </cell>
        </row>
        <row r="39">
          <cell r="C39" t="str">
            <v>Г</v>
          </cell>
          <cell r="D39" t="str">
            <v>нд</v>
          </cell>
          <cell r="E39" t="str">
            <v>нд</v>
          </cell>
          <cell r="F39" t="str">
            <v>нд</v>
          </cell>
          <cell r="G39" t="str">
            <v>нд</v>
          </cell>
          <cell r="H39" t="str">
            <v>нд</v>
          </cell>
          <cell r="I39" t="str">
            <v>нд</v>
          </cell>
          <cell r="J39" t="str">
            <v>нд</v>
          </cell>
          <cell r="K39" t="str">
            <v>нд</v>
          </cell>
          <cell r="L39" t="str">
            <v>нд</v>
          </cell>
          <cell r="M39" t="str">
            <v>нд</v>
          </cell>
          <cell r="N39" t="str">
            <v>нд</v>
          </cell>
          <cell r="O39" t="str">
            <v>нд</v>
          </cell>
          <cell r="P39" t="str">
            <v>нд</v>
          </cell>
        </row>
        <row r="40">
          <cell r="C40" t="str">
            <v>J_ДЭС-504-208</v>
          </cell>
          <cell r="D40" t="str">
            <v>Дальневосточный федеральный округ</v>
          </cell>
          <cell r="E40" t="str">
            <v>Приморский край</v>
          </cell>
          <cell r="F40" t="str">
            <v>г.Уссурийск</v>
          </cell>
          <cell r="G40" t="str">
            <v>Филиал ПАО "ДЭК" Дальэнергосбыт</v>
          </cell>
          <cell r="H40" t="str">
            <v xml:space="preserve">не требуется </v>
          </cell>
          <cell r="I40" t="str">
            <v xml:space="preserve">не требуется </v>
          </cell>
          <cell r="J40" t="str">
            <v xml:space="preserve">не требуется </v>
          </cell>
          <cell r="K40" t="str">
            <v xml:space="preserve">не требуется </v>
          </cell>
          <cell r="L40" t="str">
            <v xml:space="preserve">не требуется </v>
          </cell>
          <cell r="M40" t="str">
            <v xml:space="preserve">не требуется </v>
          </cell>
          <cell r="N40" t="str">
            <v xml:space="preserve">не требуется </v>
          </cell>
          <cell r="O40" t="str">
            <v>не требуется</v>
          </cell>
          <cell r="P40" t="str">
            <v xml:space="preserve">не требуется </v>
          </cell>
        </row>
        <row r="41">
          <cell r="C41" t="str">
            <v>Г</v>
          </cell>
          <cell r="D41" t="str">
            <v>нд</v>
          </cell>
          <cell r="E41" t="str">
            <v>нд</v>
          </cell>
          <cell r="F41" t="str">
            <v>нд</v>
          </cell>
          <cell r="G41" t="str">
            <v>нд</v>
          </cell>
          <cell r="H41" t="str">
            <v>нд</v>
          </cell>
          <cell r="I41" t="str">
            <v>нд</v>
          </cell>
          <cell r="J41" t="str">
            <v>нд</v>
          </cell>
          <cell r="K41" t="str">
            <v>нд</v>
          </cell>
          <cell r="L41" t="str">
            <v>нд</v>
          </cell>
          <cell r="M41" t="str">
            <v>нд</v>
          </cell>
          <cell r="N41" t="str">
            <v>нд</v>
          </cell>
          <cell r="O41" t="str">
            <v>нд</v>
          </cell>
          <cell r="P41" t="str">
            <v>нд</v>
          </cell>
        </row>
        <row r="42">
          <cell r="C42" t="str">
            <v>Г</v>
          </cell>
          <cell r="D42" t="str">
            <v>нд</v>
          </cell>
          <cell r="E42" t="str">
            <v>нд</v>
          </cell>
          <cell r="F42" t="str">
            <v>нд</v>
          </cell>
          <cell r="G42" t="str">
            <v>нд</v>
          </cell>
          <cell r="H42" t="str">
            <v>нд</v>
          </cell>
          <cell r="I42" t="str">
            <v>нд</v>
          </cell>
          <cell r="J42" t="str">
            <v>нд</v>
          </cell>
          <cell r="K42" t="str">
            <v>нд</v>
          </cell>
          <cell r="L42" t="str">
            <v>нд</v>
          </cell>
          <cell r="M42" t="str">
            <v>нд</v>
          </cell>
          <cell r="N42" t="str">
            <v>нд</v>
          </cell>
          <cell r="O42" t="str">
            <v>нд</v>
          </cell>
          <cell r="P42" t="str">
            <v>нд</v>
          </cell>
        </row>
        <row r="43">
          <cell r="C43" t="str">
            <v>Г</v>
          </cell>
          <cell r="D43" t="str">
            <v>нд</v>
          </cell>
          <cell r="E43" t="str">
            <v>нд</v>
          </cell>
          <cell r="F43" t="str">
            <v>нд</v>
          </cell>
          <cell r="G43" t="str">
            <v>нд</v>
          </cell>
          <cell r="H43" t="str">
            <v>нд</v>
          </cell>
          <cell r="I43" t="str">
            <v>нд</v>
          </cell>
          <cell r="J43" t="str">
            <v>нд</v>
          </cell>
          <cell r="K43" t="str">
            <v>нд</v>
          </cell>
          <cell r="L43" t="str">
            <v>нд</v>
          </cell>
          <cell r="M43" t="str">
            <v>нд</v>
          </cell>
          <cell r="N43" t="str">
            <v>нд</v>
          </cell>
          <cell r="O43" t="str">
            <v>нд</v>
          </cell>
          <cell r="P43" t="str">
            <v>нд</v>
          </cell>
        </row>
        <row r="44">
          <cell r="C44" t="str">
            <v>J_ДЭС-504-216</v>
          </cell>
          <cell r="D44" t="str">
            <v>Дальневосточный федеральный округ</v>
          </cell>
          <cell r="E44" t="str">
            <v>Приморский край</v>
          </cell>
          <cell r="F44" t="str">
            <v>г.Уссурийск</v>
          </cell>
          <cell r="G44" t="str">
            <v>Филиал ПАО "ДЭК" Дальэнергосбыт</v>
          </cell>
          <cell r="H44" t="str">
            <v xml:space="preserve">не требуется </v>
          </cell>
          <cell r="I44" t="str">
            <v xml:space="preserve">не требуется </v>
          </cell>
          <cell r="J44" t="str">
            <v xml:space="preserve">не требуется </v>
          </cell>
          <cell r="K44" t="str">
            <v xml:space="preserve">не требуется </v>
          </cell>
          <cell r="L44" t="str">
            <v xml:space="preserve">не требуется </v>
          </cell>
          <cell r="M44" t="str">
            <v xml:space="preserve">не требуется </v>
          </cell>
          <cell r="N44" t="str">
            <v xml:space="preserve">не требуется </v>
          </cell>
          <cell r="O44" t="str">
            <v xml:space="preserve"> -</v>
          </cell>
          <cell r="P44" t="str">
            <v xml:space="preserve">не требуется </v>
          </cell>
        </row>
        <row r="45">
          <cell r="C45" t="str">
            <v>Г</v>
          </cell>
          <cell r="D45" t="str">
            <v>нд</v>
          </cell>
          <cell r="E45" t="str">
            <v>нд</v>
          </cell>
          <cell r="F45" t="str">
            <v>нд</v>
          </cell>
          <cell r="G45" t="str">
            <v>нд</v>
          </cell>
          <cell r="H45" t="str">
            <v>нд</v>
          </cell>
          <cell r="I45" t="str">
            <v>нд</v>
          </cell>
          <cell r="J45" t="str">
            <v>нд</v>
          </cell>
          <cell r="K45" t="str">
            <v>нд</v>
          </cell>
          <cell r="L45" t="str">
            <v>нд</v>
          </cell>
          <cell r="M45" t="str">
            <v>нд</v>
          </cell>
          <cell r="N45" t="str">
            <v>нд</v>
          </cell>
          <cell r="O45" t="str">
            <v>нд</v>
          </cell>
          <cell r="P45" t="str">
            <v>нд</v>
          </cell>
        </row>
        <row r="46">
          <cell r="C46" t="str">
            <v>Г</v>
          </cell>
          <cell r="D46" t="str">
            <v>нд</v>
          </cell>
          <cell r="E46" t="str">
            <v>нд</v>
          </cell>
          <cell r="F46" t="str">
            <v>нд</v>
          </cell>
          <cell r="G46" t="str">
            <v>нд</v>
          </cell>
          <cell r="H46" t="str">
            <v>нд</v>
          </cell>
          <cell r="I46" t="str">
            <v>нд</v>
          </cell>
          <cell r="J46" t="str">
            <v>нд</v>
          </cell>
          <cell r="K46" t="str">
            <v>нд</v>
          </cell>
          <cell r="L46" t="str">
            <v>нд</v>
          </cell>
          <cell r="M46" t="str">
            <v>нд</v>
          </cell>
          <cell r="N46" t="str">
            <v>нд</v>
          </cell>
          <cell r="O46" t="str">
            <v>нд</v>
          </cell>
          <cell r="P46" t="str">
            <v>нд</v>
          </cell>
        </row>
        <row r="47">
          <cell r="C47" t="str">
            <v>Г</v>
          </cell>
          <cell r="D47" t="str">
            <v>нд</v>
          </cell>
          <cell r="E47" t="str">
            <v>нд</v>
          </cell>
          <cell r="F47" t="str">
            <v>нд</v>
          </cell>
          <cell r="G47" t="str">
            <v>нд</v>
          </cell>
          <cell r="H47" t="str">
            <v>нд</v>
          </cell>
          <cell r="I47" t="str">
            <v>нд</v>
          </cell>
          <cell r="J47" t="str">
            <v>нд</v>
          </cell>
          <cell r="K47" t="str">
            <v>нд</v>
          </cell>
          <cell r="L47" t="str">
            <v>нд</v>
          </cell>
          <cell r="M47" t="str">
            <v>нд</v>
          </cell>
          <cell r="N47" t="str">
            <v>нд</v>
          </cell>
          <cell r="O47" t="str">
            <v>нд</v>
          </cell>
          <cell r="P47" t="str">
            <v>нд</v>
          </cell>
        </row>
        <row r="48">
          <cell r="C48" t="str">
            <v>H_504-15</v>
          </cell>
          <cell r="D48" t="str">
            <v>Дальневосточный федеральный округ</v>
          </cell>
          <cell r="E48" t="str">
            <v>Приморский край</v>
          </cell>
          <cell r="F48" t="str">
            <v>г. Артем</v>
          </cell>
          <cell r="G48" t="str">
            <v>Филиал ПАО "ДЭК" Дальэнергосбыт</v>
          </cell>
          <cell r="H48" t="str">
            <v xml:space="preserve">не требуется </v>
          </cell>
          <cell r="I48" t="str">
            <v xml:space="preserve">не требуется </v>
          </cell>
          <cell r="J48" t="str">
            <v xml:space="preserve">не требуется </v>
          </cell>
          <cell r="K48" t="str">
            <v xml:space="preserve">не требуется </v>
          </cell>
          <cell r="L48" t="str">
            <v xml:space="preserve">не требуется </v>
          </cell>
          <cell r="M48" t="str">
            <v xml:space="preserve">не требуется </v>
          </cell>
          <cell r="N48" t="str">
            <v xml:space="preserve">не требуется </v>
          </cell>
          <cell r="O48" t="str">
            <v>не требуется</v>
          </cell>
          <cell r="P48" t="str">
            <v xml:space="preserve">не требуется </v>
          </cell>
        </row>
        <row r="49">
          <cell r="C49" t="str">
            <v>Г</v>
          </cell>
          <cell r="D49" t="str">
            <v>нд</v>
          </cell>
          <cell r="E49" t="str">
            <v>нд</v>
          </cell>
          <cell r="F49" t="str">
            <v>нд</v>
          </cell>
          <cell r="G49" t="str">
            <v>нд</v>
          </cell>
          <cell r="H49" t="str">
            <v>нд</v>
          </cell>
          <cell r="I49" t="str">
            <v>нд</v>
          </cell>
          <cell r="J49" t="str">
            <v>нд</v>
          </cell>
          <cell r="K49" t="str">
            <v>нд</v>
          </cell>
          <cell r="L49" t="str">
            <v>нд</v>
          </cell>
          <cell r="M49" t="str">
            <v>нд</v>
          </cell>
          <cell r="N49" t="str">
            <v>нд</v>
          </cell>
          <cell r="O49" t="str">
            <v>нд</v>
          </cell>
          <cell r="P49" t="str">
            <v>нд</v>
          </cell>
        </row>
        <row r="50">
          <cell r="C50" t="str">
            <v>Г</v>
          </cell>
          <cell r="D50" t="str">
            <v>нд</v>
          </cell>
          <cell r="E50" t="str">
            <v>нд</v>
          </cell>
          <cell r="F50" t="str">
            <v>нд</v>
          </cell>
          <cell r="G50" t="str">
            <v>нд</v>
          </cell>
          <cell r="H50" t="str">
            <v>нд</v>
          </cell>
          <cell r="I50" t="str">
            <v>нд</v>
          </cell>
          <cell r="J50" t="str">
            <v>нд</v>
          </cell>
          <cell r="K50" t="str">
            <v>нд</v>
          </cell>
          <cell r="L50" t="str">
            <v>нд</v>
          </cell>
          <cell r="M50" t="str">
            <v>нд</v>
          </cell>
          <cell r="N50" t="str">
            <v>нд</v>
          </cell>
          <cell r="O50" t="str">
            <v>нд</v>
          </cell>
          <cell r="P50" t="str">
            <v>нд</v>
          </cell>
        </row>
        <row r="51">
          <cell r="C51" t="str">
            <v>H_504-2</v>
          </cell>
          <cell r="D51" t="str">
            <v>Дальневосточный федеральный округ</v>
          </cell>
          <cell r="E51" t="str">
            <v>Приморский край</v>
          </cell>
          <cell r="F51" t="str">
            <v>Отделения и РКЦ филиала ПАО «ДЭК» «Дальэнергосбыт</v>
          </cell>
          <cell r="G51" t="str">
            <v>Филиал ПАО "ДЭК" Дальэнергосбыт</v>
          </cell>
          <cell r="H51" t="str">
            <v xml:space="preserve">не требуется </v>
          </cell>
          <cell r="I51" t="str">
            <v xml:space="preserve">не требуется </v>
          </cell>
          <cell r="J51" t="str">
            <v xml:space="preserve">не требуется </v>
          </cell>
          <cell r="K51" t="str">
            <v xml:space="preserve">не требуется </v>
          </cell>
          <cell r="L51" t="str">
            <v xml:space="preserve">не требуется </v>
          </cell>
          <cell r="M51" t="str">
            <v xml:space="preserve">не требуется </v>
          </cell>
          <cell r="N51" t="str">
            <v xml:space="preserve">не требуется </v>
          </cell>
          <cell r="O51" t="str">
            <v>не требуется</v>
          </cell>
          <cell r="P51" t="str">
            <v xml:space="preserve">не требуется </v>
          </cell>
        </row>
        <row r="52">
          <cell r="C52" t="str">
            <v>H_504-3</v>
          </cell>
          <cell r="D52" t="str">
            <v>Дальневосточный федеральный округ</v>
          </cell>
          <cell r="E52" t="str">
            <v>Приморский край</v>
          </cell>
          <cell r="F52" t="str">
            <v>отделения и участки филиала ПАО «ДЭК» «Дальэнергосбыт».</v>
          </cell>
          <cell r="G52" t="str">
            <v>Филиал ПАО "ДЭК" Дальэнергосбыт</v>
          </cell>
          <cell r="H52" t="str">
            <v xml:space="preserve">не требуется </v>
          </cell>
          <cell r="I52" t="str">
            <v xml:space="preserve">не требуется </v>
          </cell>
          <cell r="J52" t="str">
            <v xml:space="preserve">не требуется </v>
          </cell>
          <cell r="K52" t="str">
            <v xml:space="preserve">не требуется </v>
          </cell>
          <cell r="L52" t="str">
            <v xml:space="preserve">не требуется </v>
          </cell>
          <cell r="M52" t="str">
            <v xml:space="preserve">не требуется </v>
          </cell>
          <cell r="N52" t="str">
            <v xml:space="preserve">не требуется </v>
          </cell>
          <cell r="O52" t="str">
            <v>не требуется</v>
          </cell>
          <cell r="P52" t="str">
            <v xml:space="preserve">не требуется </v>
          </cell>
        </row>
        <row r="53">
          <cell r="C53" t="str">
            <v>H_504-4</v>
          </cell>
          <cell r="D53" t="str">
            <v>Дальневосточный федеральный округ</v>
          </cell>
          <cell r="E53" t="str">
            <v>Приморский край</v>
          </cell>
          <cell r="F53" t="str">
            <v>Отделения и РКЦ филиала ПАО «ДЭК» «Дальэнергосбыт</v>
          </cell>
          <cell r="G53" t="str">
            <v>Филиал ПАО "ДЭК" Дальэнергосбыт</v>
          </cell>
          <cell r="H53" t="str">
            <v xml:space="preserve">не требуется </v>
          </cell>
          <cell r="I53" t="str">
            <v xml:space="preserve">не требуется </v>
          </cell>
          <cell r="J53" t="str">
            <v xml:space="preserve">не требуется </v>
          </cell>
          <cell r="K53" t="str">
            <v xml:space="preserve">не требуется </v>
          </cell>
          <cell r="L53" t="str">
            <v xml:space="preserve">не требуется </v>
          </cell>
          <cell r="M53" t="str">
            <v xml:space="preserve">не требуется </v>
          </cell>
          <cell r="N53" t="str">
            <v xml:space="preserve">не требуется </v>
          </cell>
          <cell r="O53" t="str">
            <v>не требуется</v>
          </cell>
          <cell r="P53" t="str">
            <v xml:space="preserve">не требуется </v>
          </cell>
        </row>
        <row r="54">
          <cell r="C54" t="str">
            <v>H_504-5</v>
          </cell>
          <cell r="D54" t="str">
            <v>Дальневосточный федеральный округ</v>
          </cell>
          <cell r="E54" t="str">
            <v>Приморский край</v>
          </cell>
          <cell r="F54" t="str">
            <v>Отделения и РКЦ филиала ПАО «ДЭК» «Дальэнергосбыт</v>
          </cell>
          <cell r="G54" t="str">
            <v>Филиал ПАО "ДЭК" Дальэнергосбыт</v>
          </cell>
          <cell r="H54" t="str">
            <v xml:space="preserve">не требуется </v>
          </cell>
          <cell r="I54" t="str">
            <v xml:space="preserve">не требуется </v>
          </cell>
          <cell r="J54" t="str">
            <v xml:space="preserve">не требуется </v>
          </cell>
          <cell r="K54" t="str">
            <v xml:space="preserve">не требуется </v>
          </cell>
          <cell r="L54" t="str">
            <v xml:space="preserve">не требуется </v>
          </cell>
          <cell r="M54" t="str">
            <v xml:space="preserve">не требуется </v>
          </cell>
          <cell r="N54" t="str">
            <v xml:space="preserve">не требуется </v>
          </cell>
          <cell r="O54" t="str">
            <v>не требуется</v>
          </cell>
          <cell r="P54" t="str">
            <v xml:space="preserve">не требуется </v>
          </cell>
        </row>
        <row r="55">
          <cell r="C55" t="str">
            <v>H_504-6</v>
          </cell>
          <cell r="D55" t="str">
            <v>Дальневосточный федеральный округ</v>
          </cell>
          <cell r="E55" t="str">
            <v>Приморский край</v>
          </cell>
          <cell r="F55" t="str">
            <v>Отделения и РКЦ филиала ПАО «ДЭК» «Дальэнергосбыт</v>
          </cell>
          <cell r="G55" t="str">
            <v>Филиал ПАО "ДЭК" Дальэнергосбыт</v>
          </cell>
          <cell r="H55" t="str">
            <v xml:space="preserve">не требуется </v>
          </cell>
          <cell r="I55" t="str">
            <v xml:space="preserve">не требуется </v>
          </cell>
          <cell r="J55" t="str">
            <v xml:space="preserve">не требуется </v>
          </cell>
          <cell r="K55" t="str">
            <v xml:space="preserve">не требуется </v>
          </cell>
          <cell r="L55" t="str">
            <v xml:space="preserve">не требуется </v>
          </cell>
          <cell r="M55" t="str">
            <v xml:space="preserve">не требуется </v>
          </cell>
          <cell r="N55" t="str">
            <v xml:space="preserve">не требуется </v>
          </cell>
          <cell r="O55" t="str">
            <v>не требуется</v>
          </cell>
          <cell r="P55" t="str">
            <v xml:space="preserve">не требуется </v>
          </cell>
        </row>
        <row r="56">
          <cell r="C56" t="str">
            <v>H_504-7</v>
          </cell>
          <cell r="D56" t="str">
            <v>Дальневосточный федеральный округ</v>
          </cell>
          <cell r="E56" t="str">
            <v>Приморский край</v>
          </cell>
          <cell r="F56" t="str">
            <v>Отделения и РКЦ филиала ПАО «ДЭК» «Дальэнергосбыт</v>
          </cell>
          <cell r="G56" t="str">
            <v>Филиал ПАО "ДЭК" Дальэнергосбыт</v>
          </cell>
          <cell r="H56" t="str">
            <v xml:space="preserve">не требуется </v>
          </cell>
          <cell r="I56" t="str">
            <v xml:space="preserve">не требуется </v>
          </cell>
          <cell r="J56" t="str">
            <v xml:space="preserve">не требуется </v>
          </cell>
          <cell r="K56" t="str">
            <v xml:space="preserve">не требуется </v>
          </cell>
          <cell r="L56" t="str">
            <v xml:space="preserve">не требуется </v>
          </cell>
          <cell r="M56" t="str">
            <v xml:space="preserve">не требуется </v>
          </cell>
          <cell r="N56" t="str">
            <v xml:space="preserve">не требуется </v>
          </cell>
          <cell r="O56" t="str">
            <v>не требуется</v>
          </cell>
          <cell r="P56" t="str">
            <v xml:space="preserve">не требуется </v>
          </cell>
        </row>
        <row r="57">
          <cell r="C57" t="str">
            <v>H_504-8</v>
          </cell>
          <cell r="D57" t="str">
            <v>Дальневосточный федеральный округ</v>
          </cell>
          <cell r="E57" t="str">
            <v>Приморский край</v>
          </cell>
          <cell r="F57" t="str">
            <v>Отделения и РКЦ филиала ПАО «ДЭК» «Дальэнергосбыт</v>
          </cell>
          <cell r="G57" t="str">
            <v>Филиал ПАО "ДЭК" Дальэнергосбыт</v>
          </cell>
          <cell r="H57" t="str">
            <v xml:space="preserve">не требуется </v>
          </cell>
          <cell r="I57" t="str">
            <v xml:space="preserve">не требуется </v>
          </cell>
          <cell r="J57" t="str">
            <v xml:space="preserve">не требуется </v>
          </cell>
          <cell r="K57" t="str">
            <v xml:space="preserve">не требуется </v>
          </cell>
          <cell r="L57" t="str">
            <v xml:space="preserve">не требуется </v>
          </cell>
          <cell r="M57" t="str">
            <v xml:space="preserve">не требуется </v>
          </cell>
          <cell r="N57" t="str">
            <v xml:space="preserve">не требуется </v>
          </cell>
          <cell r="O57" t="str">
            <v>не требуется</v>
          </cell>
          <cell r="P57" t="str">
            <v xml:space="preserve">не требуется </v>
          </cell>
        </row>
        <row r="58">
          <cell r="C58" t="str">
            <v>H_504-9</v>
          </cell>
          <cell r="D58" t="str">
            <v>Дальневосточный федеральный округ</v>
          </cell>
          <cell r="E58" t="str">
            <v>Приморский край</v>
          </cell>
          <cell r="F58" t="str">
            <v>Отделения и РКЦ филиала ПАО «ДЭК» «Дальэнергосбыт</v>
          </cell>
          <cell r="G58" t="str">
            <v>Филиал ПАО "ДЭК" Дальэнергосбыт</v>
          </cell>
          <cell r="H58" t="str">
            <v xml:space="preserve">не требуется </v>
          </cell>
          <cell r="I58" t="str">
            <v xml:space="preserve">не требуется </v>
          </cell>
          <cell r="J58" t="str">
            <v xml:space="preserve">не требуется </v>
          </cell>
          <cell r="K58" t="str">
            <v xml:space="preserve">не требуется </v>
          </cell>
          <cell r="L58" t="str">
            <v xml:space="preserve">не требуется </v>
          </cell>
          <cell r="M58" t="str">
            <v xml:space="preserve">не требуется </v>
          </cell>
          <cell r="N58" t="str">
            <v xml:space="preserve">не требуется </v>
          </cell>
          <cell r="O58" t="str">
            <v>не требуется</v>
          </cell>
          <cell r="P58" t="str">
            <v xml:space="preserve">не требуется </v>
          </cell>
        </row>
        <row r="59">
          <cell r="C59" t="str">
            <v>H_504-16</v>
          </cell>
          <cell r="D59" t="str">
            <v>Дальневосточный федеральный округ</v>
          </cell>
          <cell r="E59" t="str">
            <v>Приморский край</v>
          </cell>
          <cell r="F59" t="str">
            <v>г.Находка, г.Уссурийск, г.Арсеньев, п.Славянка, г.Дальнереченск, г.Лесозаводск</v>
          </cell>
          <cell r="G59" t="str">
            <v>Филиал ПАО "ДЭК" Дальэнергосбыт</v>
          </cell>
          <cell r="H59" t="str">
            <v xml:space="preserve">не требуется </v>
          </cell>
          <cell r="I59" t="str">
            <v xml:space="preserve">не требуется </v>
          </cell>
          <cell r="J59" t="str">
            <v xml:space="preserve">не требуется </v>
          </cell>
          <cell r="K59" t="str">
            <v xml:space="preserve">не требуется </v>
          </cell>
          <cell r="L59" t="str">
            <v xml:space="preserve">не требуется </v>
          </cell>
          <cell r="M59" t="str">
            <v xml:space="preserve">не требуется </v>
          </cell>
          <cell r="N59" t="str">
            <v xml:space="preserve">не требуется </v>
          </cell>
          <cell r="O59" t="str">
            <v>не требуется</v>
          </cell>
          <cell r="P59" t="str">
            <v xml:space="preserve">не требуется </v>
          </cell>
        </row>
        <row r="60">
          <cell r="C60" t="str">
            <v>H_504-17</v>
          </cell>
          <cell r="D60" t="str">
            <v>Дальневосточный федеральный округ</v>
          </cell>
          <cell r="E60" t="str">
            <v>Приморский край</v>
          </cell>
          <cell r="F60" t="str">
            <v>г.Партизанск, г.Уссурийск, г.Артем</v>
          </cell>
          <cell r="G60" t="str">
            <v>Филиал ПАО "ДЭК" Дальэнергосбыт</v>
          </cell>
          <cell r="H60" t="str">
            <v xml:space="preserve">не требуется </v>
          </cell>
          <cell r="I60" t="str">
            <v xml:space="preserve">не требуется </v>
          </cell>
          <cell r="J60" t="str">
            <v xml:space="preserve">не требуется </v>
          </cell>
          <cell r="K60" t="str">
            <v xml:space="preserve">не требуется </v>
          </cell>
          <cell r="L60" t="str">
            <v xml:space="preserve">не требуется </v>
          </cell>
          <cell r="M60" t="str">
            <v xml:space="preserve">не требуется </v>
          </cell>
          <cell r="N60" t="str">
            <v xml:space="preserve">не требуется </v>
          </cell>
          <cell r="O60" t="str">
            <v>не требуется</v>
          </cell>
          <cell r="P60" t="str">
            <v xml:space="preserve">не требуется </v>
          </cell>
        </row>
        <row r="61">
          <cell r="C61" t="str">
            <v>J_ДЭС-504-205</v>
          </cell>
          <cell r="D61" t="str">
            <v>Дальневосточный федеральный округ</v>
          </cell>
          <cell r="E61" t="str">
            <v>Приморский край</v>
          </cell>
          <cell r="F61" t="str">
            <v>г.Уссурийск</v>
          </cell>
          <cell r="G61" t="str">
            <v>Филиал ПАО "ДЭК" Дальэнергосбыт</v>
          </cell>
          <cell r="H61" t="str">
            <v xml:space="preserve">не требуется </v>
          </cell>
          <cell r="I61" t="str">
            <v xml:space="preserve">не требуется </v>
          </cell>
          <cell r="J61" t="str">
            <v xml:space="preserve">не требуется </v>
          </cell>
          <cell r="K61" t="str">
            <v xml:space="preserve">не требуется </v>
          </cell>
          <cell r="L61" t="str">
            <v xml:space="preserve">не требуется </v>
          </cell>
          <cell r="M61" t="str">
            <v xml:space="preserve">не требуется </v>
          </cell>
          <cell r="N61" t="str">
            <v xml:space="preserve">не требуется </v>
          </cell>
          <cell r="O61" t="str">
            <v>не требуется</v>
          </cell>
          <cell r="P61" t="str">
            <v xml:space="preserve">не требуется </v>
          </cell>
        </row>
        <row r="62">
          <cell r="C62" t="str">
            <v>J_ДЭС-504-206</v>
          </cell>
          <cell r="D62" t="str">
            <v>Дальневосточный федеральный округ</v>
          </cell>
          <cell r="E62" t="str">
            <v>Приморский край</v>
          </cell>
          <cell r="F62" t="str">
            <v>г.Уссурийск</v>
          </cell>
          <cell r="G62" t="str">
            <v>Филиал ПАО "ДЭК" Дальэнергосбыт</v>
          </cell>
          <cell r="H62" t="str">
            <v xml:space="preserve">не требуется </v>
          </cell>
          <cell r="I62" t="str">
            <v xml:space="preserve">не требуется </v>
          </cell>
          <cell r="J62" t="str">
            <v xml:space="preserve">не требуется </v>
          </cell>
          <cell r="K62" t="str">
            <v xml:space="preserve">не требуется </v>
          </cell>
          <cell r="L62" t="str">
            <v xml:space="preserve">не требуется </v>
          </cell>
          <cell r="M62" t="str">
            <v xml:space="preserve">не требуется </v>
          </cell>
          <cell r="N62" t="str">
            <v xml:space="preserve">не требуется </v>
          </cell>
          <cell r="O62" t="str">
            <v>не требуется</v>
          </cell>
          <cell r="P62" t="str">
            <v xml:space="preserve">не требуется </v>
          </cell>
        </row>
        <row r="63">
          <cell r="C63" t="str">
            <v>J_ДЭС-504-207</v>
          </cell>
          <cell r="D63" t="str">
            <v>Дальневосточный федеральный округ</v>
          </cell>
          <cell r="E63" t="str">
            <v>Приморский край</v>
          </cell>
          <cell r="F63" t="str">
            <v>г.Уссурийск</v>
          </cell>
          <cell r="G63" t="str">
            <v>Филиал ПАО "ДЭК" Дальэнергосбыт</v>
          </cell>
          <cell r="H63" t="str">
            <v xml:space="preserve">не требуется </v>
          </cell>
          <cell r="I63" t="str">
            <v xml:space="preserve">не требуется </v>
          </cell>
          <cell r="J63" t="str">
            <v xml:space="preserve">не требуется </v>
          </cell>
          <cell r="K63" t="str">
            <v xml:space="preserve">не требуется </v>
          </cell>
          <cell r="L63" t="str">
            <v xml:space="preserve">не требуется </v>
          </cell>
          <cell r="M63" t="str">
            <v xml:space="preserve">не требуется </v>
          </cell>
          <cell r="N63" t="str">
            <v xml:space="preserve">не требуется </v>
          </cell>
          <cell r="O63" t="str">
            <v>не требуется</v>
          </cell>
          <cell r="P63" t="str">
            <v xml:space="preserve">не требуется </v>
          </cell>
        </row>
        <row r="64">
          <cell r="C64" t="str">
            <v>J_ДЭС-504-210</v>
          </cell>
          <cell r="D64" t="str">
            <v>Дальневосточный федеральный округ</v>
          </cell>
          <cell r="E64" t="str">
            <v>Приморский край</v>
          </cell>
          <cell r="F64" t="str">
            <v>г.Уссурийск</v>
          </cell>
          <cell r="G64" t="str">
            <v>Филиал ПАО "ДЭК" Дальэнергосбыт</v>
          </cell>
          <cell r="H64" t="str">
            <v xml:space="preserve">не требуется </v>
          </cell>
          <cell r="I64" t="str">
            <v xml:space="preserve">не требуется </v>
          </cell>
          <cell r="J64" t="str">
            <v xml:space="preserve">не требуется </v>
          </cell>
          <cell r="K64" t="str">
            <v xml:space="preserve">не требуется </v>
          </cell>
          <cell r="L64" t="str">
            <v xml:space="preserve">не требуется </v>
          </cell>
          <cell r="M64" t="str">
            <v xml:space="preserve">не требуется </v>
          </cell>
          <cell r="N64" t="str">
            <v xml:space="preserve">не требуется </v>
          </cell>
          <cell r="O64" t="str">
            <v>не требуется</v>
          </cell>
          <cell r="P64" t="str">
            <v xml:space="preserve">не требуется </v>
          </cell>
        </row>
        <row r="65">
          <cell r="C65" t="str">
            <v>J_ДЭС-504-212</v>
          </cell>
          <cell r="D65" t="str">
            <v>Дальневосточный федеральный округ</v>
          </cell>
          <cell r="E65" t="str">
            <v>Приморский край</v>
          </cell>
          <cell r="F65" t="str">
            <v>г.Уссурийск</v>
          </cell>
          <cell r="G65" t="str">
            <v>Филиал ПАО "ДЭК" Дальэнергосбыт</v>
          </cell>
          <cell r="H65" t="str">
            <v xml:space="preserve">не требуется </v>
          </cell>
          <cell r="I65" t="str">
            <v xml:space="preserve">не требуется </v>
          </cell>
          <cell r="J65" t="str">
            <v xml:space="preserve">не требуется </v>
          </cell>
          <cell r="K65" t="str">
            <v xml:space="preserve">не требуется </v>
          </cell>
          <cell r="L65" t="str">
            <v xml:space="preserve">не требуется </v>
          </cell>
          <cell r="M65" t="str">
            <v xml:space="preserve">не требуется </v>
          </cell>
          <cell r="N65" t="str">
            <v xml:space="preserve">не требуется </v>
          </cell>
          <cell r="O65" t="str">
            <v>не требуется</v>
          </cell>
          <cell r="P65" t="str">
            <v xml:space="preserve">не требуется </v>
          </cell>
        </row>
        <row r="66">
          <cell r="C66" t="str">
            <v>J_ДЭС-504-213</v>
          </cell>
          <cell r="D66" t="str">
            <v>Дальневосточный федеральный округ</v>
          </cell>
          <cell r="E66" t="str">
            <v>Приморский край</v>
          </cell>
          <cell r="F66" t="str">
            <v>г.Уссурийск</v>
          </cell>
          <cell r="G66" t="str">
            <v>Филиал ПАО "ДЭК" Дальэнергосбыт</v>
          </cell>
          <cell r="H66" t="str">
            <v xml:space="preserve">не требуется </v>
          </cell>
          <cell r="I66" t="str">
            <v xml:space="preserve">не требуется </v>
          </cell>
          <cell r="J66" t="str">
            <v xml:space="preserve">не требуется </v>
          </cell>
          <cell r="K66" t="str">
            <v xml:space="preserve">не требуется </v>
          </cell>
          <cell r="L66" t="str">
            <v xml:space="preserve">не требуется </v>
          </cell>
          <cell r="M66" t="str">
            <v xml:space="preserve">не требуется </v>
          </cell>
          <cell r="N66" t="str">
            <v xml:space="preserve">не требуется </v>
          </cell>
          <cell r="O66" t="str">
            <v>не требуется</v>
          </cell>
          <cell r="P66" t="str">
            <v xml:space="preserve">не требуется </v>
          </cell>
        </row>
        <row r="67">
          <cell r="C67" t="str">
            <v>J_ДЭС-504-214</v>
          </cell>
          <cell r="D67" t="str">
            <v>Дальневосточный федеральный округ</v>
          </cell>
          <cell r="E67" t="str">
            <v>Приморский край</v>
          </cell>
          <cell r="F67" t="str">
            <v>г.Уссурийск</v>
          </cell>
          <cell r="G67" t="str">
            <v>Филиал ПАО "ДЭК" Дальэнергосбыт</v>
          </cell>
          <cell r="H67" t="str">
            <v xml:space="preserve">не требуется </v>
          </cell>
          <cell r="I67" t="str">
            <v xml:space="preserve">не требуется </v>
          </cell>
          <cell r="J67" t="str">
            <v xml:space="preserve">не требуется </v>
          </cell>
          <cell r="K67" t="str">
            <v xml:space="preserve">не требуется </v>
          </cell>
          <cell r="L67" t="str">
            <v xml:space="preserve">не требуется </v>
          </cell>
          <cell r="M67" t="str">
            <v xml:space="preserve">не требуется </v>
          </cell>
          <cell r="N67" t="str">
            <v xml:space="preserve">не требуется </v>
          </cell>
          <cell r="O67" t="str">
            <v>не требуется</v>
          </cell>
          <cell r="P67" t="str">
            <v xml:space="preserve">не требуется </v>
          </cell>
        </row>
        <row r="68">
          <cell r="C68" t="str">
            <v>J_ДЭС-504-215</v>
          </cell>
          <cell r="D68" t="str">
            <v>Дальневосточный федеральный округ</v>
          </cell>
          <cell r="E68" t="str">
            <v>Приморский край</v>
          </cell>
          <cell r="F68" t="str">
            <v>г.Уссурийск</v>
          </cell>
          <cell r="G68" t="str">
            <v>Филиал ПАО "ДЭК" Дальэнергосбыт</v>
          </cell>
          <cell r="H68" t="str">
            <v xml:space="preserve">не требуется </v>
          </cell>
          <cell r="I68" t="str">
            <v xml:space="preserve">не требуется </v>
          </cell>
          <cell r="J68" t="str">
            <v xml:space="preserve">не требуется </v>
          </cell>
          <cell r="K68" t="str">
            <v xml:space="preserve">не требуется </v>
          </cell>
          <cell r="L68" t="str">
            <v xml:space="preserve">не требуется </v>
          </cell>
          <cell r="M68" t="str">
            <v xml:space="preserve">не требуется </v>
          </cell>
          <cell r="N68" t="str">
            <v xml:space="preserve">не требуется </v>
          </cell>
          <cell r="O68" t="str">
            <v>не требуется</v>
          </cell>
          <cell r="P68" t="str">
            <v xml:space="preserve">не требуется </v>
          </cell>
        </row>
        <row r="69">
          <cell r="C69" t="str">
            <v>Г</v>
          </cell>
          <cell r="D69" t="str">
            <v>нд</v>
          </cell>
          <cell r="E69" t="str">
            <v>нд</v>
          </cell>
          <cell r="F69" t="str">
            <v>нд</v>
          </cell>
          <cell r="G69" t="str">
            <v>нд</v>
          </cell>
          <cell r="H69" t="str">
            <v>нд</v>
          </cell>
          <cell r="I69" t="str">
            <v>нд</v>
          </cell>
          <cell r="J69" t="str">
            <v>нд</v>
          </cell>
          <cell r="K69" t="str">
            <v>нд</v>
          </cell>
          <cell r="L69" t="str">
            <v>нд</v>
          </cell>
          <cell r="M69" t="str">
            <v>нд</v>
          </cell>
          <cell r="N69" t="str">
            <v>нд</v>
          </cell>
          <cell r="O69" t="str">
            <v>нд</v>
          </cell>
          <cell r="P69" t="str">
            <v>нд</v>
          </cell>
        </row>
        <row r="70">
          <cell r="C70" t="str">
            <v>Г</v>
          </cell>
          <cell r="D70" t="str">
            <v>нд</v>
          </cell>
          <cell r="E70" t="str">
            <v>нд</v>
          </cell>
          <cell r="F70" t="str">
            <v>нд</v>
          </cell>
          <cell r="G70" t="str">
            <v>нд</v>
          </cell>
          <cell r="H70" t="str">
            <v>нд</v>
          </cell>
          <cell r="I70" t="str">
            <v>нд</v>
          </cell>
          <cell r="J70" t="str">
            <v>нд</v>
          </cell>
          <cell r="K70" t="str">
            <v>нд</v>
          </cell>
          <cell r="L70" t="str">
            <v>нд</v>
          </cell>
          <cell r="M70" t="str">
            <v>нд</v>
          </cell>
          <cell r="N70" t="str">
            <v>нд</v>
          </cell>
          <cell r="O70" t="str">
            <v>нд</v>
          </cell>
          <cell r="P70" t="str">
            <v>нд</v>
          </cell>
        </row>
        <row r="71">
          <cell r="C71" t="str">
            <v>Г</v>
          </cell>
          <cell r="D71" t="str">
            <v>нд</v>
          </cell>
          <cell r="E71" t="str">
            <v>нд</v>
          </cell>
          <cell r="F71" t="str">
            <v>нд</v>
          </cell>
          <cell r="G71" t="str">
            <v>нд</v>
          </cell>
          <cell r="H71" t="str">
            <v>нд</v>
          </cell>
          <cell r="I71" t="str">
            <v>нд</v>
          </cell>
          <cell r="J71" t="str">
            <v>нд</v>
          </cell>
          <cell r="K71" t="str">
            <v>нд</v>
          </cell>
          <cell r="L71" t="str">
            <v>нд</v>
          </cell>
          <cell r="M71" t="str">
            <v>нд</v>
          </cell>
          <cell r="N71" t="str">
            <v>нд</v>
          </cell>
          <cell r="O71" t="str">
            <v>нд</v>
          </cell>
          <cell r="P71" t="str">
            <v>нд</v>
          </cell>
        </row>
        <row r="72">
          <cell r="C72" t="str">
            <v>Г</v>
          </cell>
          <cell r="D72" t="str">
            <v>нд</v>
          </cell>
          <cell r="E72" t="str">
            <v>нд</v>
          </cell>
          <cell r="F72" t="str">
            <v>нд</v>
          </cell>
          <cell r="G72" t="str">
            <v>нд</v>
          </cell>
          <cell r="H72" t="str">
            <v>нд</v>
          </cell>
          <cell r="I72" t="str">
            <v>нд</v>
          </cell>
          <cell r="J72" t="str">
            <v>нд</v>
          </cell>
          <cell r="K72" t="str">
            <v>нд</v>
          </cell>
          <cell r="L72" t="str">
            <v>нд</v>
          </cell>
          <cell r="M72" t="str">
            <v>нд</v>
          </cell>
          <cell r="N72" t="str">
            <v>нд</v>
          </cell>
          <cell r="O72" t="str">
            <v>нд</v>
          </cell>
          <cell r="P72" t="str">
            <v>нд</v>
          </cell>
        </row>
        <row r="73">
          <cell r="C73" t="str">
            <v>Г</v>
          </cell>
          <cell r="D73" t="str">
            <v>нд</v>
          </cell>
          <cell r="E73" t="str">
            <v>нд</v>
          </cell>
          <cell r="F73" t="str">
            <v>нд</v>
          </cell>
          <cell r="G73" t="str">
            <v>нд</v>
          </cell>
          <cell r="H73" t="str">
            <v>нд</v>
          </cell>
          <cell r="I73" t="str">
            <v>нд</v>
          </cell>
          <cell r="J73" t="str">
            <v>нд</v>
          </cell>
          <cell r="K73" t="str">
            <v>нд</v>
          </cell>
          <cell r="L73" t="str">
            <v>нд</v>
          </cell>
          <cell r="M73" t="str">
            <v>нд</v>
          </cell>
          <cell r="N73" t="str">
            <v>нд</v>
          </cell>
          <cell r="O73" t="str">
            <v>нд</v>
          </cell>
          <cell r="P73" t="str">
            <v>нд</v>
          </cell>
        </row>
        <row r="74">
          <cell r="C74" t="str">
            <v>Г</v>
          </cell>
          <cell r="D74" t="str">
            <v>нд</v>
          </cell>
          <cell r="E74" t="str">
            <v>нд</v>
          </cell>
          <cell r="F74" t="str">
            <v>нд</v>
          </cell>
          <cell r="G74" t="str">
            <v>нд</v>
          </cell>
          <cell r="H74" t="str">
            <v>нд</v>
          </cell>
          <cell r="I74" t="str">
            <v>нд</v>
          </cell>
          <cell r="J74" t="str">
            <v>нд</v>
          </cell>
          <cell r="K74" t="str">
            <v>нд</v>
          </cell>
          <cell r="L74" t="str">
            <v>нд</v>
          </cell>
          <cell r="M74" t="str">
            <v>нд</v>
          </cell>
          <cell r="N74" t="str">
            <v>нд</v>
          </cell>
          <cell r="O74" t="str">
            <v>нд</v>
          </cell>
          <cell r="P74" t="str">
            <v>нд</v>
          </cell>
        </row>
        <row r="75">
          <cell r="C75" t="str">
            <v>Г</v>
          </cell>
          <cell r="D75" t="str">
            <v>нд</v>
          </cell>
          <cell r="E75" t="str">
            <v>нд</v>
          </cell>
          <cell r="F75" t="str">
            <v>нд</v>
          </cell>
          <cell r="G75" t="str">
            <v>нд</v>
          </cell>
          <cell r="H75" t="str">
            <v>нд</v>
          </cell>
          <cell r="I75" t="str">
            <v>нд</v>
          </cell>
          <cell r="J75" t="str">
            <v>нд</v>
          </cell>
          <cell r="K75" t="str">
            <v>нд</v>
          </cell>
          <cell r="L75" t="str">
            <v>нд</v>
          </cell>
          <cell r="M75" t="str">
            <v>нд</v>
          </cell>
          <cell r="N75" t="str">
            <v>нд</v>
          </cell>
          <cell r="O75" t="str">
            <v>нд</v>
          </cell>
          <cell r="P75" t="str">
            <v>нд</v>
          </cell>
        </row>
        <row r="76">
          <cell r="C76" t="str">
            <v>Г</v>
          </cell>
          <cell r="D76" t="str">
            <v>нд</v>
          </cell>
          <cell r="E76" t="str">
            <v>нд</v>
          </cell>
          <cell r="F76" t="str">
            <v>нд</v>
          </cell>
          <cell r="G76" t="str">
            <v>нд</v>
          </cell>
          <cell r="H76" t="str">
            <v>нд</v>
          </cell>
          <cell r="I76" t="str">
            <v>нд</v>
          </cell>
          <cell r="J76" t="str">
            <v>нд</v>
          </cell>
          <cell r="K76" t="str">
            <v>нд</v>
          </cell>
          <cell r="L76" t="str">
            <v>нд</v>
          </cell>
          <cell r="M76" t="str">
            <v>нд</v>
          </cell>
          <cell r="N76" t="str">
            <v>нд</v>
          </cell>
          <cell r="O76" t="str">
            <v>нд</v>
          </cell>
          <cell r="P76" t="str">
            <v>нд</v>
          </cell>
        </row>
        <row r="77">
          <cell r="C77" t="str">
            <v>Г</v>
          </cell>
          <cell r="D77" t="str">
            <v>нд</v>
          </cell>
          <cell r="E77" t="str">
            <v>нд</v>
          </cell>
          <cell r="F77" t="str">
            <v>нд</v>
          </cell>
          <cell r="G77" t="str">
            <v>нд</v>
          </cell>
          <cell r="H77" t="str">
            <v>нд</v>
          </cell>
          <cell r="I77" t="str">
            <v>нд</v>
          </cell>
          <cell r="J77" t="str">
            <v>нд</v>
          </cell>
          <cell r="K77" t="str">
            <v>нд</v>
          </cell>
          <cell r="L77" t="str">
            <v>нд</v>
          </cell>
          <cell r="M77" t="str">
            <v>нд</v>
          </cell>
          <cell r="N77" t="str">
            <v>нд</v>
          </cell>
          <cell r="O77" t="str">
            <v>нд</v>
          </cell>
          <cell r="P77" t="str">
            <v>нд</v>
          </cell>
        </row>
        <row r="78">
          <cell r="C78" t="str">
            <v>Г</v>
          </cell>
          <cell r="D78" t="str">
            <v>нд</v>
          </cell>
          <cell r="E78" t="str">
            <v>нд</v>
          </cell>
          <cell r="F78" t="str">
            <v>нд</v>
          </cell>
          <cell r="G78" t="str">
            <v>нд</v>
          </cell>
          <cell r="H78" t="str">
            <v>нд</v>
          </cell>
          <cell r="I78" t="str">
            <v>нд</v>
          </cell>
          <cell r="J78" t="str">
            <v>нд</v>
          </cell>
          <cell r="K78" t="str">
            <v>нд</v>
          </cell>
          <cell r="L78" t="str">
            <v>нд</v>
          </cell>
          <cell r="M78" t="str">
            <v>нд</v>
          </cell>
          <cell r="N78" t="str">
            <v>нд</v>
          </cell>
          <cell r="O78" t="str">
            <v>нд</v>
          </cell>
          <cell r="P78" t="str">
            <v>нд</v>
          </cell>
        </row>
        <row r="79">
          <cell r="C79" t="str">
            <v>Г</v>
          </cell>
          <cell r="D79" t="str">
            <v>нд</v>
          </cell>
          <cell r="E79" t="str">
            <v>нд</v>
          </cell>
          <cell r="F79" t="str">
            <v>нд</v>
          </cell>
          <cell r="G79" t="str">
            <v>нд</v>
          </cell>
          <cell r="H79" t="str">
            <v>нд</v>
          </cell>
          <cell r="I79" t="str">
            <v>нд</v>
          </cell>
          <cell r="J79" t="str">
            <v>нд</v>
          </cell>
          <cell r="K79" t="str">
            <v>нд</v>
          </cell>
          <cell r="L79" t="str">
            <v>нд</v>
          </cell>
          <cell r="M79" t="str">
            <v>нд</v>
          </cell>
          <cell r="N79" t="str">
            <v>нд</v>
          </cell>
          <cell r="O79" t="str">
            <v>нд</v>
          </cell>
          <cell r="P79" t="str">
            <v>нд</v>
          </cell>
        </row>
        <row r="80">
          <cell r="C80" t="str">
            <v>Г</v>
          </cell>
          <cell r="D80" t="str">
            <v>нд</v>
          </cell>
          <cell r="E80" t="str">
            <v>нд</v>
          </cell>
          <cell r="F80" t="str">
            <v>нд</v>
          </cell>
          <cell r="G80" t="str">
            <v>нд</v>
          </cell>
          <cell r="H80" t="str">
            <v>нд</v>
          </cell>
          <cell r="I80" t="str">
            <v>нд</v>
          </cell>
          <cell r="J80" t="str">
            <v>нд</v>
          </cell>
          <cell r="K80" t="str">
            <v>нд</v>
          </cell>
          <cell r="L80" t="str">
            <v>нд</v>
          </cell>
          <cell r="M80" t="str">
            <v>нд</v>
          </cell>
          <cell r="N80" t="str">
            <v>нд</v>
          </cell>
          <cell r="O80" t="str">
            <v>нд</v>
          </cell>
          <cell r="P80" t="str">
            <v>нд</v>
          </cell>
        </row>
        <row r="81">
          <cell r="C81" t="str">
            <v>Г</v>
          </cell>
          <cell r="D81" t="str">
            <v>нд</v>
          </cell>
          <cell r="E81" t="str">
            <v>нд</v>
          </cell>
          <cell r="F81" t="str">
            <v>нд</v>
          </cell>
          <cell r="G81" t="str">
            <v>нд</v>
          </cell>
          <cell r="H81" t="str">
            <v>нд</v>
          </cell>
          <cell r="I81" t="str">
            <v>нд</v>
          </cell>
          <cell r="J81" t="str">
            <v>нд</v>
          </cell>
          <cell r="K81" t="str">
            <v>нд</v>
          </cell>
          <cell r="L81" t="str">
            <v>нд</v>
          </cell>
          <cell r="M81" t="str">
            <v>нд</v>
          </cell>
          <cell r="N81" t="str">
            <v>нд</v>
          </cell>
          <cell r="O81" t="str">
            <v>нд</v>
          </cell>
          <cell r="P81" t="str">
            <v>нд</v>
          </cell>
        </row>
        <row r="82">
          <cell r="C82" t="str">
            <v>H_504-111</v>
          </cell>
          <cell r="D82" t="str">
            <v>Дальневосточный федеральный округ</v>
          </cell>
          <cell r="E82" t="str">
            <v>Приморский край</v>
          </cell>
          <cell r="F82" t="str">
            <v>г.Владивосток</v>
          </cell>
          <cell r="G82" t="str">
            <v>Акппарат управления ПАО "ДЭК"</v>
          </cell>
          <cell r="H82" t="str">
            <v xml:space="preserve">не требуется </v>
          </cell>
          <cell r="I82" t="str">
            <v xml:space="preserve">не требуется </v>
          </cell>
          <cell r="J82" t="str">
            <v xml:space="preserve">не требуется </v>
          </cell>
          <cell r="K82" t="str">
            <v xml:space="preserve">не требуется </v>
          </cell>
          <cell r="L82" t="str">
            <v xml:space="preserve">не требуется </v>
          </cell>
          <cell r="M82" t="str">
            <v xml:space="preserve">не требуется </v>
          </cell>
          <cell r="N82" t="str">
            <v xml:space="preserve">не требуется </v>
          </cell>
          <cell r="O82" t="str">
            <v>-</v>
          </cell>
          <cell r="P82" t="str">
            <v xml:space="preserve">не требуется </v>
          </cell>
        </row>
        <row r="83">
          <cell r="C83" t="str">
            <v>Г</v>
          </cell>
          <cell r="D83" t="str">
            <v>нд</v>
          </cell>
          <cell r="E83" t="str">
            <v>нд</v>
          </cell>
          <cell r="F83" t="str">
            <v>нд</v>
          </cell>
          <cell r="G83" t="str">
            <v>нд</v>
          </cell>
          <cell r="H83" t="str">
            <v>нд</v>
          </cell>
          <cell r="I83" t="str">
            <v>нд</v>
          </cell>
          <cell r="J83" t="str">
            <v>нд</v>
          </cell>
          <cell r="K83" t="str">
            <v>нд</v>
          </cell>
          <cell r="L83" t="str">
            <v>нд</v>
          </cell>
          <cell r="M83" t="str">
            <v>нд</v>
          </cell>
          <cell r="N83" t="str">
            <v>нд</v>
          </cell>
          <cell r="O83" t="str">
            <v>нд</v>
          </cell>
          <cell r="P83" t="str">
            <v>нд</v>
          </cell>
        </row>
        <row r="84">
          <cell r="C84" t="str">
            <v>Г</v>
          </cell>
          <cell r="D84" t="str">
            <v>нд</v>
          </cell>
          <cell r="E84" t="str">
            <v>нд</v>
          </cell>
          <cell r="F84" t="str">
            <v>нд</v>
          </cell>
          <cell r="G84" t="str">
            <v>нд</v>
          </cell>
          <cell r="H84" t="str">
            <v>нд</v>
          </cell>
          <cell r="I84" t="str">
            <v>нд</v>
          </cell>
          <cell r="J84" t="str">
            <v>нд</v>
          </cell>
          <cell r="K84" t="str">
            <v>нд</v>
          </cell>
          <cell r="L84" t="str">
            <v>нд</v>
          </cell>
          <cell r="M84" t="str">
            <v>нд</v>
          </cell>
          <cell r="N84" t="str">
            <v>нд</v>
          </cell>
          <cell r="O84" t="str">
            <v>нд</v>
          </cell>
          <cell r="P84" t="str">
            <v>нд</v>
          </cell>
        </row>
        <row r="85">
          <cell r="C85" t="str">
            <v>Г</v>
          </cell>
          <cell r="D85" t="str">
            <v>нд</v>
          </cell>
          <cell r="E85" t="str">
            <v>нд</v>
          </cell>
          <cell r="F85" t="str">
            <v>нд</v>
          </cell>
          <cell r="G85" t="str">
            <v>нд</v>
          </cell>
          <cell r="H85" t="str">
            <v>нд</v>
          </cell>
          <cell r="I85" t="str">
            <v>нд</v>
          </cell>
          <cell r="J85" t="str">
            <v>нд</v>
          </cell>
          <cell r="K85" t="str">
            <v>нд</v>
          </cell>
          <cell r="L85" t="str">
            <v>нд</v>
          </cell>
          <cell r="M85" t="str">
            <v>нд</v>
          </cell>
          <cell r="N85" t="str">
            <v>нд</v>
          </cell>
          <cell r="O85" t="str">
            <v>нд</v>
          </cell>
          <cell r="P85" t="str">
            <v>нд</v>
          </cell>
        </row>
        <row r="86">
          <cell r="C86" t="str">
            <v>Г</v>
          </cell>
          <cell r="D86" t="str">
            <v>нд</v>
          </cell>
          <cell r="E86" t="str">
            <v>нд</v>
          </cell>
          <cell r="F86" t="str">
            <v>нд</v>
          </cell>
          <cell r="G86" t="str">
            <v>нд</v>
          </cell>
          <cell r="H86" t="str">
            <v>нд</v>
          </cell>
          <cell r="I86" t="str">
            <v>нд</v>
          </cell>
          <cell r="J86" t="str">
            <v>нд</v>
          </cell>
          <cell r="K86" t="str">
            <v>нд</v>
          </cell>
          <cell r="L86" t="str">
            <v>нд</v>
          </cell>
          <cell r="M86" t="str">
            <v>нд</v>
          </cell>
          <cell r="N86" t="str">
            <v>нд</v>
          </cell>
          <cell r="O86" t="str">
            <v>нд</v>
          </cell>
          <cell r="P86" t="str">
            <v>нд</v>
          </cell>
        </row>
        <row r="87">
          <cell r="C87" t="str">
            <v>Г</v>
          </cell>
          <cell r="D87" t="str">
            <v>нд</v>
          </cell>
          <cell r="E87" t="str">
            <v>нд</v>
          </cell>
          <cell r="F87" t="str">
            <v>нд</v>
          </cell>
          <cell r="G87" t="str">
            <v>нд</v>
          </cell>
          <cell r="H87" t="str">
            <v>нд</v>
          </cell>
          <cell r="I87" t="str">
            <v>нд</v>
          </cell>
          <cell r="J87" t="str">
            <v>нд</v>
          </cell>
          <cell r="K87" t="str">
            <v>нд</v>
          </cell>
          <cell r="L87" t="str">
            <v>нд</v>
          </cell>
          <cell r="M87" t="str">
            <v>нд</v>
          </cell>
          <cell r="N87" t="str">
            <v>нд</v>
          </cell>
          <cell r="O87" t="str">
            <v>нд</v>
          </cell>
          <cell r="P87" t="str">
            <v>нд</v>
          </cell>
        </row>
        <row r="88">
          <cell r="C88" t="str">
            <v>Г</v>
          </cell>
          <cell r="D88" t="str">
            <v>нд</v>
          </cell>
          <cell r="E88" t="str">
            <v>нд</v>
          </cell>
          <cell r="F88" t="str">
            <v>нд</v>
          </cell>
          <cell r="G88" t="str">
            <v>нд</v>
          </cell>
          <cell r="H88" t="str">
            <v>нд</v>
          </cell>
          <cell r="I88" t="str">
            <v>нд</v>
          </cell>
          <cell r="J88" t="str">
            <v>нд</v>
          </cell>
          <cell r="K88" t="str">
            <v>нд</v>
          </cell>
          <cell r="L88" t="str">
            <v>нд</v>
          </cell>
          <cell r="M88" t="str">
            <v>нд</v>
          </cell>
          <cell r="N88" t="str">
            <v>нд</v>
          </cell>
          <cell r="O88" t="str">
            <v>нд</v>
          </cell>
          <cell r="P88" t="str">
            <v>нд</v>
          </cell>
        </row>
        <row r="89">
          <cell r="C89" t="str">
            <v>H_504-112</v>
          </cell>
          <cell r="D89" t="str">
            <v>Дальневосточный федеральный округ</v>
          </cell>
          <cell r="E89" t="str">
            <v>Приморский край</v>
          </cell>
          <cell r="F89" t="str">
            <v>г.Владивосток</v>
          </cell>
          <cell r="G89" t="str">
            <v>Акппарат управления ПАО "ДЭК"</v>
          </cell>
          <cell r="H89" t="str">
            <v xml:space="preserve">не требуется </v>
          </cell>
          <cell r="I89" t="str">
            <v xml:space="preserve">не требуется </v>
          </cell>
          <cell r="J89" t="str">
            <v xml:space="preserve">не требуется </v>
          </cell>
          <cell r="K89" t="str">
            <v xml:space="preserve">не требуется </v>
          </cell>
          <cell r="L89" t="str">
            <v xml:space="preserve">не требуется </v>
          </cell>
          <cell r="M89" t="str">
            <v xml:space="preserve">не требуется </v>
          </cell>
          <cell r="N89" t="str">
            <v xml:space="preserve">не требуется </v>
          </cell>
          <cell r="O89" t="str">
            <v>-</v>
          </cell>
          <cell r="P89" t="str">
            <v xml:space="preserve">не требуется </v>
          </cell>
        </row>
        <row r="90">
          <cell r="C90" t="str">
            <v>Г</v>
          </cell>
          <cell r="D90" t="str">
            <v>нд</v>
          </cell>
          <cell r="E90" t="str">
            <v>нд</v>
          </cell>
          <cell r="F90" t="str">
            <v>нд</v>
          </cell>
          <cell r="G90" t="str">
            <v>нд</v>
          </cell>
          <cell r="H90" t="str">
            <v>нд</v>
          </cell>
          <cell r="I90" t="str">
            <v>нд</v>
          </cell>
          <cell r="J90" t="str">
            <v>нд</v>
          </cell>
          <cell r="K90" t="str">
            <v>нд</v>
          </cell>
          <cell r="L90" t="str">
            <v>нд</v>
          </cell>
          <cell r="M90" t="str">
            <v>нд</v>
          </cell>
          <cell r="N90" t="str">
            <v>нд</v>
          </cell>
          <cell r="O90" t="str">
            <v>нд</v>
          </cell>
          <cell r="P90" t="str">
            <v>нд</v>
          </cell>
        </row>
        <row r="91">
          <cell r="C91" t="str">
            <v>Г</v>
          </cell>
          <cell r="D91" t="str">
            <v>нд</v>
          </cell>
          <cell r="E91" t="str">
            <v>нд</v>
          </cell>
          <cell r="F91" t="str">
            <v>нд</v>
          </cell>
          <cell r="G91" t="str">
            <v>нд</v>
          </cell>
          <cell r="H91" t="str">
            <v>нд</v>
          </cell>
          <cell r="I91" t="str">
            <v>нд</v>
          </cell>
          <cell r="J91" t="str">
            <v>нд</v>
          </cell>
          <cell r="K91" t="str">
            <v>нд</v>
          </cell>
          <cell r="L91" t="str">
            <v>нд</v>
          </cell>
          <cell r="M91" t="str">
            <v>нд</v>
          </cell>
          <cell r="N91" t="str">
            <v>нд</v>
          </cell>
          <cell r="O91" t="str">
            <v>нд</v>
          </cell>
          <cell r="P91" t="str">
            <v>нд</v>
          </cell>
        </row>
        <row r="92">
          <cell r="C92" t="str">
            <v>H_504-120</v>
          </cell>
          <cell r="D92" t="str">
            <v>Дальневосточный федеральный округ</v>
          </cell>
          <cell r="E92" t="str">
            <v>Приморский край</v>
          </cell>
          <cell r="F92" t="str">
            <v>г.Владивосток</v>
          </cell>
          <cell r="G92" t="str">
            <v>Акппарат управления ПАО "ДЭК"</v>
          </cell>
          <cell r="H92" t="str">
            <v xml:space="preserve">не требуется </v>
          </cell>
          <cell r="I92" t="str">
            <v xml:space="preserve">не требуется </v>
          </cell>
          <cell r="J92" t="str">
            <v xml:space="preserve">не требуется </v>
          </cell>
          <cell r="K92" t="str">
            <v xml:space="preserve">не требуется </v>
          </cell>
          <cell r="L92" t="str">
            <v xml:space="preserve">не требуется </v>
          </cell>
          <cell r="M92" t="str">
            <v xml:space="preserve">не требуется </v>
          </cell>
          <cell r="N92" t="str">
            <v xml:space="preserve">не требуется </v>
          </cell>
          <cell r="O92" t="str">
            <v>не требуется</v>
          </cell>
          <cell r="P92" t="str">
            <v xml:space="preserve">не требуется </v>
          </cell>
        </row>
        <row r="93">
          <cell r="C93" t="str">
            <v>Г</v>
          </cell>
          <cell r="D93" t="str">
            <v>нд</v>
          </cell>
          <cell r="E93" t="str">
            <v>нд</v>
          </cell>
          <cell r="F93" t="str">
            <v>нд</v>
          </cell>
          <cell r="G93" t="str">
            <v>нд</v>
          </cell>
          <cell r="H93" t="str">
            <v>нд</v>
          </cell>
          <cell r="I93" t="str">
            <v>нд</v>
          </cell>
          <cell r="J93" t="str">
            <v>нд</v>
          </cell>
          <cell r="K93" t="str">
            <v>нд</v>
          </cell>
          <cell r="L93" t="str">
            <v>нд</v>
          </cell>
          <cell r="M93" t="str">
            <v>нд</v>
          </cell>
          <cell r="N93" t="str">
            <v>нд</v>
          </cell>
          <cell r="O93" t="str">
            <v>нд</v>
          </cell>
          <cell r="P93" t="str">
            <v>нд</v>
          </cell>
        </row>
        <row r="94">
          <cell r="C94" t="str">
            <v>Г</v>
          </cell>
          <cell r="D94" t="str">
            <v>нд</v>
          </cell>
          <cell r="E94" t="str">
            <v>нд</v>
          </cell>
          <cell r="F94" t="str">
            <v>нд</v>
          </cell>
          <cell r="G94" t="str">
            <v>нд</v>
          </cell>
          <cell r="H94" t="str">
            <v>нд</v>
          </cell>
          <cell r="I94" t="str">
            <v>нд</v>
          </cell>
          <cell r="J94" t="str">
            <v>нд</v>
          </cell>
          <cell r="K94" t="str">
            <v>нд</v>
          </cell>
          <cell r="L94" t="str">
            <v>нд</v>
          </cell>
          <cell r="M94" t="str">
            <v>нд</v>
          </cell>
          <cell r="N94" t="str">
            <v>нд</v>
          </cell>
          <cell r="O94" t="str">
            <v>нд</v>
          </cell>
          <cell r="P94" t="str">
            <v>нд</v>
          </cell>
        </row>
        <row r="95">
          <cell r="C95" t="str">
            <v>Г</v>
          </cell>
          <cell r="D95" t="str">
            <v>нд</v>
          </cell>
          <cell r="E95" t="str">
            <v>нд</v>
          </cell>
          <cell r="F95" t="str">
            <v>нд</v>
          </cell>
          <cell r="G95" t="str">
            <v>нд</v>
          </cell>
          <cell r="H95" t="str">
            <v>нд</v>
          </cell>
          <cell r="I95" t="str">
            <v>нд</v>
          </cell>
          <cell r="J95" t="str">
            <v>нд</v>
          </cell>
          <cell r="K95" t="str">
            <v>нд</v>
          </cell>
          <cell r="L95" t="str">
            <v>нд</v>
          </cell>
          <cell r="M95" t="str">
            <v>нд</v>
          </cell>
          <cell r="N95" t="str">
            <v>нд</v>
          </cell>
          <cell r="O95" t="str">
            <v>нд</v>
          </cell>
          <cell r="P95" t="str">
            <v>нд</v>
          </cell>
        </row>
        <row r="96">
          <cell r="C96" t="str">
            <v>Г</v>
          </cell>
          <cell r="D96" t="str">
            <v>нд</v>
          </cell>
          <cell r="E96" t="str">
            <v>нд</v>
          </cell>
          <cell r="F96" t="str">
            <v>нд</v>
          </cell>
          <cell r="G96" t="str">
            <v>нд</v>
          </cell>
          <cell r="H96" t="str">
            <v>нд</v>
          </cell>
          <cell r="I96" t="str">
            <v>нд</v>
          </cell>
          <cell r="J96" t="str">
            <v>нд</v>
          </cell>
          <cell r="K96" t="str">
            <v>нд</v>
          </cell>
          <cell r="L96" t="str">
            <v>нд</v>
          </cell>
          <cell r="M96" t="str">
            <v>нд</v>
          </cell>
          <cell r="N96" t="str">
            <v>нд</v>
          </cell>
          <cell r="O96" t="str">
            <v>нд</v>
          </cell>
          <cell r="P96" t="str">
            <v>нд</v>
          </cell>
        </row>
        <row r="97">
          <cell r="C97" t="str">
            <v>Г</v>
          </cell>
          <cell r="D97" t="str">
            <v>нд</v>
          </cell>
          <cell r="E97" t="str">
            <v>нд</v>
          </cell>
          <cell r="F97" t="str">
            <v>нд</v>
          </cell>
          <cell r="G97" t="str">
            <v>нд</v>
          </cell>
          <cell r="H97" t="str">
            <v>нд</v>
          </cell>
          <cell r="I97" t="str">
            <v>нд</v>
          </cell>
          <cell r="J97" t="str">
            <v>нд</v>
          </cell>
          <cell r="K97" t="str">
            <v>нд</v>
          </cell>
          <cell r="L97" t="str">
            <v>нд</v>
          </cell>
          <cell r="M97" t="str">
            <v>нд</v>
          </cell>
          <cell r="N97" t="str">
            <v>нд</v>
          </cell>
          <cell r="O97" t="str">
            <v>нд</v>
          </cell>
          <cell r="P97" t="str">
            <v>нд</v>
          </cell>
        </row>
        <row r="98">
          <cell r="C98" t="str">
            <v>Г</v>
          </cell>
          <cell r="D98" t="str">
            <v>нд</v>
          </cell>
          <cell r="E98" t="str">
            <v>нд</v>
          </cell>
          <cell r="F98" t="str">
            <v>нд</v>
          </cell>
          <cell r="G98" t="str">
            <v>нд</v>
          </cell>
          <cell r="H98" t="str">
            <v>нд</v>
          </cell>
          <cell r="I98" t="str">
            <v>нд</v>
          </cell>
          <cell r="J98" t="str">
            <v>нд</v>
          </cell>
          <cell r="K98" t="str">
            <v>нд</v>
          </cell>
          <cell r="L98" t="str">
            <v>нд</v>
          </cell>
          <cell r="M98" t="str">
            <v>нд</v>
          </cell>
          <cell r="N98" t="str">
            <v>нд</v>
          </cell>
          <cell r="O98" t="str">
            <v>нд</v>
          </cell>
          <cell r="P98" t="str">
            <v>нд</v>
          </cell>
        </row>
        <row r="99">
          <cell r="C99" t="str">
            <v>H_504-114</v>
          </cell>
          <cell r="D99" t="str">
            <v>Дальневосточный федеральный округ</v>
          </cell>
          <cell r="E99" t="str">
            <v>Приморский край</v>
          </cell>
          <cell r="F99" t="str">
            <v>г.Владивосток</v>
          </cell>
          <cell r="G99" t="str">
            <v>Акппарат управления ПАО "ДЭК"</v>
          </cell>
          <cell r="H99" t="str">
            <v xml:space="preserve">не требуется </v>
          </cell>
          <cell r="I99" t="str">
            <v xml:space="preserve">не требуется </v>
          </cell>
          <cell r="J99" t="str">
            <v xml:space="preserve">не требуется </v>
          </cell>
          <cell r="K99" t="str">
            <v xml:space="preserve">не требуется </v>
          </cell>
          <cell r="L99" t="str">
            <v xml:space="preserve">не требуется </v>
          </cell>
          <cell r="M99" t="str">
            <v xml:space="preserve">не требуется </v>
          </cell>
          <cell r="N99" t="str">
            <v xml:space="preserve">не требуется </v>
          </cell>
          <cell r="O99" t="str">
            <v>не требуется</v>
          </cell>
          <cell r="P99" t="str">
            <v xml:space="preserve">не требуется </v>
          </cell>
        </row>
        <row r="100">
          <cell r="C100" t="str">
            <v>H_504-115</v>
          </cell>
          <cell r="D100" t="str">
            <v>Дальневосточный федеральный округ</v>
          </cell>
          <cell r="E100" t="str">
            <v>Приморский край</v>
          </cell>
          <cell r="F100" t="str">
            <v>г.Владивосток</v>
          </cell>
          <cell r="G100" t="str">
            <v>Акппарат управления ПАО "ДЭК"</v>
          </cell>
          <cell r="H100" t="str">
            <v xml:space="preserve">не требуется </v>
          </cell>
          <cell r="I100" t="str">
            <v xml:space="preserve">не требуется </v>
          </cell>
          <cell r="J100" t="str">
            <v xml:space="preserve">не требуется </v>
          </cell>
          <cell r="K100" t="str">
            <v xml:space="preserve">не требуется </v>
          </cell>
          <cell r="L100" t="str">
            <v xml:space="preserve">не требуется </v>
          </cell>
          <cell r="M100" t="str">
            <v xml:space="preserve">не требуется </v>
          </cell>
          <cell r="N100" t="str">
            <v xml:space="preserve">не требуется </v>
          </cell>
          <cell r="O100" t="str">
            <v>не требуется</v>
          </cell>
          <cell r="P100" t="str">
            <v xml:space="preserve">не требуется </v>
          </cell>
        </row>
        <row r="101">
          <cell r="C101" t="str">
            <v>H_504-116</v>
          </cell>
          <cell r="D101" t="str">
            <v>Дальневосточный федеральный округ</v>
          </cell>
          <cell r="E101" t="str">
            <v>Приморский край</v>
          </cell>
          <cell r="F101" t="str">
            <v>г.Владивосток</v>
          </cell>
          <cell r="G101" t="str">
            <v>Акппарат управления ПАО "ДЭК"</v>
          </cell>
          <cell r="H101" t="str">
            <v xml:space="preserve">не требуется </v>
          </cell>
          <cell r="I101" t="str">
            <v xml:space="preserve">не требуется </v>
          </cell>
          <cell r="J101" t="str">
            <v xml:space="preserve">не требуется </v>
          </cell>
          <cell r="K101" t="str">
            <v xml:space="preserve">не требуется </v>
          </cell>
          <cell r="L101" t="str">
            <v xml:space="preserve">не требуется </v>
          </cell>
          <cell r="M101" t="str">
            <v xml:space="preserve">не требуется </v>
          </cell>
          <cell r="N101" t="str">
            <v xml:space="preserve">не требуется </v>
          </cell>
          <cell r="O101" t="str">
            <v>не требуется</v>
          </cell>
          <cell r="P101" t="str">
            <v xml:space="preserve">не требуется </v>
          </cell>
        </row>
        <row r="102">
          <cell r="C102" t="str">
            <v>H_504-117</v>
          </cell>
          <cell r="D102" t="str">
            <v>Дальневосточный федеральный округ</v>
          </cell>
          <cell r="E102" t="str">
            <v>Приморский край</v>
          </cell>
          <cell r="F102" t="str">
            <v>г.Владивосток</v>
          </cell>
          <cell r="G102" t="str">
            <v>Акппарат управления ПАО "ДЭК"</v>
          </cell>
          <cell r="H102" t="str">
            <v xml:space="preserve">не требуется </v>
          </cell>
          <cell r="I102" t="str">
            <v xml:space="preserve">не требуется </v>
          </cell>
          <cell r="J102" t="str">
            <v xml:space="preserve">не требуется </v>
          </cell>
          <cell r="K102" t="str">
            <v xml:space="preserve">не требуется </v>
          </cell>
          <cell r="L102" t="str">
            <v xml:space="preserve">не требуется </v>
          </cell>
          <cell r="M102" t="str">
            <v xml:space="preserve">не требуется </v>
          </cell>
          <cell r="N102" t="str">
            <v xml:space="preserve">не требуется </v>
          </cell>
          <cell r="O102" t="str">
            <v>не требуется</v>
          </cell>
          <cell r="P102" t="str">
            <v xml:space="preserve">не требуется </v>
          </cell>
        </row>
        <row r="103">
          <cell r="C103" t="str">
            <v>H_504-119</v>
          </cell>
          <cell r="D103" t="str">
            <v>Дальневосточный федеральный округ</v>
          </cell>
          <cell r="E103" t="str">
            <v>Приморский край</v>
          </cell>
          <cell r="F103" t="str">
            <v>г.Владивосток</v>
          </cell>
          <cell r="G103" t="str">
            <v>Акппарат управления ПАО "ДЭК"</v>
          </cell>
          <cell r="H103" t="str">
            <v xml:space="preserve">не требуется </v>
          </cell>
          <cell r="I103" t="str">
            <v xml:space="preserve">не требуется </v>
          </cell>
          <cell r="J103" t="str">
            <v xml:space="preserve">не требуется </v>
          </cell>
          <cell r="K103" t="str">
            <v xml:space="preserve">не требуется </v>
          </cell>
          <cell r="L103" t="str">
            <v xml:space="preserve">не требуется </v>
          </cell>
          <cell r="M103" t="str">
            <v xml:space="preserve">не требуется </v>
          </cell>
          <cell r="N103" t="str">
            <v xml:space="preserve">не требуется </v>
          </cell>
          <cell r="O103" t="str">
            <v>не требуется</v>
          </cell>
          <cell r="P103" t="str">
            <v xml:space="preserve">не требуется </v>
          </cell>
        </row>
        <row r="104">
          <cell r="C104" t="str">
            <v>H_504-121</v>
          </cell>
          <cell r="D104" t="str">
            <v>Дальневосточный федеральный округ</v>
          </cell>
          <cell r="E104" t="str">
            <v>Приморский край</v>
          </cell>
          <cell r="F104" t="str">
            <v>г.Владивосток</v>
          </cell>
          <cell r="G104" t="str">
            <v>Акппарат управления ПАО "ДЭК"</v>
          </cell>
          <cell r="H104" t="str">
            <v xml:space="preserve">не требуется </v>
          </cell>
          <cell r="I104" t="str">
            <v xml:space="preserve">не требуется </v>
          </cell>
          <cell r="J104" t="str">
            <v xml:space="preserve">не требуется </v>
          </cell>
          <cell r="K104" t="str">
            <v xml:space="preserve">не требуется </v>
          </cell>
          <cell r="L104" t="str">
            <v xml:space="preserve">не требуется </v>
          </cell>
          <cell r="M104" t="str">
            <v xml:space="preserve">не требуется </v>
          </cell>
          <cell r="N104" t="str">
            <v xml:space="preserve">не требуется </v>
          </cell>
          <cell r="O104" t="str">
            <v>не требуется</v>
          </cell>
          <cell r="P104" t="str">
            <v xml:space="preserve">не требуется </v>
          </cell>
        </row>
        <row r="105">
          <cell r="C105" t="str">
            <v>H_504-123</v>
          </cell>
          <cell r="D105" t="str">
            <v>Дальневосточный федеральный округ</v>
          </cell>
          <cell r="E105" t="str">
            <v>Приморский край</v>
          </cell>
          <cell r="F105" t="str">
            <v>г.Владивосток</v>
          </cell>
          <cell r="G105" t="str">
            <v>Акппарат управления ПАО "ДЭК"</v>
          </cell>
          <cell r="H105" t="str">
            <v xml:space="preserve">не требуется </v>
          </cell>
          <cell r="I105" t="str">
            <v xml:space="preserve">не требуется </v>
          </cell>
          <cell r="J105" t="str">
            <v xml:space="preserve">не требуется </v>
          </cell>
          <cell r="K105" t="str">
            <v xml:space="preserve">не требуется </v>
          </cell>
          <cell r="L105" t="str">
            <v xml:space="preserve">не требуется </v>
          </cell>
          <cell r="M105" t="str">
            <v xml:space="preserve">не требуется </v>
          </cell>
          <cell r="N105" t="str">
            <v xml:space="preserve">не требуется </v>
          </cell>
          <cell r="O105" t="str">
            <v>не требуется</v>
          </cell>
          <cell r="P105" t="str">
            <v xml:space="preserve">не требуется </v>
          </cell>
        </row>
        <row r="106">
          <cell r="C106" t="str">
            <v>H_504-124</v>
          </cell>
          <cell r="D106" t="str">
            <v>Дальневосточный федеральный округ</v>
          </cell>
          <cell r="E106" t="str">
            <v>Приморский край</v>
          </cell>
          <cell r="F106" t="str">
            <v>г.Владивосток</v>
          </cell>
          <cell r="G106" t="str">
            <v>Акппарат управления ПАО "ДЭК"</v>
          </cell>
          <cell r="H106" t="str">
            <v xml:space="preserve">не требуется </v>
          </cell>
          <cell r="I106" t="str">
            <v xml:space="preserve">не требуется </v>
          </cell>
          <cell r="J106" t="str">
            <v xml:space="preserve">не требуется </v>
          </cell>
          <cell r="K106" t="str">
            <v xml:space="preserve">не требуется </v>
          </cell>
          <cell r="L106" t="str">
            <v xml:space="preserve">не требуется </v>
          </cell>
          <cell r="M106" t="str">
            <v xml:space="preserve">не требуется </v>
          </cell>
          <cell r="N106" t="str">
            <v xml:space="preserve">не требуется </v>
          </cell>
          <cell r="O106" t="str">
            <v>не требуется</v>
          </cell>
          <cell r="P106" t="str">
            <v xml:space="preserve">не требуется </v>
          </cell>
        </row>
        <row r="107">
          <cell r="C107" t="str">
            <v>H_504-125</v>
          </cell>
          <cell r="D107" t="str">
            <v>Дальневосточный федеральный округ</v>
          </cell>
          <cell r="E107" t="str">
            <v>Приморский край</v>
          </cell>
          <cell r="F107" t="str">
            <v>г.Владивосток</v>
          </cell>
          <cell r="G107" t="str">
            <v>Акппарат управления ПАО "ДЭК"</v>
          </cell>
          <cell r="H107" t="str">
            <v xml:space="preserve">не требуется </v>
          </cell>
          <cell r="I107" t="str">
            <v xml:space="preserve">не требуется </v>
          </cell>
          <cell r="J107" t="str">
            <v xml:space="preserve">не требуется </v>
          </cell>
          <cell r="K107" t="str">
            <v xml:space="preserve">не требуется </v>
          </cell>
          <cell r="L107" t="str">
            <v xml:space="preserve">не требуется </v>
          </cell>
          <cell r="M107" t="str">
            <v xml:space="preserve">не требуется </v>
          </cell>
          <cell r="N107" t="str">
            <v xml:space="preserve">не требуется </v>
          </cell>
          <cell r="O107" t="str">
            <v>не требуется</v>
          </cell>
          <cell r="P107" t="str">
            <v xml:space="preserve">не требуется </v>
          </cell>
        </row>
        <row r="108">
          <cell r="C108" t="str">
            <v>H_504-126</v>
          </cell>
          <cell r="D108" t="str">
            <v>Дальневосточный федеральный округ</v>
          </cell>
          <cell r="E108" t="str">
            <v>Приморский край</v>
          </cell>
          <cell r="F108" t="str">
            <v>г.Владивосток</v>
          </cell>
          <cell r="G108" t="str">
            <v>Акппарат управления ПАО "ДЭК"</v>
          </cell>
          <cell r="H108" t="str">
            <v xml:space="preserve">не требуется </v>
          </cell>
          <cell r="I108" t="str">
            <v xml:space="preserve">не требуется </v>
          </cell>
          <cell r="J108" t="str">
            <v xml:space="preserve">не требуется </v>
          </cell>
          <cell r="K108" t="str">
            <v xml:space="preserve">не требуется </v>
          </cell>
          <cell r="L108" t="str">
            <v xml:space="preserve">не требуется </v>
          </cell>
          <cell r="M108" t="str">
            <v xml:space="preserve">не требуется </v>
          </cell>
          <cell r="N108" t="str">
            <v xml:space="preserve">не требуется </v>
          </cell>
          <cell r="O108" t="str">
            <v>не требуется</v>
          </cell>
          <cell r="P108" t="str">
            <v xml:space="preserve">не требуется </v>
          </cell>
        </row>
        <row r="109">
          <cell r="C109" t="str">
            <v>H_504-127</v>
          </cell>
          <cell r="D109" t="str">
            <v>Дальневосточный федеральный округ</v>
          </cell>
          <cell r="E109" t="str">
            <v>Приморский край</v>
          </cell>
          <cell r="F109" t="str">
            <v>г.Владивосток</v>
          </cell>
          <cell r="G109" t="str">
            <v>Акппарат управления ПАО "ДЭК"</v>
          </cell>
          <cell r="H109" t="str">
            <v xml:space="preserve">не требуется </v>
          </cell>
          <cell r="I109" t="str">
            <v xml:space="preserve">не требуется </v>
          </cell>
          <cell r="J109" t="str">
            <v xml:space="preserve">не требуется </v>
          </cell>
          <cell r="K109" t="str">
            <v xml:space="preserve">не требуется </v>
          </cell>
          <cell r="L109" t="str">
            <v xml:space="preserve">не требуется </v>
          </cell>
          <cell r="M109" t="str">
            <v xml:space="preserve">не требуется </v>
          </cell>
          <cell r="N109" t="str">
            <v xml:space="preserve">не требуется </v>
          </cell>
          <cell r="O109" t="str">
            <v>не требуется</v>
          </cell>
          <cell r="P109" t="str">
            <v xml:space="preserve">не требуется </v>
          </cell>
        </row>
        <row r="110">
          <cell r="C110" t="str">
            <v>Г</v>
          </cell>
          <cell r="D110" t="str">
            <v>нд</v>
          </cell>
          <cell r="E110" t="str">
            <v>нд</v>
          </cell>
          <cell r="F110" t="str">
            <v>нд</v>
          </cell>
          <cell r="G110" t="str">
            <v>нд</v>
          </cell>
          <cell r="H110" t="str">
            <v>нд</v>
          </cell>
          <cell r="I110" t="str">
            <v>нд</v>
          </cell>
          <cell r="J110" t="str">
            <v>нд</v>
          </cell>
          <cell r="K110" t="str">
            <v>нд</v>
          </cell>
          <cell r="L110" t="str">
            <v>нд</v>
          </cell>
          <cell r="M110" t="str">
            <v>нд</v>
          </cell>
          <cell r="N110" t="str">
            <v>нд</v>
          </cell>
          <cell r="O110" t="str">
            <v>нд</v>
          </cell>
          <cell r="P110" t="str">
            <v>нд</v>
          </cell>
        </row>
        <row r="111">
          <cell r="C111" t="str">
            <v>Г</v>
          </cell>
          <cell r="D111" t="str">
            <v>нд</v>
          </cell>
          <cell r="E111" t="str">
            <v>нд</v>
          </cell>
          <cell r="F111" t="str">
            <v>нд</v>
          </cell>
          <cell r="G111" t="str">
            <v>нд</v>
          </cell>
          <cell r="H111" t="str">
            <v>нд</v>
          </cell>
          <cell r="I111" t="str">
            <v>нд</v>
          </cell>
          <cell r="J111" t="str">
            <v>нд</v>
          </cell>
          <cell r="K111" t="str">
            <v>нд</v>
          </cell>
          <cell r="L111" t="str">
            <v>нд</v>
          </cell>
          <cell r="M111" t="str">
            <v>нд</v>
          </cell>
          <cell r="N111" t="str">
            <v>нд</v>
          </cell>
          <cell r="O111" t="str">
            <v>нд</v>
          </cell>
          <cell r="P111" t="str">
            <v>нд</v>
          </cell>
        </row>
        <row r="112">
          <cell r="C112" t="str">
            <v>Г</v>
          </cell>
          <cell r="D112" t="str">
            <v>нд</v>
          </cell>
          <cell r="E112" t="str">
            <v>нд</v>
          </cell>
          <cell r="F112" t="str">
            <v>нд</v>
          </cell>
          <cell r="G112" t="str">
            <v>нд</v>
          </cell>
          <cell r="H112" t="str">
            <v>нд</v>
          </cell>
          <cell r="I112" t="str">
            <v>нд</v>
          </cell>
          <cell r="J112" t="str">
            <v>нд</v>
          </cell>
          <cell r="K112" t="str">
            <v>нд</v>
          </cell>
          <cell r="L112" t="str">
            <v>нд</v>
          </cell>
          <cell r="M112" t="str">
            <v>нд</v>
          </cell>
          <cell r="N112" t="str">
            <v>нд</v>
          </cell>
          <cell r="O112" t="str">
            <v>нд</v>
          </cell>
          <cell r="P112" t="str">
            <v>нд</v>
          </cell>
        </row>
        <row r="113">
          <cell r="C113" t="str">
            <v>Г</v>
          </cell>
          <cell r="D113" t="str">
            <v>нд</v>
          </cell>
          <cell r="E113" t="str">
            <v>нд</v>
          </cell>
          <cell r="F113" t="str">
            <v>нд</v>
          </cell>
          <cell r="G113" t="str">
            <v>нд</v>
          </cell>
          <cell r="H113" t="str">
            <v>нд</v>
          </cell>
          <cell r="I113" t="str">
            <v>нд</v>
          </cell>
          <cell r="J113" t="str">
            <v>нд</v>
          </cell>
          <cell r="K113" t="str">
            <v>нд</v>
          </cell>
          <cell r="L113" t="str">
            <v>нд</v>
          </cell>
          <cell r="M113" t="str">
            <v>нд</v>
          </cell>
          <cell r="N113" t="str">
            <v>нд</v>
          </cell>
          <cell r="O113" t="str">
            <v>нд</v>
          </cell>
          <cell r="P113" t="str">
            <v>нд</v>
          </cell>
        </row>
        <row r="114">
          <cell r="C114" t="str">
            <v>Г</v>
          </cell>
          <cell r="D114" t="str">
            <v>нд</v>
          </cell>
          <cell r="E114" t="str">
            <v>нд</v>
          </cell>
          <cell r="F114" t="str">
            <v>нд</v>
          </cell>
          <cell r="G114" t="str">
            <v>нд</v>
          </cell>
          <cell r="H114" t="str">
            <v>нд</v>
          </cell>
          <cell r="I114" t="str">
            <v>нд</v>
          </cell>
          <cell r="J114" t="str">
            <v>нд</v>
          </cell>
          <cell r="K114" t="str">
            <v>нд</v>
          </cell>
          <cell r="L114" t="str">
            <v>нд</v>
          </cell>
          <cell r="M114" t="str">
            <v>нд</v>
          </cell>
          <cell r="N114" t="str">
            <v>нд</v>
          </cell>
          <cell r="O114" t="str">
            <v>нд</v>
          </cell>
          <cell r="P114" t="str">
            <v>нд</v>
          </cell>
        </row>
      </sheetData>
      <sheetData sheetId="7">
        <row r="11">
          <cell r="C11">
            <v>0</v>
          </cell>
          <cell r="D11">
            <v>0</v>
          </cell>
          <cell r="E11">
            <v>0</v>
          </cell>
          <cell r="F11">
            <v>0</v>
          </cell>
          <cell r="G11">
            <v>0</v>
          </cell>
          <cell r="H11">
            <v>0</v>
          </cell>
          <cell r="I11">
            <v>0</v>
          </cell>
          <cell r="J11">
            <v>0</v>
          </cell>
          <cell r="K11">
            <v>0</v>
          </cell>
          <cell r="L11">
            <v>0</v>
          </cell>
          <cell r="M11">
            <v>0</v>
          </cell>
          <cell r="N11">
            <v>0</v>
          </cell>
          <cell r="O11">
            <v>0</v>
          </cell>
          <cell r="P11">
            <v>0</v>
          </cell>
          <cell r="Q11">
            <v>0</v>
          </cell>
          <cell r="R11">
            <v>0</v>
          </cell>
          <cell r="S11">
            <v>0</v>
          </cell>
          <cell r="T11">
            <v>0</v>
          </cell>
          <cell r="U11">
            <v>0</v>
          </cell>
          <cell r="V11">
            <v>0</v>
          </cell>
          <cell r="W11">
            <v>0</v>
          </cell>
          <cell r="X11">
            <v>0</v>
          </cell>
          <cell r="Y11">
            <v>0</v>
          </cell>
          <cell r="Z11">
            <v>0</v>
          </cell>
        </row>
        <row r="12">
          <cell r="C12">
            <v>0</v>
          </cell>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cell r="T12">
            <v>0</v>
          </cell>
          <cell r="U12">
            <v>0</v>
          </cell>
          <cell r="V12">
            <v>0</v>
          </cell>
          <cell r="W12">
            <v>0</v>
          </cell>
          <cell r="X12">
            <v>0</v>
          </cell>
          <cell r="Y12">
            <v>0</v>
          </cell>
          <cell r="Z12">
            <v>0</v>
          </cell>
        </row>
        <row r="13">
          <cell r="C13" t="str">
            <v>Идентифика-тор инвестицион-ного проекта</v>
          </cell>
          <cell r="D13" t="str">
            <v>Инвестиционным проектом предусматривается выполнение:</v>
          </cell>
          <cell r="E13">
            <v>0</v>
          </cell>
          <cell r="F13">
            <v>0</v>
          </cell>
          <cell r="G13">
            <v>0</v>
          </cell>
          <cell r="H13" t="str">
            <v>Реализация инвестиционного проекта обсулавливается необходимостью выполнения требований:</v>
          </cell>
          <cell r="I13">
            <v>0</v>
          </cell>
          <cell r="J13" t="str">
            <v>Инвестиционным проектом осуществляются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и
 обеспечивающие достижение утве</v>
          </cell>
          <cell r="K13" t="str">
            <v xml:space="preserve">Инвестиционным проектом осуществляются  обязательные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
</v>
          </cell>
          <cell r="L13" t="str">
            <v>Задачи, решаемые в рамках инвестиционного проекта</v>
          </cell>
          <cell r="M13" t="str">
            <v>Год принятия к бухгалтерскому учету объекта основных средств (нематериальных активов)  
до реализации инвестиционного проекта</v>
          </cell>
          <cell r="N13" t="str">
            <v>Показатель  оценки технического состояния</v>
          </cell>
          <cell r="O13" t="str">
            <v>Показатель оценки последствий отказа</v>
          </cell>
          <cell r="P13" t="str">
            <v>Год определения показателей оценки технического состояния и последствий отказа</v>
          </cell>
          <cell r="Q13" t="str">
            <v>Необходимость замены физически изношенного оборудования подтверждается  результатами:</v>
          </cell>
          <cell r="R13">
            <v>0</v>
          </cell>
          <cell r="S13" t="str">
            <v>Реализация инвестиционного проекта предусматривается решением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v>
          </cell>
          <cell r="T13" t="str">
            <v xml:space="preserve">Оценка полной стоимости инвестиционного проекта в прогнозных ценах соответствующих лет, млн рублей (с НДС) </v>
          </cell>
          <cell r="U13" t="str">
            <v>Наименование документа, обосновывающего оценку полной стоимости инвестиционного проекта</v>
          </cell>
          <cell r="V13" t="str">
            <v>Идентификатор инвестиционного проекта, для целей реализации которого инвестиционным проектом предусматривается покупка земельного участка</v>
          </cell>
          <cell r="W13" t="str">
            <v>Характеристики объектов инвестиционной деятельности</v>
          </cell>
          <cell r="X13">
            <v>0</v>
          </cell>
          <cell r="Y13">
            <v>0</v>
          </cell>
          <cell r="Z13">
            <v>0</v>
          </cell>
        </row>
        <row r="14">
          <cell r="C14">
            <v>0</v>
          </cell>
          <cell r="D14" t="str">
            <v>противоаварийных мероприятий, предусмотренных актами о расследовании причин аварии (реквизиты актов)</v>
          </cell>
          <cell r="E14" t="str">
            <v xml:space="preserve">предписаний федерального органа исполнительной власти, уполномоченного на осуществление федерального государственного энергетического надзора вынесенных по результатам расследования причин аварий (реквизиты предписаний)
</v>
          </cell>
          <cell r="F14" t="str">
            <v>иных  предписаний федерального органа исполнительной власти, уполномоченного на осуществление федерального государственного энергетического надзора (реквизиты предписаний)</v>
          </cell>
          <cell r="G14" t="str">
            <v>предписаний иных органов государственной власти (указать наименования органов исполнительной власти)</v>
          </cell>
          <cell r="H14">
            <v>0</v>
          </cell>
          <cell r="I14">
            <v>0</v>
          </cell>
          <cell r="J14">
            <v>0</v>
          </cell>
          <cell r="K14">
            <v>0</v>
          </cell>
          <cell r="L14">
            <v>0</v>
          </cell>
          <cell r="M14">
            <v>0</v>
          </cell>
          <cell r="N14">
            <v>0</v>
          </cell>
          <cell r="O14">
            <v>0</v>
          </cell>
          <cell r="P14">
            <v>0</v>
          </cell>
          <cell r="Q14">
            <v>0</v>
          </cell>
          <cell r="R14">
            <v>0</v>
          </cell>
          <cell r="S14">
            <v>0</v>
          </cell>
          <cell r="T14">
            <v>0</v>
          </cell>
          <cell r="U14">
            <v>0</v>
          </cell>
          <cell r="V14">
            <v>0</v>
          </cell>
          <cell r="W14" t="str">
            <v>Наименование показателя, единицы измерения</v>
          </cell>
          <cell r="X14">
            <v>0</v>
          </cell>
          <cell r="Y14" t="str">
            <v>Наименование показателя, единицы измерения</v>
          </cell>
          <cell r="Z14">
            <v>0</v>
          </cell>
        </row>
        <row r="15">
          <cell r="C15">
            <v>0</v>
          </cell>
          <cell r="D15">
            <v>0</v>
          </cell>
          <cell r="E15">
            <v>0</v>
          </cell>
          <cell r="F15">
            <v>0</v>
          </cell>
          <cell r="G15">
            <v>0</v>
          </cell>
          <cell r="H15" t="str">
            <v>законодательства Российской Федерации (+;-)</v>
          </cell>
          <cell r="I15" t="str">
            <v>регламентов рынков электрической энергии  (+;-)</v>
          </cell>
          <cell r="J15">
            <v>0</v>
          </cell>
          <cell r="K15">
            <v>0</v>
          </cell>
          <cell r="L15">
            <v>0</v>
          </cell>
          <cell r="M15">
            <v>0</v>
          </cell>
          <cell r="N15">
            <v>0</v>
          </cell>
          <cell r="O15">
            <v>0</v>
          </cell>
          <cell r="P15">
            <v>0</v>
          </cell>
          <cell r="Q15" t="str">
            <v>технического освидетельст-вования (+;-)</v>
          </cell>
          <cell r="R15" t="str">
            <v>технического обследования 
(+;-)</v>
          </cell>
          <cell r="S15">
            <v>0</v>
          </cell>
          <cell r="T15">
            <v>0</v>
          </cell>
          <cell r="U15">
            <v>0</v>
          </cell>
          <cell r="V15">
            <v>0</v>
          </cell>
          <cell r="W15" t="str">
            <v>площадь, м2</v>
          </cell>
          <cell r="X15" t="str">
            <v>площадь, м2</v>
          </cell>
          <cell r="Y15" t="str">
            <v>количество, шт.</v>
          </cell>
          <cell r="Z15" t="str">
            <v>количество, шт.</v>
          </cell>
        </row>
        <row r="16">
          <cell r="C16">
            <v>3</v>
          </cell>
          <cell r="D16">
            <v>4</v>
          </cell>
          <cell r="E16">
            <v>5</v>
          </cell>
          <cell r="F16">
            <v>6</v>
          </cell>
          <cell r="G16">
            <v>7</v>
          </cell>
          <cell r="H16">
            <v>8</v>
          </cell>
          <cell r="I16">
            <v>9</v>
          </cell>
          <cell r="J16">
            <v>10</v>
          </cell>
          <cell r="K16">
            <v>11</v>
          </cell>
          <cell r="L16">
            <v>12</v>
          </cell>
          <cell r="M16">
            <v>13</v>
          </cell>
          <cell r="N16">
            <v>14</v>
          </cell>
          <cell r="O16">
            <v>15</v>
          </cell>
          <cell r="P16">
            <v>16</v>
          </cell>
          <cell r="Q16">
            <v>17</v>
          </cell>
          <cell r="R16">
            <v>18</v>
          </cell>
          <cell r="S16">
            <v>19</v>
          </cell>
          <cell r="T16">
            <v>20</v>
          </cell>
          <cell r="U16">
            <v>21</v>
          </cell>
          <cell r="V16">
            <v>22</v>
          </cell>
          <cell r="W16" t="str">
            <v>23.1.1</v>
          </cell>
          <cell r="X16" t="str">
            <v>23.1.2</v>
          </cell>
          <cell r="Y16" t="str">
            <v>23.2.1</v>
          </cell>
          <cell r="Z16" t="str">
            <v>23.2.2</v>
          </cell>
        </row>
        <row r="17">
          <cell r="C17" t="str">
            <v>Г</v>
          </cell>
          <cell r="D17" t="str">
            <v>нд</v>
          </cell>
          <cell r="E17" t="str">
            <v>нд</v>
          </cell>
          <cell r="F17" t="str">
            <v>нд</v>
          </cell>
          <cell r="G17" t="str">
            <v>нд</v>
          </cell>
          <cell r="H17" t="str">
            <v>нд</v>
          </cell>
          <cell r="I17" t="str">
            <v>нд</v>
          </cell>
          <cell r="J17" t="str">
            <v>нд</v>
          </cell>
          <cell r="K17" t="str">
            <v>нд</v>
          </cell>
          <cell r="L17" t="str">
            <v>нд</v>
          </cell>
          <cell r="M17" t="str">
            <v>нд</v>
          </cell>
          <cell r="N17" t="str">
            <v>нд</v>
          </cell>
          <cell r="O17" t="str">
            <v>нд</v>
          </cell>
          <cell r="P17" t="str">
            <v>нд</v>
          </cell>
          <cell r="Q17" t="str">
            <v>нд</v>
          </cell>
          <cell r="R17" t="str">
            <v>нд</v>
          </cell>
          <cell r="S17" t="str">
            <v>нд</v>
          </cell>
          <cell r="T17">
            <v>166.34097774</v>
          </cell>
          <cell r="U17" t="str">
            <v>нд</v>
          </cell>
          <cell r="V17" t="str">
            <v>нд</v>
          </cell>
          <cell r="W17">
            <v>0</v>
          </cell>
          <cell r="X17">
            <v>0</v>
          </cell>
          <cell r="Y17">
            <v>0</v>
          </cell>
          <cell r="Z17">
            <v>731</v>
          </cell>
        </row>
        <row r="18">
          <cell r="C18" t="str">
            <v>Г</v>
          </cell>
          <cell r="D18" t="str">
            <v>нд</v>
          </cell>
          <cell r="E18" t="str">
            <v>нд</v>
          </cell>
          <cell r="F18" t="str">
            <v>нд</v>
          </cell>
          <cell r="G18" t="str">
            <v>нд</v>
          </cell>
          <cell r="H18" t="str">
            <v>нд</v>
          </cell>
          <cell r="I18" t="str">
            <v>нд</v>
          </cell>
          <cell r="J18" t="str">
            <v>нд</v>
          </cell>
          <cell r="K18" t="str">
            <v>нд</v>
          </cell>
          <cell r="L18" t="str">
            <v>нд</v>
          </cell>
          <cell r="M18" t="str">
            <v>нд</v>
          </cell>
          <cell r="N18" t="str">
            <v>нд</v>
          </cell>
          <cell r="O18" t="str">
            <v>нд</v>
          </cell>
          <cell r="P18" t="str">
            <v>нд</v>
          </cell>
          <cell r="Q18" t="str">
            <v>нд</v>
          </cell>
          <cell r="R18" t="str">
            <v>нд</v>
          </cell>
          <cell r="S18" t="str">
            <v>нд</v>
          </cell>
          <cell r="T18">
            <v>21.356492809999999</v>
          </cell>
          <cell r="U18" t="str">
            <v>нд</v>
          </cell>
          <cell r="V18" t="str">
            <v>нд</v>
          </cell>
          <cell r="W18">
            <v>0</v>
          </cell>
          <cell r="X18">
            <v>0</v>
          </cell>
          <cell r="Y18">
            <v>0</v>
          </cell>
          <cell r="Z18">
            <v>6</v>
          </cell>
        </row>
        <row r="19">
          <cell r="C19" t="str">
            <v>Г</v>
          </cell>
          <cell r="D19" t="str">
            <v>нд</v>
          </cell>
          <cell r="E19" t="str">
            <v>нд</v>
          </cell>
          <cell r="F19" t="str">
            <v>нд</v>
          </cell>
          <cell r="G19" t="str">
            <v>нд</v>
          </cell>
          <cell r="H19" t="str">
            <v>нд</v>
          </cell>
          <cell r="I19" t="str">
            <v>нд</v>
          </cell>
          <cell r="J19" t="str">
            <v>нд</v>
          </cell>
          <cell r="K19" t="str">
            <v>нд</v>
          </cell>
          <cell r="L19" t="str">
            <v>нд</v>
          </cell>
          <cell r="M19" t="str">
            <v>нд</v>
          </cell>
          <cell r="N19" t="str">
            <v>нд</v>
          </cell>
          <cell r="O19" t="str">
            <v>нд</v>
          </cell>
          <cell r="P19" t="str">
            <v>нд</v>
          </cell>
          <cell r="Q19" t="str">
            <v>нд</v>
          </cell>
          <cell r="R19" t="str">
            <v>нд</v>
          </cell>
          <cell r="S19" t="str">
            <v>нд</v>
          </cell>
          <cell r="T19">
            <v>7.1415450800000002</v>
          </cell>
          <cell r="U19" t="str">
            <v>нд</v>
          </cell>
          <cell r="V19" t="str">
            <v>нд</v>
          </cell>
          <cell r="W19">
            <v>0</v>
          </cell>
          <cell r="X19">
            <v>0</v>
          </cell>
          <cell r="Y19">
            <v>0</v>
          </cell>
          <cell r="Z19">
            <v>22</v>
          </cell>
        </row>
        <row r="20">
          <cell r="C20" t="str">
            <v>Г</v>
          </cell>
          <cell r="D20" t="str">
            <v>нд</v>
          </cell>
          <cell r="E20" t="str">
            <v>нд</v>
          </cell>
          <cell r="F20" t="str">
            <v>нд</v>
          </cell>
          <cell r="G20" t="str">
            <v>нд</v>
          </cell>
          <cell r="H20" t="str">
            <v>нд</v>
          </cell>
          <cell r="I20" t="str">
            <v>нд</v>
          </cell>
          <cell r="J20" t="str">
            <v>нд</v>
          </cell>
          <cell r="K20" t="str">
            <v>нд</v>
          </cell>
          <cell r="L20" t="str">
            <v>нд</v>
          </cell>
          <cell r="M20" t="str">
            <v>нд</v>
          </cell>
          <cell r="N20" t="str">
            <v>нд</v>
          </cell>
          <cell r="O20" t="str">
            <v>нд</v>
          </cell>
          <cell r="P20" t="str">
            <v>нд</v>
          </cell>
          <cell r="Q20" t="str">
            <v>нд</v>
          </cell>
          <cell r="R20" t="str">
            <v>нд</v>
          </cell>
          <cell r="S20" t="str">
            <v>нд</v>
          </cell>
          <cell r="T20">
            <v>137.84293984999999</v>
          </cell>
          <cell r="U20" t="str">
            <v>нд</v>
          </cell>
          <cell r="V20" t="str">
            <v>нд</v>
          </cell>
          <cell r="W20">
            <v>0</v>
          </cell>
          <cell r="X20">
            <v>0</v>
          </cell>
          <cell r="Y20">
            <v>0</v>
          </cell>
          <cell r="Z20">
            <v>703</v>
          </cell>
        </row>
        <row r="21">
          <cell r="C21" t="str">
            <v>Г</v>
          </cell>
          <cell r="D21" t="str">
            <v>нд</v>
          </cell>
          <cell r="E21" t="str">
            <v>нд</v>
          </cell>
          <cell r="F21" t="str">
            <v>нд</v>
          </cell>
          <cell r="G21" t="str">
            <v>нд</v>
          </cell>
          <cell r="H21" t="str">
            <v>нд</v>
          </cell>
          <cell r="I21" t="str">
            <v>нд</v>
          </cell>
          <cell r="J21" t="str">
            <v>нд</v>
          </cell>
          <cell r="K21" t="str">
            <v>нд</v>
          </cell>
          <cell r="L21" t="str">
            <v>нд</v>
          </cell>
          <cell r="M21" t="str">
            <v>нд</v>
          </cell>
          <cell r="N21" t="str">
            <v>нд</v>
          </cell>
          <cell r="O21" t="str">
            <v>нд</v>
          </cell>
          <cell r="P21" t="str">
            <v>нд</v>
          </cell>
          <cell r="Q21" t="str">
            <v>нд</v>
          </cell>
          <cell r="R21" t="str">
            <v>нд</v>
          </cell>
          <cell r="S21" t="str">
            <v>нд</v>
          </cell>
          <cell r="T21">
            <v>0</v>
          </cell>
          <cell r="U21" t="str">
            <v>нд</v>
          </cell>
          <cell r="V21" t="str">
            <v>нд</v>
          </cell>
          <cell r="W21">
            <v>0</v>
          </cell>
          <cell r="X21">
            <v>0</v>
          </cell>
          <cell r="Y21">
            <v>0</v>
          </cell>
          <cell r="Z21">
            <v>0</v>
          </cell>
        </row>
        <row r="22">
          <cell r="C22" t="str">
            <v>Г</v>
          </cell>
          <cell r="D22" t="str">
            <v>нд</v>
          </cell>
          <cell r="E22" t="str">
            <v>нд</v>
          </cell>
          <cell r="F22" t="str">
            <v>нд</v>
          </cell>
          <cell r="G22" t="str">
            <v>нд</v>
          </cell>
          <cell r="H22" t="str">
            <v>нд</v>
          </cell>
          <cell r="I22" t="str">
            <v>нд</v>
          </cell>
          <cell r="J22" t="str">
            <v>нд</v>
          </cell>
          <cell r="K22" t="str">
            <v>нд</v>
          </cell>
          <cell r="L22" t="str">
            <v>нд</v>
          </cell>
          <cell r="M22" t="str">
            <v>нд</v>
          </cell>
          <cell r="N22" t="str">
            <v>нд</v>
          </cell>
          <cell r="O22" t="str">
            <v>нд</v>
          </cell>
          <cell r="P22" t="str">
            <v>нд</v>
          </cell>
          <cell r="Q22" t="str">
            <v>нд</v>
          </cell>
          <cell r="R22" t="str">
            <v>нд</v>
          </cell>
          <cell r="S22" t="str">
            <v>нд</v>
          </cell>
          <cell r="T22">
            <v>0</v>
          </cell>
          <cell r="U22" t="str">
            <v>нд</v>
          </cell>
          <cell r="V22" t="str">
            <v>нд</v>
          </cell>
          <cell r="W22">
            <v>0</v>
          </cell>
          <cell r="X22">
            <v>0</v>
          </cell>
          <cell r="Y22">
            <v>0</v>
          </cell>
          <cell r="Z22">
            <v>0</v>
          </cell>
        </row>
        <row r="23">
          <cell r="C23" t="str">
            <v>Г</v>
          </cell>
          <cell r="D23" t="str">
            <v>нд</v>
          </cell>
          <cell r="E23" t="str">
            <v>нд</v>
          </cell>
          <cell r="F23" t="str">
            <v>нд</v>
          </cell>
          <cell r="G23" t="str">
            <v>нд</v>
          </cell>
          <cell r="H23" t="str">
            <v>нд</v>
          </cell>
          <cell r="I23" t="str">
            <v>нд</v>
          </cell>
          <cell r="J23" t="str">
            <v>нд</v>
          </cell>
          <cell r="K23" t="str">
            <v>нд</v>
          </cell>
          <cell r="L23" t="str">
            <v>нд</v>
          </cell>
          <cell r="M23" t="str">
            <v>нд</v>
          </cell>
          <cell r="N23" t="str">
            <v>нд</v>
          </cell>
          <cell r="O23" t="str">
            <v>нд</v>
          </cell>
          <cell r="P23" t="str">
            <v>нд</v>
          </cell>
          <cell r="Q23" t="str">
            <v>нд</v>
          </cell>
          <cell r="R23" t="str">
            <v>нд</v>
          </cell>
          <cell r="S23" t="str">
            <v>нд</v>
          </cell>
          <cell r="T23">
            <v>125.63304327</v>
          </cell>
          <cell r="U23" t="str">
            <v>нд</v>
          </cell>
          <cell r="V23" t="str">
            <v>нд</v>
          </cell>
          <cell r="W23">
            <v>0</v>
          </cell>
          <cell r="X23">
            <v>0</v>
          </cell>
          <cell r="Y23">
            <v>0</v>
          </cell>
          <cell r="Z23">
            <v>731</v>
          </cell>
        </row>
        <row r="24">
          <cell r="C24" t="str">
            <v>Г</v>
          </cell>
          <cell r="D24" t="str">
            <v>нд</v>
          </cell>
          <cell r="E24" t="str">
            <v>нд</v>
          </cell>
          <cell r="F24" t="str">
            <v>нд</v>
          </cell>
          <cell r="G24" t="str">
            <v>нд</v>
          </cell>
          <cell r="H24" t="str">
            <v>нд</v>
          </cell>
          <cell r="I24" t="str">
            <v>нд</v>
          </cell>
          <cell r="J24" t="str">
            <v>нд</v>
          </cell>
          <cell r="K24" t="str">
            <v>нд</v>
          </cell>
          <cell r="L24" t="str">
            <v>нд</v>
          </cell>
          <cell r="M24" t="str">
            <v>нд</v>
          </cell>
          <cell r="N24" t="str">
            <v>нд</v>
          </cell>
          <cell r="O24" t="str">
            <v>нд</v>
          </cell>
          <cell r="P24" t="str">
            <v>нд</v>
          </cell>
          <cell r="Q24" t="str">
            <v>нд</v>
          </cell>
          <cell r="R24" t="str">
            <v>нд</v>
          </cell>
          <cell r="S24" t="str">
            <v>нд</v>
          </cell>
          <cell r="T24">
            <v>19.421263199999999</v>
          </cell>
          <cell r="U24" t="str">
            <v>нд</v>
          </cell>
          <cell r="V24" t="str">
            <v>нд</v>
          </cell>
          <cell r="W24">
            <v>0</v>
          </cell>
          <cell r="X24">
            <v>0</v>
          </cell>
          <cell r="Y24">
            <v>0</v>
          </cell>
          <cell r="Z24">
            <v>6</v>
          </cell>
        </row>
        <row r="25">
          <cell r="C25" t="str">
            <v>Г</v>
          </cell>
          <cell r="D25" t="str">
            <v>нд</v>
          </cell>
          <cell r="E25" t="str">
            <v>нд</v>
          </cell>
          <cell r="F25" t="str">
            <v>нд</v>
          </cell>
          <cell r="G25" t="str">
            <v>нд</v>
          </cell>
          <cell r="H25" t="str">
            <v>нд</v>
          </cell>
          <cell r="I25" t="str">
            <v>нд</v>
          </cell>
          <cell r="J25" t="str">
            <v>нд</v>
          </cell>
          <cell r="K25" t="str">
            <v>нд</v>
          </cell>
          <cell r="L25" t="str">
            <v>нд</v>
          </cell>
          <cell r="M25" t="str">
            <v>нд</v>
          </cell>
          <cell r="N25" t="str">
            <v>нд</v>
          </cell>
          <cell r="O25" t="str">
            <v>нд</v>
          </cell>
          <cell r="P25" t="str">
            <v>нд</v>
          </cell>
          <cell r="Q25" t="str">
            <v>нд</v>
          </cell>
          <cell r="R25" t="str">
            <v>нд</v>
          </cell>
          <cell r="S25" t="str">
            <v>нд</v>
          </cell>
          <cell r="T25">
            <v>19.421263199999999</v>
          </cell>
          <cell r="U25" t="str">
            <v>нд</v>
          </cell>
          <cell r="V25" t="str">
            <v>нд</v>
          </cell>
          <cell r="W25">
            <v>0</v>
          </cell>
          <cell r="X25">
            <v>0</v>
          </cell>
          <cell r="Y25">
            <v>0</v>
          </cell>
          <cell r="Z25">
            <v>6</v>
          </cell>
        </row>
        <row r="26">
          <cell r="C26" t="str">
            <v>Г</v>
          </cell>
          <cell r="D26" t="str">
            <v>нд</v>
          </cell>
          <cell r="E26" t="str">
            <v>нд</v>
          </cell>
          <cell r="F26" t="str">
            <v>нд</v>
          </cell>
          <cell r="G26" t="str">
            <v>нд</v>
          </cell>
          <cell r="H26" t="str">
            <v>нд</v>
          </cell>
          <cell r="I26" t="str">
            <v>нд</v>
          </cell>
          <cell r="J26" t="str">
            <v>нд</v>
          </cell>
          <cell r="K26" t="str">
            <v>нд</v>
          </cell>
          <cell r="L26" t="str">
            <v>нд</v>
          </cell>
          <cell r="M26" t="str">
            <v>нд</v>
          </cell>
          <cell r="N26" t="str">
            <v>нд</v>
          </cell>
          <cell r="O26" t="str">
            <v>нд</v>
          </cell>
          <cell r="P26" t="str">
            <v>нд</v>
          </cell>
          <cell r="Q26" t="str">
            <v>нд</v>
          </cell>
          <cell r="R26" t="str">
            <v>нд</v>
          </cell>
          <cell r="S26" t="str">
            <v>нд</v>
          </cell>
          <cell r="T26">
            <v>19.421263199999999</v>
          </cell>
          <cell r="U26" t="str">
            <v>нд</v>
          </cell>
          <cell r="V26" t="str">
            <v>нд</v>
          </cell>
          <cell r="W26">
            <v>0</v>
          </cell>
          <cell r="X26">
            <v>0</v>
          </cell>
          <cell r="Y26">
            <v>0</v>
          </cell>
          <cell r="Z26">
            <v>6</v>
          </cell>
        </row>
        <row r="27">
          <cell r="C27" t="str">
            <v>H_504-13</v>
          </cell>
          <cell r="D27" t="str">
            <v>нд</v>
          </cell>
          <cell r="E27" t="str">
            <v>нд</v>
          </cell>
          <cell r="F27" t="str">
            <v>нд</v>
          </cell>
          <cell r="G27" t="str">
            <v>нд</v>
          </cell>
          <cell r="H27" t="str">
            <v>-</v>
          </cell>
          <cell r="I27" t="str">
            <v>-</v>
          </cell>
          <cell r="J27" t="str">
            <v>-</v>
          </cell>
          <cell r="K27" t="str">
            <v>-</v>
          </cell>
          <cell r="L27" t="str">
            <v xml:space="preserve">Приведение электрической системы в соответствие с правилами технической эксплуатации электроустановок потребителей (ПТЭЭУ) утвержденные приказом Министерства энергетики РФ от 13 января 2003 г. N 6 и правилам устройства электроустановок (ПУЭ) утвержденные </v>
          </cell>
          <cell r="M27" t="str">
            <v>нд</v>
          </cell>
          <cell r="N27" t="str">
            <v>нд</v>
          </cell>
          <cell r="O27" t="str">
            <v>нд</v>
          </cell>
          <cell r="P27" t="str">
            <v>нд</v>
          </cell>
          <cell r="Q27" t="str">
            <v>-</v>
          </cell>
          <cell r="R27" t="str">
            <v>-</v>
          </cell>
          <cell r="S27" t="str">
            <v>-</v>
          </cell>
          <cell r="T27">
            <v>0.56959705999999999</v>
          </cell>
          <cell r="U27" t="str">
            <v>Коммерческие предложения в ценах 2017 года</v>
          </cell>
          <cell r="V27" t="str">
            <v>нд</v>
          </cell>
          <cell r="W27">
            <v>0</v>
          </cell>
          <cell r="X27">
            <v>0</v>
          </cell>
          <cell r="Y27">
            <v>0</v>
          </cell>
          <cell r="Z27">
            <v>1</v>
          </cell>
        </row>
        <row r="28">
          <cell r="C28" t="str">
            <v>H_504-14</v>
          </cell>
          <cell r="D28" t="str">
            <v>нд</v>
          </cell>
          <cell r="E28" t="str">
            <v>нд</v>
          </cell>
          <cell r="F28" t="str">
            <v>нд</v>
          </cell>
          <cell r="G28" t="str">
            <v>нд</v>
          </cell>
          <cell r="H28" t="str">
            <v>-</v>
          </cell>
          <cell r="I28" t="str">
            <v>-</v>
          </cell>
          <cell r="J28" t="str">
            <v>-</v>
          </cell>
          <cell r="K28" t="str">
            <v>-</v>
          </cell>
          <cell r="L28" t="str">
            <v xml:space="preserve">Приведение электрической системы в соответствие с правилами технической эксплуатации электроустановок потребителей (ПТЭЭУ) утвержденные приказом Министерства энергетики РФ от 13 января 2003 г. N 6 и правилам устройства электроустановок (ПУЭ) утвержденные </v>
          </cell>
          <cell r="M28" t="str">
            <v>нд</v>
          </cell>
          <cell r="N28" t="str">
            <v>нд</v>
          </cell>
          <cell r="O28" t="str">
            <v>нд</v>
          </cell>
          <cell r="P28" t="str">
            <v>нд</v>
          </cell>
          <cell r="Q28" t="str">
            <v>-</v>
          </cell>
          <cell r="R28" t="str">
            <v xml:space="preserve"> +</v>
          </cell>
          <cell r="S28" t="str">
            <v>-</v>
          </cell>
          <cell r="T28">
            <v>9.1910049300000001</v>
          </cell>
          <cell r="U28" t="str">
            <v>Коммерческие предложения в ценах 2017 года</v>
          </cell>
          <cell r="V28" t="str">
            <v>нд</v>
          </cell>
          <cell r="W28">
            <v>0</v>
          </cell>
          <cell r="X28">
            <v>0</v>
          </cell>
          <cell r="Y28">
            <v>0</v>
          </cell>
          <cell r="Z28">
            <v>1</v>
          </cell>
        </row>
        <row r="29">
          <cell r="C29" t="str">
            <v>H_504-11</v>
          </cell>
          <cell r="D29" t="str">
            <v>нд</v>
          </cell>
          <cell r="E29" t="str">
            <v>нд</v>
          </cell>
          <cell r="F29" t="str">
            <v>нд</v>
          </cell>
          <cell r="G29" t="str">
            <v>нд</v>
          </cell>
          <cell r="H29" t="str">
            <v>-</v>
          </cell>
          <cell r="I29" t="str">
            <v>-</v>
          </cell>
          <cell r="J29" t="str">
            <v>-</v>
          </cell>
          <cell r="K29" t="str">
            <v>-</v>
          </cell>
          <cell r="L29" t="str">
            <v>Приведение пожарной сигнализации к требованиям ППБ 01-03; РД 25 953-90; РД78.145-93; СП6.13130.2013</v>
          </cell>
          <cell r="M29" t="str">
            <v>нд</v>
          </cell>
          <cell r="N29" t="str">
            <v>нд</v>
          </cell>
          <cell r="O29" t="str">
            <v>нд</v>
          </cell>
          <cell r="P29" t="str">
            <v>нд</v>
          </cell>
          <cell r="Q29" t="str">
            <v>-</v>
          </cell>
          <cell r="R29" t="str">
            <v>-</v>
          </cell>
          <cell r="S29" t="str">
            <v>-</v>
          </cell>
          <cell r="T29">
            <v>0.60161200000000004</v>
          </cell>
          <cell r="U29" t="str">
            <v>Коммерческие предложения в ценах 2017 года</v>
          </cell>
          <cell r="V29" t="str">
            <v>нд</v>
          </cell>
          <cell r="W29">
            <v>0</v>
          </cell>
          <cell r="X29">
            <v>0</v>
          </cell>
          <cell r="Y29">
            <v>0</v>
          </cell>
          <cell r="Z29">
            <v>1</v>
          </cell>
        </row>
        <row r="30">
          <cell r="C30" t="str">
            <v>H_504-12</v>
          </cell>
          <cell r="D30" t="str">
            <v>нд</v>
          </cell>
          <cell r="E30" t="str">
            <v>нд</v>
          </cell>
          <cell r="F30" t="str">
            <v>нд</v>
          </cell>
          <cell r="G30" t="str">
            <v>нд</v>
          </cell>
          <cell r="H30" t="str">
            <v>-</v>
          </cell>
          <cell r="I30" t="str">
            <v>-</v>
          </cell>
          <cell r="J30" t="str">
            <v>-</v>
          </cell>
          <cell r="K30" t="str">
            <v>-</v>
          </cell>
          <cell r="L30" t="str">
            <v>Приведение пожарной сигнализации к требованиям ППБ 01-03; РД 25 953-90; РД78.145-93; СП6.13130.2013</v>
          </cell>
          <cell r="M30" t="str">
            <v>нд</v>
          </cell>
          <cell r="N30" t="str">
            <v>нд</v>
          </cell>
          <cell r="O30" t="str">
            <v>нд</v>
          </cell>
          <cell r="P30" t="str">
            <v>нд</v>
          </cell>
          <cell r="Q30" t="str">
            <v>-</v>
          </cell>
          <cell r="R30" t="str">
            <v>-</v>
          </cell>
          <cell r="S30" t="str">
            <v>-</v>
          </cell>
          <cell r="T30">
            <v>6.4431864000000001</v>
          </cell>
          <cell r="U30" t="str">
            <v>Сметный расчет</v>
          </cell>
          <cell r="V30" t="str">
            <v>нд</v>
          </cell>
          <cell r="W30">
            <v>0</v>
          </cell>
          <cell r="X30">
            <v>0</v>
          </cell>
          <cell r="Y30">
            <v>0</v>
          </cell>
          <cell r="Z30">
            <v>1</v>
          </cell>
        </row>
        <row r="31">
          <cell r="C31" t="str">
            <v>I_504-163</v>
          </cell>
          <cell r="D31" t="str">
            <v>нд</v>
          </cell>
          <cell r="E31" t="str">
            <v>нд</v>
          </cell>
          <cell r="F31" t="str">
            <v>нд</v>
          </cell>
          <cell r="G31" t="str">
            <v>нд</v>
          </cell>
          <cell r="H31" t="str">
            <v>-</v>
          </cell>
          <cell r="I31" t="str">
            <v>-</v>
          </cell>
          <cell r="J31" t="str">
            <v>-</v>
          </cell>
          <cell r="K31" t="str">
            <v>-</v>
          </cell>
          <cell r="L31" t="str">
            <v>Разработка проектной документации для проведения работ по устройству ливневой канализации  к зданию Лесозаводского отделения</v>
          </cell>
          <cell r="M31" t="str">
            <v>нд</v>
          </cell>
          <cell r="N31" t="str">
            <v>нд</v>
          </cell>
          <cell r="O31" t="str">
            <v>нд</v>
          </cell>
          <cell r="P31" t="str">
            <v>нд</v>
          </cell>
          <cell r="Q31" t="str">
            <v>-</v>
          </cell>
          <cell r="R31" t="str">
            <v>-</v>
          </cell>
          <cell r="S31" t="str">
            <v>-</v>
          </cell>
          <cell r="T31">
            <v>0.34536991</v>
          </cell>
          <cell r="U31" t="str">
            <v>Коммерческие предложения в ценах 2017 года</v>
          </cell>
          <cell r="V31" t="str">
            <v>нд</v>
          </cell>
          <cell r="W31">
            <v>0</v>
          </cell>
          <cell r="X31">
            <v>0</v>
          </cell>
          <cell r="Y31">
            <v>0</v>
          </cell>
          <cell r="Z31">
            <v>1</v>
          </cell>
        </row>
        <row r="32">
          <cell r="C32" t="str">
            <v>I_504-164</v>
          </cell>
          <cell r="D32" t="str">
            <v>нд</v>
          </cell>
          <cell r="E32" t="str">
            <v>нд</v>
          </cell>
          <cell r="F32" t="str">
            <v>нд</v>
          </cell>
          <cell r="G32" t="str">
            <v>нд</v>
          </cell>
          <cell r="H32" t="str">
            <v>-</v>
          </cell>
          <cell r="I32" t="str">
            <v>-</v>
          </cell>
          <cell r="J32" t="str">
            <v>-</v>
          </cell>
          <cell r="K32" t="str">
            <v>-</v>
          </cell>
          <cell r="L32" t="str">
            <v xml:space="preserve">Обеспечения свободного  доступа к зданию для сотрудников и посетителей во время прохождения осадков.  </v>
          </cell>
          <cell r="M32" t="str">
            <v>нд</v>
          </cell>
          <cell r="N32" t="str">
            <v>нд</v>
          </cell>
          <cell r="O32" t="str">
            <v>нд</v>
          </cell>
          <cell r="P32" t="str">
            <v>нд</v>
          </cell>
          <cell r="Q32" t="str">
            <v>-</v>
          </cell>
          <cell r="R32" t="str">
            <v>-</v>
          </cell>
          <cell r="S32" t="str">
            <v>-</v>
          </cell>
          <cell r="T32">
            <v>2.2704928999999998</v>
          </cell>
          <cell r="U32" t="str">
            <v>Сметный расчет</v>
          </cell>
          <cell r="V32" t="str">
            <v>нд</v>
          </cell>
          <cell r="W32">
            <v>0</v>
          </cell>
          <cell r="X32">
            <v>0</v>
          </cell>
          <cell r="Y32">
            <v>0</v>
          </cell>
          <cell r="Z32">
            <v>1</v>
          </cell>
        </row>
        <row r="33">
          <cell r="C33" t="str">
            <v>Г</v>
          </cell>
          <cell r="D33" t="str">
            <v>нд</v>
          </cell>
          <cell r="E33" t="str">
            <v>нд</v>
          </cell>
          <cell r="F33" t="str">
            <v>нд</v>
          </cell>
          <cell r="G33" t="str">
            <v>нд</v>
          </cell>
          <cell r="H33" t="str">
            <v>нд</v>
          </cell>
          <cell r="I33" t="str">
            <v>нд</v>
          </cell>
          <cell r="J33" t="str">
            <v>нд</v>
          </cell>
          <cell r="K33" t="str">
            <v>нд</v>
          </cell>
          <cell r="L33" t="str">
            <v>нд</v>
          </cell>
          <cell r="M33" t="str">
            <v>нд</v>
          </cell>
          <cell r="N33" t="str">
            <v>нд</v>
          </cell>
          <cell r="O33" t="str">
            <v>нд</v>
          </cell>
          <cell r="P33" t="str">
            <v>нд</v>
          </cell>
          <cell r="Q33" t="str">
            <v>нд</v>
          </cell>
          <cell r="R33" t="str">
            <v>нд</v>
          </cell>
          <cell r="S33" t="str">
            <v>нд</v>
          </cell>
          <cell r="T33">
            <v>0</v>
          </cell>
          <cell r="U33" t="str">
            <v>нд</v>
          </cell>
          <cell r="V33" t="str">
            <v>нд</v>
          </cell>
          <cell r="W33">
            <v>0</v>
          </cell>
          <cell r="X33">
            <v>0</v>
          </cell>
          <cell r="Y33">
            <v>0</v>
          </cell>
          <cell r="Z33">
            <v>0</v>
          </cell>
        </row>
        <row r="34">
          <cell r="C34" t="str">
            <v>Г</v>
          </cell>
          <cell r="D34" t="str">
            <v>нд</v>
          </cell>
          <cell r="E34" t="str">
            <v>нд</v>
          </cell>
          <cell r="F34" t="str">
            <v>нд</v>
          </cell>
          <cell r="G34" t="str">
            <v>нд</v>
          </cell>
          <cell r="H34" t="str">
            <v>нд</v>
          </cell>
          <cell r="I34" t="str">
            <v>нд</v>
          </cell>
          <cell r="J34" t="str">
            <v>нд</v>
          </cell>
          <cell r="K34" t="str">
            <v>нд</v>
          </cell>
          <cell r="L34" t="str">
            <v>нд</v>
          </cell>
          <cell r="M34" t="str">
            <v>нд</v>
          </cell>
          <cell r="N34" t="str">
            <v>нд</v>
          </cell>
          <cell r="O34" t="str">
            <v>нд</v>
          </cell>
          <cell r="P34" t="str">
            <v>нд</v>
          </cell>
          <cell r="Q34" t="str">
            <v>нд</v>
          </cell>
          <cell r="R34" t="str">
            <v>нд</v>
          </cell>
          <cell r="S34" t="str">
            <v>нд</v>
          </cell>
          <cell r="T34">
            <v>0</v>
          </cell>
          <cell r="U34" t="str">
            <v>нд</v>
          </cell>
          <cell r="V34" t="str">
            <v>нд</v>
          </cell>
          <cell r="W34">
            <v>0</v>
          </cell>
          <cell r="X34">
            <v>0</v>
          </cell>
          <cell r="Y34">
            <v>0</v>
          </cell>
          <cell r="Z34">
            <v>0</v>
          </cell>
        </row>
        <row r="35">
          <cell r="C35" t="str">
            <v>Г</v>
          </cell>
          <cell r="D35" t="str">
            <v>нд</v>
          </cell>
          <cell r="E35" t="str">
            <v>нд</v>
          </cell>
          <cell r="F35" t="str">
            <v>нд</v>
          </cell>
          <cell r="G35" t="str">
            <v>нд</v>
          </cell>
          <cell r="H35" t="str">
            <v>нд</v>
          </cell>
          <cell r="I35" t="str">
            <v>нд</v>
          </cell>
          <cell r="J35" t="str">
            <v>нд</v>
          </cell>
          <cell r="K35" t="str">
            <v>нд</v>
          </cell>
          <cell r="L35" t="str">
            <v>нд</v>
          </cell>
          <cell r="M35" t="str">
            <v>нд</v>
          </cell>
          <cell r="N35" t="str">
            <v>нд</v>
          </cell>
          <cell r="O35" t="str">
            <v>нд</v>
          </cell>
          <cell r="P35" t="str">
            <v>нд</v>
          </cell>
          <cell r="Q35" t="str">
            <v>нд</v>
          </cell>
          <cell r="R35" t="str">
            <v>нд</v>
          </cell>
          <cell r="S35" t="str">
            <v>нд</v>
          </cell>
          <cell r="T35">
            <v>0</v>
          </cell>
          <cell r="U35" t="str">
            <v>нд</v>
          </cell>
          <cell r="V35" t="str">
            <v>нд</v>
          </cell>
          <cell r="W35">
            <v>0</v>
          </cell>
          <cell r="X35">
            <v>0</v>
          </cell>
          <cell r="Y35">
            <v>0</v>
          </cell>
          <cell r="Z35">
            <v>0</v>
          </cell>
        </row>
        <row r="36">
          <cell r="C36" t="str">
            <v>Г</v>
          </cell>
          <cell r="D36" t="str">
            <v>нд</v>
          </cell>
          <cell r="E36" t="str">
            <v>нд</v>
          </cell>
          <cell r="F36" t="str">
            <v>нд</v>
          </cell>
          <cell r="G36" t="str">
            <v>нд</v>
          </cell>
          <cell r="H36" t="str">
            <v>нд</v>
          </cell>
          <cell r="I36" t="str">
            <v>нд</v>
          </cell>
          <cell r="J36" t="str">
            <v>нд</v>
          </cell>
          <cell r="K36" t="str">
            <v>нд</v>
          </cell>
          <cell r="L36" t="str">
            <v>нд</v>
          </cell>
          <cell r="M36" t="str">
            <v>нд</v>
          </cell>
          <cell r="N36" t="str">
            <v>нд</v>
          </cell>
          <cell r="O36" t="str">
            <v>нд</v>
          </cell>
          <cell r="P36" t="str">
            <v>нд</v>
          </cell>
          <cell r="Q36" t="str">
            <v>нд</v>
          </cell>
          <cell r="R36" t="str">
            <v>нд</v>
          </cell>
          <cell r="S36" t="str">
            <v>нд</v>
          </cell>
          <cell r="T36">
            <v>1.1037191800000001</v>
          </cell>
          <cell r="U36" t="str">
            <v>нд</v>
          </cell>
          <cell r="V36" t="str">
            <v>нд</v>
          </cell>
          <cell r="W36">
            <v>0</v>
          </cell>
          <cell r="X36">
            <v>0</v>
          </cell>
          <cell r="Y36">
            <v>0</v>
          </cell>
          <cell r="Z36">
            <v>22</v>
          </cell>
        </row>
        <row r="37">
          <cell r="C37" t="str">
            <v>Г</v>
          </cell>
          <cell r="D37" t="str">
            <v>нд</v>
          </cell>
          <cell r="E37" t="str">
            <v>нд</v>
          </cell>
          <cell r="F37" t="str">
            <v>нд</v>
          </cell>
          <cell r="G37" t="str">
            <v>нд</v>
          </cell>
          <cell r="H37" t="str">
            <v>нд</v>
          </cell>
          <cell r="I37" t="str">
            <v>нд</v>
          </cell>
          <cell r="J37" t="str">
            <v>нд</v>
          </cell>
          <cell r="K37" t="str">
            <v>нд</v>
          </cell>
          <cell r="L37" t="str">
            <v>нд</v>
          </cell>
          <cell r="M37" t="str">
            <v>нд</v>
          </cell>
          <cell r="N37" t="str">
            <v>нд</v>
          </cell>
          <cell r="O37" t="str">
            <v>нд</v>
          </cell>
          <cell r="P37" t="str">
            <v>нд</v>
          </cell>
          <cell r="Q37" t="str">
            <v>нд</v>
          </cell>
          <cell r="R37" t="str">
            <v>нд</v>
          </cell>
          <cell r="S37" t="str">
            <v>нд</v>
          </cell>
          <cell r="T37">
            <v>0.47371918000000002</v>
          </cell>
          <cell r="U37" t="str">
            <v>нд</v>
          </cell>
          <cell r="V37" t="str">
            <v>нд</v>
          </cell>
          <cell r="W37">
            <v>0</v>
          </cell>
          <cell r="X37">
            <v>0</v>
          </cell>
          <cell r="Y37">
            <v>0</v>
          </cell>
          <cell r="Z37">
            <v>1</v>
          </cell>
        </row>
        <row r="38">
          <cell r="C38" t="str">
            <v>Г</v>
          </cell>
          <cell r="D38" t="str">
            <v>нд</v>
          </cell>
          <cell r="E38" t="str">
            <v>нд</v>
          </cell>
          <cell r="F38" t="str">
            <v>нд</v>
          </cell>
          <cell r="G38" t="str">
            <v>нд</v>
          </cell>
          <cell r="H38" t="str">
            <v>нд</v>
          </cell>
          <cell r="I38" t="str">
            <v>нд</v>
          </cell>
          <cell r="J38" t="str">
            <v>нд</v>
          </cell>
          <cell r="K38" t="str">
            <v>нд</v>
          </cell>
          <cell r="L38" t="str">
            <v>нд</v>
          </cell>
          <cell r="M38" t="str">
            <v>нд</v>
          </cell>
          <cell r="N38" t="str">
            <v>нд</v>
          </cell>
          <cell r="O38" t="str">
            <v>нд</v>
          </cell>
          <cell r="P38" t="str">
            <v>нд</v>
          </cell>
          <cell r="Q38" t="str">
            <v>-</v>
          </cell>
          <cell r="R38" t="str">
            <v>-</v>
          </cell>
          <cell r="S38" t="str">
            <v>-</v>
          </cell>
          <cell r="T38">
            <v>0.47371918000000002</v>
          </cell>
          <cell r="U38" t="str">
            <v>нд</v>
          </cell>
          <cell r="V38" t="str">
            <v>нд</v>
          </cell>
          <cell r="W38">
            <v>0</v>
          </cell>
          <cell r="X38">
            <v>0</v>
          </cell>
          <cell r="Y38">
            <v>0</v>
          </cell>
          <cell r="Z38">
            <v>1</v>
          </cell>
        </row>
        <row r="39">
          <cell r="C39" t="str">
            <v>J_ДЭС-504-208</v>
          </cell>
          <cell r="D39" t="str">
            <v>нд</v>
          </cell>
          <cell r="E39" t="str">
            <v>нд</v>
          </cell>
          <cell r="F39" t="str">
            <v>нд</v>
          </cell>
          <cell r="G39" t="str">
            <v>нд</v>
          </cell>
          <cell r="H39" t="str">
            <v>-</v>
          </cell>
          <cell r="I39" t="str">
            <v>-</v>
          </cell>
          <cell r="J39" t="str">
            <v>-</v>
          </cell>
          <cell r="K39" t="str">
            <v>-</v>
          </cell>
          <cell r="L39" t="str">
            <v>Приобретение ИТ-оборудования для открытия ЕРИЦ</v>
          </cell>
          <cell r="M39" t="str">
            <v>нд</v>
          </cell>
          <cell r="N39" t="str">
            <v>нд</v>
          </cell>
          <cell r="O39" t="str">
            <v>нд</v>
          </cell>
          <cell r="P39" t="str">
            <v>нд</v>
          </cell>
          <cell r="Q39" t="str">
            <v>-</v>
          </cell>
          <cell r="R39" t="str">
            <v>-</v>
          </cell>
          <cell r="S39" t="str">
            <v>-</v>
          </cell>
          <cell r="T39">
            <v>0.47371918000000002</v>
          </cell>
          <cell r="U39" t="str">
            <v>Коммерческие предложения в ценах 2018 года</v>
          </cell>
          <cell r="V39" t="str">
            <v>нд</v>
          </cell>
          <cell r="W39">
            <v>0</v>
          </cell>
          <cell r="X39">
            <v>0</v>
          </cell>
          <cell r="Y39">
            <v>0</v>
          </cell>
          <cell r="Z39">
            <v>1</v>
          </cell>
        </row>
        <row r="40">
          <cell r="C40" t="str">
            <v>Г</v>
          </cell>
          <cell r="D40" t="str">
            <v>нд</v>
          </cell>
          <cell r="E40" t="str">
            <v>нд</v>
          </cell>
          <cell r="F40" t="str">
            <v>нд</v>
          </cell>
          <cell r="G40" t="str">
            <v>нд</v>
          </cell>
          <cell r="H40" t="str">
            <v>нд</v>
          </cell>
          <cell r="I40" t="str">
            <v>нд</v>
          </cell>
          <cell r="J40" t="str">
            <v>нд</v>
          </cell>
          <cell r="K40" t="str">
            <v>нд</v>
          </cell>
          <cell r="L40" t="str">
            <v>нд</v>
          </cell>
          <cell r="M40" t="str">
            <v>нд</v>
          </cell>
          <cell r="N40" t="str">
            <v>нд</v>
          </cell>
          <cell r="O40" t="str">
            <v>нд</v>
          </cell>
          <cell r="P40" t="str">
            <v>нд</v>
          </cell>
          <cell r="Q40" t="str">
            <v>нд</v>
          </cell>
          <cell r="R40" t="str">
            <v>нд</v>
          </cell>
          <cell r="S40" t="str">
            <v>нд</v>
          </cell>
          <cell r="T40">
            <v>0</v>
          </cell>
          <cell r="U40" t="str">
            <v>нд</v>
          </cell>
          <cell r="V40" t="str">
            <v>нд</v>
          </cell>
          <cell r="W40">
            <v>0</v>
          </cell>
          <cell r="X40">
            <v>0</v>
          </cell>
          <cell r="Y40">
            <v>0</v>
          </cell>
          <cell r="Z40">
            <v>0</v>
          </cell>
        </row>
        <row r="41">
          <cell r="C41" t="str">
            <v>Г</v>
          </cell>
          <cell r="D41" t="str">
            <v>нд</v>
          </cell>
          <cell r="E41" t="str">
            <v>нд</v>
          </cell>
          <cell r="F41" t="str">
            <v>нд</v>
          </cell>
          <cell r="G41" t="str">
            <v>нд</v>
          </cell>
          <cell r="H41" t="str">
            <v>нд</v>
          </cell>
          <cell r="I41" t="str">
            <v>нд</v>
          </cell>
          <cell r="J41" t="str">
            <v>нд</v>
          </cell>
          <cell r="K41" t="str">
            <v>нд</v>
          </cell>
          <cell r="L41" t="str">
            <v>нд</v>
          </cell>
          <cell r="M41" t="str">
            <v>нд</v>
          </cell>
          <cell r="N41" t="str">
            <v>нд</v>
          </cell>
          <cell r="O41" t="str">
            <v>нд</v>
          </cell>
          <cell r="P41" t="str">
            <v>нд</v>
          </cell>
          <cell r="Q41" t="str">
            <v>нд</v>
          </cell>
          <cell r="R41" t="str">
            <v>нд</v>
          </cell>
          <cell r="S41" t="str">
            <v>нд</v>
          </cell>
          <cell r="T41">
            <v>0</v>
          </cell>
          <cell r="U41" t="str">
            <v>нд</v>
          </cell>
          <cell r="V41" t="str">
            <v>нд</v>
          </cell>
          <cell r="W41">
            <v>0</v>
          </cell>
          <cell r="X41">
            <v>0</v>
          </cell>
          <cell r="Y41">
            <v>0</v>
          </cell>
          <cell r="Z41">
            <v>0</v>
          </cell>
        </row>
        <row r="42">
          <cell r="C42" t="str">
            <v>Г</v>
          </cell>
          <cell r="D42" t="str">
            <v>нд</v>
          </cell>
          <cell r="E42" t="str">
            <v>нд</v>
          </cell>
          <cell r="F42" t="str">
            <v>нд</v>
          </cell>
          <cell r="G42" t="str">
            <v>нд</v>
          </cell>
          <cell r="H42" t="str">
            <v>нд</v>
          </cell>
          <cell r="I42" t="str">
            <v>нд</v>
          </cell>
          <cell r="J42" t="str">
            <v>нд</v>
          </cell>
          <cell r="K42" t="str">
            <v>нд</v>
          </cell>
          <cell r="L42" t="str">
            <v>нд</v>
          </cell>
          <cell r="M42" t="str">
            <v>нд</v>
          </cell>
          <cell r="N42" t="str">
            <v>нд</v>
          </cell>
          <cell r="O42" t="str">
            <v>нд</v>
          </cell>
          <cell r="P42" t="str">
            <v>нд</v>
          </cell>
          <cell r="Q42" t="str">
            <v>-</v>
          </cell>
          <cell r="R42" t="str">
            <v>-</v>
          </cell>
          <cell r="S42" t="str">
            <v>-</v>
          </cell>
          <cell r="T42">
            <v>0.63</v>
          </cell>
          <cell r="U42" t="str">
            <v>нд</v>
          </cell>
          <cell r="V42" t="str">
            <v>нд</v>
          </cell>
          <cell r="W42">
            <v>0</v>
          </cell>
          <cell r="X42">
            <v>0</v>
          </cell>
          <cell r="Y42">
            <v>0</v>
          </cell>
          <cell r="Z42">
            <v>21</v>
          </cell>
        </row>
        <row r="43">
          <cell r="C43" t="str">
            <v>J_ДЭС-504-216</v>
          </cell>
          <cell r="D43" t="str">
            <v>нд</v>
          </cell>
          <cell r="E43" t="str">
            <v>нд</v>
          </cell>
          <cell r="F43" t="str">
            <v>нд</v>
          </cell>
          <cell r="G43" t="str">
            <v>нд</v>
          </cell>
          <cell r="H43" t="str">
            <v>-</v>
          </cell>
          <cell r="I43" t="str">
            <v>-</v>
          </cell>
          <cell r="J43" t="str">
            <v>-</v>
          </cell>
          <cell r="K43" t="str">
            <v>-</v>
          </cell>
          <cell r="L43" t="str">
            <v>Приобретение ИТ-оборудования для открытия ЕРИЦ</v>
          </cell>
          <cell r="M43" t="str">
            <v>нд</v>
          </cell>
          <cell r="N43" t="str">
            <v>нд</v>
          </cell>
          <cell r="O43" t="str">
            <v>нд</v>
          </cell>
          <cell r="P43" t="str">
            <v>нд</v>
          </cell>
          <cell r="Q43" t="str">
            <v>-</v>
          </cell>
          <cell r="R43" t="str">
            <v>-</v>
          </cell>
          <cell r="S43" t="str">
            <v>-</v>
          </cell>
          <cell r="T43">
            <v>0.63</v>
          </cell>
          <cell r="U43" t="str">
            <v>Коммерческие предложения в ценах 2018 года</v>
          </cell>
          <cell r="V43" t="str">
            <v>нд</v>
          </cell>
          <cell r="W43">
            <v>0</v>
          </cell>
          <cell r="X43">
            <v>0</v>
          </cell>
          <cell r="Y43">
            <v>0</v>
          </cell>
          <cell r="Z43">
            <v>21</v>
          </cell>
        </row>
        <row r="44">
          <cell r="C44" t="str">
            <v>Г</v>
          </cell>
          <cell r="D44" t="str">
            <v>нд</v>
          </cell>
          <cell r="E44" t="str">
            <v>нд</v>
          </cell>
          <cell r="F44" t="str">
            <v>нд</v>
          </cell>
          <cell r="G44" t="str">
            <v>нд</v>
          </cell>
          <cell r="H44" t="str">
            <v>нд</v>
          </cell>
          <cell r="I44" t="str">
            <v>нд</v>
          </cell>
          <cell r="J44" t="str">
            <v>нд</v>
          </cell>
          <cell r="K44" t="str">
            <v>нд</v>
          </cell>
          <cell r="L44" t="str">
            <v>нд</v>
          </cell>
          <cell r="M44" t="str">
            <v>нд</v>
          </cell>
          <cell r="N44" t="str">
            <v>нд</v>
          </cell>
          <cell r="O44" t="str">
            <v>нд</v>
          </cell>
          <cell r="P44" t="str">
            <v>нд</v>
          </cell>
          <cell r="Q44" t="str">
            <v>нд</v>
          </cell>
          <cell r="R44" t="str">
            <v>нд</v>
          </cell>
          <cell r="S44" t="str">
            <v>нд</v>
          </cell>
          <cell r="T44">
            <v>0</v>
          </cell>
          <cell r="U44" t="str">
            <v>нд</v>
          </cell>
          <cell r="V44" t="str">
            <v>нд</v>
          </cell>
          <cell r="W44">
            <v>0</v>
          </cell>
          <cell r="X44">
            <v>0</v>
          </cell>
          <cell r="Y44">
            <v>0</v>
          </cell>
          <cell r="Z44">
            <v>0</v>
          </cell>
        </row>
        <row r="45">
          <cell r="C45" t="str">
            <v>Г</v>
          </cell>
          <cell r="D45" t="str">
            <v>нд</v>
          </cell>
          <cell r="E45" t="str">
            <v>нд</v>
          </cell>
          <cell r="F45" t="str">
            <v>нд</v>
          </cell>
          <cell r="G45" t="str">
            <v>нд</v>
          </cell>
          <cell r="H45" t="str">
            <v>нд</v>
          </cell>
          <cell r="I45" t="str">
            <v>нд</v>
          </cell>
          <cell r="J45" t="str">
            <v>нд</v>
          </cell>
          <cell r="K45" t="str">
            <v>нд</v>
          </cell>
          <cell r="L45" t="str">
            <v>нд</v>
          </cell>
          <cell r="M45" t="str">
            <v>нд</v>
          </cell>
          <cell r="N45" t="str">
            <v>нд</v>
          </cell>
          <cell r="O45" t="str">
            <v>нд</v>
          </cell>
          <cell r="P45" t="str">
            <v>нд</v>
          </cell>
          <cell r="Q45" t="str">
            <v>нд</v>
          </cell>
          <cell r="R45" t="str">
            <v>нд</v>
          </cell>
          <cell r="S45" t="str">
            <v>нд</v>
          </cell>
          <cell r="T45">
            <v>105.10806089</v>
          </cell>
          <cell r="U45" t="str">
            <v>нд</v>
          </cell>
          <cell r="V45" t="str">
            <v>нд</v>
          </cell>
          <cell r="W45">
            <v>0</v>
          </cell>
          <cell r="X45">
            <v>0</v>
          </cell>
          <cell r="Y45">
            <v>0</v>
          </cell>
          <cell r="Z45">
            <v>703</v>
          </cell>
        </row>
        <row r="46">
          <cell r="C46" t="str">
            <v>Г</v>
          </cell>
          <cell r="D46" t="str">
            <v>нд</v>
          </cell>
          <cell r="E46" t="str">
            <v>нд</v>
          </cell>
          <cell r="F46" t="str">
            <v>нд</v>
          </cell>
          <cell r="G46" t="str">
            <v>нд</v>
          </cell>
          <cell r="H46" t="str">
            <v>нд</v>
          </cell>
          <cell r="I46" t="str">
            <v>нд</v>
          </cell>
          <cell r="J46" t="str">
            <v>нд</v>
          </cell>
          <cell r="K46" t="str">
            <v>нд</v>
          </cell>
          <cell r="L46" t="str">
            <v>нд</v>
          </cell>
          <cell r="M46" t="str">
            <v>нд</v>
          </cell>
          <cell r="N46" t="str">
            <v>нд</v>
          </cell>
          <cell r="O46" t="str">
            <v>нд</v>
          </cell>
          <cell r="P46" t="str">
            <v>нд</v>
          </cell>
          <cell r="Q46" t="str">
            <v>-</v>
          </cell>
          <cell r="R46" t="str">
            <v>-</v>
          </cell>
          <cell r="S46" t="str">
            <v>-</v>
          </cell>
          <cell r="T46">
            <v>0</v>
          </cell>
          <cell r="U46" t="str">
            <v>нд</v>
          </cell>
          <cell r="V46" t="str">
            <v>нд</v>
          </cell>
          <cell r="W46">
            <v>0</v>
          </cell>
          <cell r="X46">
            <v>0</v>
          </cell>
          <cell r="Y46">
            <v>0</v>
          </cell>
          <cell r="Z46">
            <v>0</v>
          </cell>
        </row>
        <row r="47">
          <cell r="C47" t="str">
            <v>H_504-15</v>
          </cell>
          <cell r="D47" t="str">
            <v>нд</v>
          </cell>
          <cell r="E47" t="str">
            <v>нд</v>
          </cell>
          <cell r="F47" t="str">
            <v>нд</v>
          </cell>
          <cell r="G47" t="str">
            <v>нд</v>
          </cell>
          <cell r="H47" t="str">
            <v>-</v>
          </cell>
          <cell r="I47" t="str">
            <v>-</v>
          </cell>
          <cell r="J47" t="str">
            <v>-</v>
          </cell>
          <cell r="K47" t="str">
            <v>-</v>
          </cell>
          <cell r="L47" t="str">
            <v xml:space="preserve">Организация рабочих  мест персонала  Артемовского РКЦ, соответствующих нормативному уровню технического состояния и санитарных норм, и открытие клиентского зала с целью повышение качества сервиса обслуживания потребителей электрической энергии </v>
          </cell>
          <cell r="M47" t="str">
            <v>нд</v>
          </cell>
          <cell r="N47" t="str">
            <v>нд</v>
          </cell>
          <cell r="O47" t="str">
            <v>нд</v>
          </cell>
          <cell r="P47" t="str">
            <v>нд</v>
          </cell>
          <cell r="Q47" t="str">
            <v>-</v>
          </cell>
          <cell r="R47" t="str">
            <v>-</v>
          </cell>
          <cell r="S47" t="str">
            <v>-</v>
          </cell>
          <cell r="T47">
            <v>0</v>
          </cell>
          <cell r="U47" t="str">
            <v>Коммерческие предложения в ценах 2017 года</v>
          </cell>
          <cell r="V47" t="str">
            <v>нд</v>
          </cell>
          <cell r="W47">
            <v>0</v>
          </cell>
          <cell r="X47">
            <v>0</v>
          </cell>
          <cell r="Y47">
            <v>0</v>
          </cell>
          <cell r="Z47">
            <v>0</v>
          </cell>
        </row>
        <row r="48">
          <cell r="C48" t="str">
            <v>Г</v>
          </cell>
          <cell r="D48" t="str">
            <v>нд</v>
          </cell>
          <cell r="E48" t="str">
            <v>нд</v>
          </cell>
          <cell r="F48" t="str">
            <v>нд</v>
          </cell>
          <cell r="G48" t="str">
            <v>нд</v>
          </cell>
          <cell r="H48" t="str">
            <v>нд</v>
          </cell>
          <cell r="I48" t="str">
            <v>нд</v>
          </cell>
          <cell r="J48" t="str">
            <v>нд</v>
          </cell>
          <cell r="K48" t="str">
            <v>нд</v>
          </cell>
          <cell r="L48" t="str">
            <v>нд</v>
          </cell>
          <cell r="M48" t="str">
            <v>нд</v>
          </cell>
          <cell r="N48" t="str">
            <v>нд</v>
          </cell>
          <cell r="O48" t="str">
            <v>нд</v>
          </cell>
          <cell r="P48" t="str">
            <v>нд</v>
          </cell>
          <cell r="Q48" t="str">
            <v>нд</v>
          </cell>
          <cell r="R48" t="str">
            <v>нд</v>
          </cell>
          <cell r="S48" t="str">
            <v>нд</v>
          </cell>
          <cell r="T48">
            <v>0</v>
          </cell>
          <cell r="U48" t="str">
            <v>нд</v>
          </cell>
          <cell r="V48" t="str">
            <v>нд</v>
          </cell>
          <cell r="W48">
            <v>0</v>
          </cell>
          <cell r="X48">
            <v>0</v>
          </cell>
          <cell r="Y48">
            <v>0</v>
          </cell>
          <cell r="Z48">
            <v>0</v>
          </cell>
        </row>
        <row r="49">
          <cell r="C49" t="str">
            <v>Г</v>
          </cell>
          <cell r="D49" t="str">
            <v>нд</v>
          </cell>
          <cell r="E49" t="str">
            <v>нд</v>
          </cell>
          <cell r="F49" t="str">
            <v>нд</v>
          </cell>
          <cell r="G49" t="str">
            <v>нд</v>
          </cell>
          <cell r="H49" t="str">
            <v>нд</v>
          </cell>
          <cell r="I49" t="str">
            <v>нд</v>
          </cell>
          <cell r="J49" t="str">
            <v>нд</v>
          </cell>
          <cell r="K49" t="str">
            <v>нд</v>
          </cell>
          <cell r="L49" t="str">
            <v>нд</v>
          </cell>
          <cell r="M49" t="str">
            <v>нд</v>
          </cell>
          <cell r="N49" t="str">
            <v>нд</v>
          </cell>
          <cell r="O49" t="str">
            <v>нд</v>
          </cell>
          <cell r="P49" t="str">
            <v>нд</v>
          </cell>
          <cell r="Q49" t="str">
            <v>нд</v>
          </cell>
          <cell r="R49" t="str">
            <v>нд</v>
          </cell>
          <cell r="S49" t="str">
            <v>нд</v>
          </cell>
          <cell r="T49">
            <v>105.10806089</v>
          </cell>
          <cell r="U49" t="str">
            <v>нд</v>
          </cell>
          <cell r="V49" t="str">
            <v>нд</v>
          </cell>
          <cell r="W49">
            <v>0</v>
          </cell>
          <cell r="X49">
            <v>0</v>
          </cell>
          <cell r="Y49">
            <v>0</v>
          </cell>
          <cell r="Z49">
            <v>703</v>
          </cell>
        </row>
        <row r="50">
          <cell r="C50" t="str">
            <v>H_504-2</v>
          </cell>
          <cell r="D50" t="str">
            <v>нд</v>
          </cell>
          <cell r="E50" t="str">
            <v>нд</v>
          </cell>
          <cell r="F50" t="str">
            <v>нд</v>
          </cell>
          <cell r="G50" t="str">
            <v>нд</v>
          </cell>
          <cell r="H50" t="str">
            <v>-</v>
          </cell>
          <cell r="I50" t="str">
            <v>-</v>
          </cell>
          <cell r="J50" t="str">
            <v>-</v>
          </cell>
          <cell r="K50" t="str">
            <v>-</v>
          </cell>
          <cell r="L50"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0" t="str">
            <v>нд</v>
          </cell>
          <cell r="N50" t="str">
            <v>нд</v>
          </cell>
          <cell r="O50" t="str">
            <v>нд</v>
          </cell>
          <cell r="P50" t="str">
            <v>нд</v>
          </cell>
          <cell r="Q50" t="str">
            <v>-</v>
          </cell>
          <cell r="R50" t="str">
            <v>-</v>
          </cell>
          <cell r="S50" t="str">
            <v>-</v>
          </cell>
          <cell r="T50">
            <v>42.016549810000001</v>
          </cell>
          <cell r="U50" t="str">
            <v>Коммерческие предложения в ценах 2017 года</v>
          </cell>
          <cell r="V50" t="str">
            <v>нд</v>
          </cell>
          <cell r="W50">
            <v>0</v>
          </cell>
          <cell r="X50">
            <v>0</v>
          </cell>
          <cell r="Y50">
            <v>0</v>
          </cell>
          <cell r="Z50">
            <v>513</v>
          </cell>
        </row>
        <row r="51">
          <cell r="C51" t="str">
            <v>H_504-3</v>
          </cell>
          <cell r="D51" t="str">
            <v>нд</v>
          </cell>
          <cell r="E51" t="str">
            <v>нд</v>
          </cell>
          <cell r="F51" t="str">
            <v>нд</v>
          </cell>
          <cell r="G51" t="str">
            <v>нд</v>
          </cell>
          <cell r="H51" t="str">
            <v>-</v>
          </cell>
          <cell r="I51" t="str">
            <v>-</v>
          </cell>
          <cell r="J51" t="str">
            <v>-</v>
          </cell>
          <cell r="K51" t="str">
            <v>-</v>
          </cell>
          <cell r="L51" t="str">
            <v>Соблюдение требований СанПин 2.2.4.548-96 «Гигиенические требования к микроклимату производственных помещений», СНиП 2.04.05-91 «Отопление, вентиляция и кондиционирование».</v>
          </cell>
          <cell r="M51" t="str">
            <v>нд</v>
          </cell>
          <cell r="N51" t="str">
            <v>нд</v>
          </cell>
          <cell r="O51" t="str">
            <v>нд</v>
          </cell>
          <cell r="P51" t="str">
            <v>нд</v>
          </cell>
          <cell r="Q51" t="str">
            <v>-</v>
          </cell>
          <cell r="R51" t="str">
            <v>-</v>
          </cell>
          <cell r="S51" t="str">
            <v>-</v>
          </cell>
          <cell r="T51">
            <v>2.8231303799999998</v>
          </cell>
          <cell r="U51" t="str">
            <v>Коммерческие предложения в ценах 2017 года</v>
          </cell>
          <cell r="V51" t="str">
            <v>нд</v>
          </cell>
          <cell r="W51">
            <v>0</v>
          </cell>
          <cell r="X51">
            <v>0</v>
          </cell>
          <cell r="Y51">
            <v>0</v>
          </cell>
          <cell r="Z51">
            <v>48</v>
          </cell>
        </row>
        <row r="52">
          <cell r="C52" t="str">
            <v>H_504-4</v>
          </cell>
          <cell r="D52" t="str">
            <v>нд</v>
          </cell>
          <cell r="E52" t="str">
            <v>нд</v>
          </cell>
          <cell r="F52" t="str">
            <v>нд</v>
          </cell>
          <cell r="G52" t="str">
            <v>нд</v>
          </cell>
          <cell r="H52" t="str">
            <v>-</v>
          </cell>
          <cell r="I52" t="str">
            <v>-</v>
          </cell>
          <cell r="J52" t="str">
            <v>-</v>
          </cell>
          <cell r="K52" t="str">
            <v>-</v>
          </cell>
          <cell r="L52"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2" t="str">
            <v>нд</v>
          </cell>
          <cell r="N52" t="str">
            <v>нд</v>
          </cell>
          <cell r="O52" t="str">
            <v>нд</v>
          </cell>
          <cell r="P52" t="str">
            <v>нд</v>
          </cell>
          <cell r="Q52" t="str">
            <v>-</v>
          </cell>
          <cell r="R52" t="str">
            <v>-</v>
          </cell>
          <cell r="S52" t="str">
            <v>-</v>
          </cell>
          <cell r="T52">
            <v>8.0867429200000007</v>
          </cell>
          <cell r="U52" t="str">
            <v>Коммерческие предложения в ценах 2017 года</v>
          </cell>
          <cell r="V52" t="str">
            <v>нд</v>
          </cell>
          <cell r="W52">
            <v>0</v>
          </cell>
          <cell r="X52">
            <v>0</v>
          </cell>
          <cell r="Y52">
            <v>0</v>
          </cell>
          <cell r="Z52">
            <v>12</v>
          </cell>
        </row>
        <row r="53">
          <cell r="C53" t="str">
            <v>H_504-5</v>
          </cell>
          <cell r="D53" t="str">
            <v>нд</v>
          </cell>
          <cell r="E53" t="str">
            <v>нд</v>
          </cell>
          <cell r="F53" t="str">
            <v>нд</v>
          </cell>
          <cell r="G53" t="str">
            <v>нд</v>
          </cell>
          <cell r="H53" t="str">
            <v>-</v>
          </cell>
          <cell r="I53" t="str">
            <v>-</v>
          </cell>
          <cell r="J53" t="str">
            <v>-</v>
          </cell>
          <cell r="K53" t="str">
            <v>-</v>
          </cell>
          <cell r="L53"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3" t="str">
            <v>нд</v>
          </cell>
          <cell r="N53" t="str">
            <v>нд</v>
          </cell>
          <cell r="O53" t="str">
            <v>нд</v>
          </cell>
          <cell r="P53" t="str">
            <v>нд</v>
          </cell>
          <cell r="Q53" t="str">
            <v>-</v>
          </cell>
          <cell r="R53" t="str">
            <v>-</v>
          </cell>
          <cell r="S53" t="str">
            <v>-</v>
          </cell>
          <cell r="T53">
            <v>3.92523043</v>
          </cell>
          <cell r="U53" t="str">
            <v>Коммерческие предложения в ценах 2017 года</v>
          </cell>
          <cell r="V53" t="str">
            <v>нд</v>
          </cell>
          <cell r="W53">
            <v>0</v>
          </cell>
          <cell r="X53">
            <v>0</v>
          </cell>
          <cell r="Y53">
            <v>0</v>
          </cell>
          <cell r="Z53">
            <v>15</v>
          </cell>
        </row>
        <row r="54">
          <cell r="C54" t="str">
            <v>H_504-6</v>
          </cell>
          <cell r="D54" t="str">
            <v>нд</v>
          </cell>
          <cell r="E54" t="str">
            <v>нд</v>
          </cell>
          <cell r="F54" t="str">
            <v>нд</v>
          </cell>
          <cell r="G54" t="str">
            <v>нд</v>
          </cell>
          <cell r="H54" t="str">
            <v>-</v>
          </cell>
          <cell r="I54" t="str">
            <v>-</v>
          </cell>
          <cell r="J54" t="str">
            <v>-</v>
          </cell>
          <cell r="K54" t="str">
            <v>-</v>
          </cell>
          <cell r="L54"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4" t="str">
            <v>нд</v>
          </cell>
          <cell r="N54" t="str">
            <v>нд</v>
          </cell>
          <cell r="O54" t="str">
            <v>нд</v>
          </cell>
          <cell r="P54" t="str">
            <v>нд</v>
          </cell>
          <cell r="Q54" t="str">
            <v>-</v>
          </cell>
          <cell r="R54" t="str">
            <v>-</v>
          </cell>
          <cell r="S54" t="str">
            <v>-</v>
          </cell>
          <cell r="T54">
            <v>3.94238936</v>
          </cell>
          <cell r="U54" t="str">
            <v>Коммерческие предложения в ценах 2017 года</v>
          </cell>
          <cell r="V54" t="str">
            <v>нд</v>
          </cell>
          <cell r="W54">
            <v>0</v>
          </cell>
          <cell r="X54">
            <v>0</v>
          </cell>
          <cell r="Y54">
            <v>0</v>
          </cell>
          <cell r="Z54">
            <v>40</v>
          </cell>
        </row>
        <row r="55">
          <cell r="C55" t="str">
            <v>H_504-7</v>
          </cell>
          <cell r="D55" t="str">
            <v>нд</v>
          </cell>
          <cell r="E55" t="str">
            <v>нд</v>
          </cell>
          <cell r="F55" t="str">
            <v>нд</v>
          </cell>
          <cell r="G55" t="str">
            <v>нд</v>
          </cell>
          <cell r="H55" t="str">
            <v>-</v>
          </cell>
          <cell r="I55" t="str">
            <v>-</v>
          </cell>
          <cell r="J55" t="str">
            <v>-</v>
          </cell>
          <cell r="K55" t="str">
            <v>-</v>
          </cell>
          <cell r="L55"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5" t="str">
            <v>нд</v>
          </cell>
          <cell r="N55" t="str">
            <v>нд</v>
          </cell>
          <cell r="O55" t="str">
            <v>нд</v>
          </cell>
          <cell r="P55" t="str">
            <v>нд</v>
          </cell>
          <cell r="Q55" t="str">
            <v>-</v>
          </cell>
          <cell r="R55" t="str">
            <v>-</v>
          </cell>
          <cell r="S55" t="str">
            <v>-</v>
          </cell>
          <cell r="T55">
            <v>17.287063149999998</v>
          </cell>
          <cell r="U55" t="str">
            <v>Коммерческие предложения в ценах 2017 года</v>
          </cell>
          <cell r="V55" t="str">
            <v>нд</v>
          </cell>
          <cell r="W55">
            <v>0</v>
          </cell>
          <cell r="X55">
            <v>0</v>
          </cell>
          <cell r="Y55">
            <v>0</v>
          </cell>
          <cell r="Z55">
            <v>21</v>
          </cell>
        </row>
        <row r="56">
          <cell r="C56" t="str">
            <v>H_504-8</v>
          </cell>
          <cell r="D56" t="str">
            <v>нд</v>
          </cell>
          <cell r="E56" t="str">
            <v>нд</v>
          </cell>
          <cell r="F56" t="str">
            <v>нд</v>
          </cell>
          <cell r="G56" t="str">
            <v>нд</v>
          </cell>
          <cell r="H56" t="str">
            <v>-</v>
          </cell>
          <cell r="I56" t="str">
            <v>-</v>
          </cell>
          <cell r="J56" t="str">
            <v>-</v>
          </cell>
          <cell r="K56" t="str">
            <v>-</v>
          </cell>
          <cell r="L56"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6" t="str">
            <v>нд</v>
          </cell>
          <cell r="N56" t="str">
            <v>нд</v>
          </cell>
          <cell r="O56" t="str">
            <v>нд</v>
          </cell>
          <cell r="P56" t="str">
            <v>нд</v>
          </cell>
          <cell r="Q56" t="str">
            <v>-</v>
          </cell>
          <cell r="R56" t="str">
            <v>-</v>
          </cell>
          <cell r="S56" t="str">
            <v>-</v>
          </cell>
          <cell r="T56">
            <v>2.3520731599999998</v>
          </cell>
          <cell r="U56" t="str">
            <v>Коммерческие предложения в ценах 2017 года</v>
          </cell>
          <cell r="V56" t="str">
            <v>нд</v>
          </cell>
          <cell r="W56">
            <v>0</v>
          </cell>
          <cell r="X56">
            <v>0</v>
          </cell>
          <cell r="Y56">
            <v>0</v>
          </cell>
          <cell r="Z56">
            <v>10</v>
          </cell>
        </row>
        <row r="57">
          <cell r="C57" t="str">
            <v>H_504-9</v>
          </cell>
          <cell r="D57" t="str">
            <v>нд</v>
          </cell>
          <cell r="E57" t="str">
            <v>нд</v>
          </cell>
          <cell r="F57" t="str">
            <v>нд</v>
          </cell>
          <cell r="G57" t="str">
            <v>нд</v>
          </cell>
          <cell r="H57" t="str">
            <v>-</v>
          </cell>
          <cell r="I57" t="str">
            <v>-</v>
          </cell>
          <cell r="J57" t="str">
            <v>-</v>
          </cell>
          <cell r="K57" t="str">
            <v>-</v>
          </cell>
          <cell r="L57"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7" t="str">
            <v>нд</v>
          </cell>
          <cell r="N57" t="str">
            <v>нд</v>
          </cell>
          <cell r="O57" t="str">
            <v>нд</v>
          </cell>
          <cell r="P57" t="str">
            <v>нд</v>
          </cell>
          <cell r="Q57" t="str">
            <v>-</v>
          </cell>
          <cell r="R57" t="str">
            <v>-</v>
          </cell>
          <cell r="S57" t="str">
            <v>-</v>
          </cell>
          <cell r="T57">
            <v>2.5308352099999998</v>
          </cell>
          <cell r="U57" t="str">
            <v>Коммерческие предложения в ценах 2017 года</v>
          </cell>
          <cell r="V57" t="str">
            <v>нд</v>
          </cell>
          <cell r="W57">
            <v>0</v>
          </cell>
          <cell r="X57">
            <v>0</v>
          </cell>
          <cell r="Y57">
            <v>0</v>
          </cell>
          <cell r="Z57">
            <v>18</v>
          </cell>
        </row>
        <row r="58">
          <cell r="C58" t="str">
            <v>H_504-16</v>
          </cell>
          <cell r="D58" t="str">
            <v>нд</v>
          </cell>
          <cell r="E58" t="str">
            <v>нд</v>
          </cell>
          <cell r="F58" t="str">
            <v>нд</v>
          </cell>
          <cell r="G58" t="str">
            <v>нд</v>
          </cell>
          <cell r="H58" t="str">
            <v>-</v>
          </cell>
          <cell r="I58" t="str">
            <v>-</v>
          </cell>
          <cell r="J58" t="str">
            <v>-</v>
          </cell>
          <cell r="K58" t="str">
            <v>-</v>
          </cell>
          <cell r="L58" t="str">
            <v>Проведение рейдов по выявлению фактов неоплаты, хищений и безучетного электропотребления. Проверка достоверности передаваемых показаний абонентами. Оперативное решение возникающих производственных вопросов</v>
          </cell>
          <cell r="M58" t="str">
            <v>нд</v>
          </cell>
          <cell r="N58" t="str">
            <v>нд</v>
          </cell>
          <cell r="O58" t="str">
            <v>нд</v>
          </cell>
          <cell r="P58" t="str">
            <v>нд</v>
          </cell>
          <cell r="Q58" t="str">
            <v>-</v>
          </cell>
          <cell r="R58" t="str">
            <v>-</v>
          </cell>
          <cell r="S58" t="str">
            <v>-</v>
          </cell>
          <cell r="T58">
            <v>12.307825380000001</v>
          </cell>
          <cell r="U58" t="str">
            <v>Коммерческие предложения в ценах 2017 года</v>
          </cell>
          <cell r="V58" t="str">
            <v>нд</v>
          </cell>
          <cell r="W58">
            <v>0</v>
          </cell>
          <cell r="X58">
            <v>0</v>
          </cell>
          <cell r="Y58">
            <v>0</v>
          </cell>
          <cell r="Z58">
            <v>8</v>
          </cell>
        </row>
        <row r="59">
          <cell r="C59" t="str">
            <v>H_504-17</v>
          </cell>
          <cell r="D59" t="str">
            <v>нд</v>
          </cell>
          <cell r="E59" t="str">
            <v>нд</v>
          </cell>
          <cell r="F59" t="str">
            <v>нд</v>
          </cell>
          <cell r="G59" t="str">
            <v>нд</v>
          </cell>
          <cell r="H59" t="str">
            <v>-</v>
          </cell>
          <cell r="I59" t="str">
            <v>-</v>
          </cell>
          <cell r="J59" t="str">
            <v>-</v>
          </cell>
          <cell r="K59" t="str">
            <v>-</v>
          </cell>
          <cell r="L59" t="str">
            <v>Проведение рейдов по выявлению фактов неоплаты, хищений и безучетного электропотребления. Проверка достоверности передаваемых показаний абонентами. Оперативное решение возникающих производственных вопросов</v>
          </cell>
          <cell r="M59" t="str">
            <v>нд</v>
          </cell>
          <cell r="N59" t="str">
            <v>нд</v>
          </cell>
          <cell r="O59" t="str">
            <v>нд</v>
          </cell>
          <cell r="P59" t="str">
            <v>нд</v>
          </cell>
          <cell r="Q59" t="str">
            <v>-</v>
          </cell>
          <cell r="R59" t="str">
            <v>-</v>
          </cell>
          <cell r="S59" t="str">
            <v>-</v>
          </cell>
          <cell r="T59">
            <v>6.4248501400000002</v>
          </cell>
          <cell r="U59" t="str">
            <v>Коммерческие предложения в ценах 2017 года</v>
          </cell>
          <cell r="V59" t="str">
            <v>нд</v>
          </cell>
          <cell r="W59">
            <v>0</v>
          </cell>
          <cell r="X59">
            <v>0</v>
          </cell>
          <cell r="Y59">
            <v>0</v>
          </cell>
          <cell r="Z59">
            <v>2</v>
          </cell>
        </row>
        <row r="60">
          <cell r="C60" t="str">
            <v>J_ДЭС-504-205</v>
          </cell>
          <cell r="D60" t="str">
            <v>нд</v>
          </cell>
          <cell r="E60" t="str">
            <v>нд</v>
          </cell>
          <cell r="F60" t="str">
            <v>нд</v>
          </cell>
          <cell r="G60" t="str">
            <v>нд</v>
          </cell>
          <cell r="H60" t="str">
            <v>-</v>
          </cell>
          <cell r="I60" t="str">
            <v>-</v>
          </cell>
          <cell r="J60" t="str">
            <v>-</v>
          </cell>
          <cell r="K60" t="str">
            <v>-</v>
          </cell>
          <cell r="L60" t="str">
            <v>Приобретение ИТ-оборудования для открытия ЕРИЦ</v>
          </cell>
          <cell r="M60" t="str">
            <v>нд</v>
          </cell>
          <cell r="N60" t="str">
            <v>нд</v>
          </cell>
          <cell r="O60" t="str">
            <v>нд</v>
          </cell>
          <cell r="P60" t="str">
            <v>нд</v>
          </cell>
          <cell r="Q60" t="str">
            <v>-</v>
          </cell>
          <cell r="R60" t="str">
            <v>-</v>
          </cell>
          <cell r="S60" t="str">
            <v>-</v>
          </cell>
          <cell r="T60">
            <v>0.54582343</v>
          </cell>
          <cell r="U60" t="str">
            <v>Коммерческие предложения в ценах 2018 года</v>
          </cell>
          <cell r="V60" t="str">
            <v>нд</v>
          </cell>
          <cell r="W60">
            <v>0</v>
          </cell>
          <cell r="X60">
            <v>0</v>
          </cell>
          <cell r="Y60">
            <v>0</v>
          </cell>
          <cell r="Z60">
            <v>7</v>
          </cell>
        </row>
        <row r="61">
          <cell r="C61" t="str">
            <v>J_ДЭС-504-206</v>
          </cell>
          <cell r="D61" t="str">
            <v>нд</v>
          </cell>
          <cell r="E61" t="str">
            <v>нд</v>
          </cell>
          <cell r="F61" t="str">
            <v>нд</v>
          </cell>
          <cell r="G61" t="str">
            <v>нд</v>
          </cell>
          <cell r="H61" t="str">
            <v>-</v>
          </cell>
          <cell r="I61" t="str">
            <v>-</v>
          </cell>
          <cell r="J61" t="str">
            <v>-</v>
          </cell>
          <cell r="K61" t="str">
            <v>-</v>
          </cell>
          <cell r="L61" t="str">
            <v>Приобретение ИТ-оборудования для открытия ЕРИЦ</v>
          </cell>
          <cell r="M61" t="str">
            <v>нд</v>
          </cell>
          <cell r="N61" t="str">
            <v>нд</v>
          </cell>
          <cell r="O61" t="str">
            <v>нд</v>
          </cell>
          <cell r="P61" t="str">
            <v>нд</v>
          </cell>
          <cell r="Q61" t="str">
            <v>-</v>
          </cell>
          <cell r="R61" t="str">
            <v>-</v>
          </cell>
          <cell r="S61" t="str">
            <v>-</v>
          </cell>
          <cell r="T61">
            <v>0.47715618999999998</v>
          </cell>
          <cell r="U61" t="str">
            <v>Коммерческие предложения в ценах 2018 года</v>
          </cell>
          <cell r="V61" t="str">
            <v>нд</v>
          </cell>
          <cell r="W61">
            <v>0</v>
          </cell>
          <cell r="X61">
            <v>0</v>
          </cell>
          <cell r="Y61">
            <v>0</v>
          </cell>
          <cell r="Z61">
            <v>1</v>
          </cell>
        </row>
        <row r="62">
          <cell r="C62" t="str">
            <v>J_ДЭС-504-207</v>
          </cell>
          <cell r="D62" t="str">
            <v>нд</v>
          </cell>
          <cell r="E62" t="str">
            <v>нд</v>
          </cell>
          <cell r="F62" t="str">
            <v>нд</v>
          </cell>
          <cell r="G62" t="str">
            <v>нд</v>
          </cell>
          <cell r="H62" t="str">
            <v>-</v>
          </cell>
          <cell r="I62" t="str">
            <v>-</v>
          </cell>
          <cell r="J62" t="str">
            <v>-</v>
          </cell>
          <cell r="K62" t="str">
            <v>-</v>
          </cell>
          <cell r="L62" t="str">
            <v>Приобретение ИТ-оборудования для открытия ЕРИЦ</v>
          </cell>
          <cell r="M62" t="str">
            <v>нд</v>
          </cell>
          <cell r="N62" t="str">
            <v>нд</v>
          </cell>
          <cell r="O62" t="str">
            <v>нд</v>
          </cell>
          <cell r="P62" t="str">
            <v>нд</v>
          </cell>
          <cell r="Q62" t="str">
            <v>-</v>
          </cell>
          <cell r="R62" t="str">
            <v>-</v>
          </cell>
          <cell r="S62" t="str">
            <v>-</v>
          </cell>
          <cell r="T62">
            <v>0.36784189</v>
          </cell>
          <cell r="U62" t="str">
            <v>Коммерческие предложения в ценах 2018 года</v>
          </cell>
          <cell r="V62" t="str">
            <v>нд</v>
          </cell>
          <cell r="W62">
            <v>0</v>
          </cell>
          <cell r="X62">
            <v>0</v>
          </cell>
          <cell r="Y62">
            <v>0</v>
          </cell>
          <cell r="Z62">
            <v>1</v>
          </cell>
        </row>
        <row r="63">
          <cell r="C63" t="str">
            <v>J_ДЭС-504-210</v>
          </cell>
          <cell r="D63" t="str">
            <v>нд</v>
          </cell>
          <cell r="E63" t="str">
            <v>нд</v>
          </cell>
          <cell r="F63" t="str">
            <v>нд</v>
          </cell>
          <cell r="G63" t="str">
            <v>нд</v>
          </cell>
          <cell r="H63" t="str">
            <v>-</v>
          </cell>
          <cell r="I63" t="str">
            <v>-</v>
          </cell>
          <cell r="J63" t="str">
            <v>-</v>
          </cell>
          <cell r="K63" t="str">
            <v>-</v>
          </cell>
          <cell r="L63" t="str">
            <v>Приобретение ИТ-оборудования для открытия ЕРИЦ</v>
          </cell>
          <cell r="M63" t="str">
            <v>нд</v>
          </cell>
          <cell r="N63" t="str">
            <v>нд</v>
          </cell>
          <cell r="O63" t="str">
            <v>нд</v>
          </cell>
          <cell r="P63" t="str">
            <v>нд</v>
          </cell>
          <cell r="Q63" t="str">
            <v>-</v>
          </cell>
          <cell r="R63" t="str">
            <v>-</v>
          </cell>
          <cell r="S63" t="str">
            <v>-</v>
          </cell>
          <cell r="T63">
            <v>0.63417966999999997</v>
          </cell>
          <cell r="U63" t="str">
            <v>Коммерческие предложения в ценах 2018 года</v>
          </cell>
          <cell r="V63" t="str">
            <v>нд</v>
          </cell>
          <cell r="W63">
            <v>0</v>
          </cell>
          <cell r="X63">
            <v>0</v>
          </cell>
          <cell r="Y63">
            <v>0</v>
          </cell>
          <cell r="Z63">
            <v>1</v>
          </cell>
        </row>
        <row r="64">
          <cell r="C64" t="str">
            <v>J_ДЭС-504-212</v>
          </cell>
          <cell r="D64" t="str">
            <v>нд</v>
          </cell>
          <cell r="E64" t="str">
            <v>нд</v>
          </cell>
          <cell r="F64" t="str">
            <v>нд</v>
          </cell>
          <cell r="G64" t="str">
            <v>нд</v>
          </cell>
          <cell r="H64" t="str">
            <v>-</v>
          </cell>
          <cell r="I64" t="str">
            <v>-</v>
          </cell>
          <cell r="J64" t="str">
            <v>-</v>
          </cell>
          <cell r="K64" t="str">
            <v>-</v>
          </cell>
          <cell r="L64" t="str">
            <v>Приобретение ИТ-оборудования для открытия ЕРИЦ</v>
          </cell>
          <cell r="M64" t="str">
            <v>нд</v>
          </cell>
          <cell r="N64" t="str">
            <v>нд</v>
          </cell>
          <cell r="O64" t="str">
            <v>нд</v>
          </cell>
          <cell r="P64" t="str">
            <v>нд</v>
          </cell>
          <cell r="Q64" t="str">
            <v>-</v>
          </cell>
          <cell r="R64" t="str">
            <v>-</v>
          </cell>
          <cell r="S64" t="str">
            <v>-</v>
          </cell>
          <cell r="T64">
            <v>7.9673499999999994E-2</v>
          </cell>
          <cell r="U64" t="str">
            <v>Коммерческие предложения в ценах 2018 года</v>
          </cell>
          <cell r="V64" t="str">
            <v>нд</v>
          </cell>
          <cell r="W64">
            <v>0</v>
          </cell>
          <cell r="X64">
            <v>0</v>
          </cell>
          <cell r="Y64">
            <v>0</v>
          </cell>
          <cell r="Z64">
            <v>1</v>
          </cell>
        </row>
        <row r="65">
          <cell r="C65" t="str">
            <v>J_ДЭС-504-213</v>
          </cell>
          <cell r="D65" t="str">
            <v>нд</v>
          </cell>
          <cell r="E65" t="str">
            <v>нд</v>
          </cell>
          <cell r="F65" t="str">
            <v>нд</v>
          </cell>
          <cell r="G65" t="str">
            <v>нд</v>
          </cell>
          <cell r="H65" t="str">
            <v>-</v>
          </cell>
          <cell r="I65" t="str">
            <v>-</v>
          </cell>
          <cell r="J65" t="str">
            <v>-</v>
          </cell>
          <cell r="K65" t="str">
            <v>-</v>
          </cell>
          <cell r="L65" t="str">
            <v>Приобретение ИТ-оборудования для открытия ЕРИЦ</v>
          </cell>
          <cell r="M65" t="str">
            <v>нд</v>
          </cell>
          <cell r="N65" t="str">
            <v>нд</v>
          </cell>
          <cell r="O65" t="str">
            <v>нд</v>
          </cell>
          <cell r="P65" t="str">
            <v>нд</v>
          </cell>
          <cell r="Q65" t="str">
            <v>-</v>
          </cell>
          <cell r="R65" t="str">
            <v>-</v>
          </cell>
          <cell r="S65" t="str">
            <v>-</v>
          </cell>
          <cell r="T65">
            <v>0.29675104000000002</v>
          </cell>
          <cell r="U65" t="str">
            <v>Коммерческие предложения в ценах 2018 года</v>
          </cell>
          <cell r="V65" t="str">
            <v>нд</v>
          </cell>
          <cell r="W65">
            <v>0</v>
          </cell>
          <cell r="X65">
            <v>0</v>
          </cell>
          <cell r="Y65">
            <v>0</v>
          </cell>
          <cell r="Z65">
            <v>3</v>
          </cell>
        </row>
        <row r="66">
          <cell r="C66" t="str">
            <v>J_ДЭС-504-214</v>
          </cell>
          <cell r="D66" t="str">
            <v>нд</v>
          </cell>
          <cell r="E66" t="str">
            <v>нд</v>
          </cell>
          <cell r="F66" t="str">
            <v>нд</v>
          </cell>
          <cell r="G66" t="str">
            <v>нд</v>
          </cell>
          <cell r="H66" t="str">
            <v>-</v>
          </cell>
          <cell r="I66" t="str">
            <v>-</v>
          </cell>
          <cell r="J66" t="str">
            <v>-</v>
          </cell>
          <cell r="K66" t="str">
            <v>-</v>
          </cell>
          <cell r="L66" t="str">
            <v>Приобретение ИТ-оборудования для открытия ЕРИЦ</v>
          </cell>
          <cell r="M66" t="str">
            <v>нд</v>
          </cell>
          <cell r="N66" t="str">
            <v>нд</v>
          </cell>
          <cell r="O66" t="str">
            <v>нд</v>
          </cell>
          <cell r="P66" t="str">
            <v>нд</v>
          </cell>
          <cell r="Q66" t="str">
            <v>-</v>
          </cell>
          <cell r="R66" t="str">
            <v>-</v>
          </cell>
          <cell r="S66" t="str">
            <v>-</v>
          </cell>
          <cell r="T66">
            <v>0.12776704999999999</v>
          </cell>
          <cell r="U66" t="str">
            <v>Коммерческие предложения в ценах 2018 года</v>
          </cell>
          <cell r="V66" t="str">
            <v>нд</v>
          </cell>
          <cell r="W66">
            <v>0</v>
          </cell>
          <cell r="X66">
            <v>0</v>
          </cell>
          <cell r="Y66">
            <v>0</v>
          </cell>
          <cell r="Z66">
            <v>1</v>
          </cell>
        </row>
        <row r="67">
          <cell r="C67" t="str">
            <v>J_ДЭС-504-215</v>
          </cell>
          <cell r="D67" t="str">
            <v>нд</v>
          </cell>
          <cell r="E67" t="str">
            <v>нд</v>
          </cell>
          <cell r="F67" t="str">
            <v>нд</v>
          </cell>
          <cell r="G67" t="str">
            <v>нд</v>
          </cell>
          <cell r="H67" t="str">
            <v>-</v>
          </cell>
          <cell r="I67" t="str">
            <v>-</v>
          </cell>
          <cell r="J67" t="str">
            <v>-</v>
          </cell>
          <cell r="K67" t="str">
            <v>-</v>
          </cell>
          <cell r="L67" t="str">
            <v>Приобретение ИТ-оборудования для открытия ЕРИЦ</v>
          </cell>
          <cell r="M67" t="str">
            <v>нд</v>
          </cell>
          <cell r="N67" t="str">
            <v>нд</v>
          </cell>
          <cell r="O67" t="str">
            <v>нд</v>
          </cell>
          <cell r="P67" t="str">
            <v>нд</v>
          </cell>
          <cell r="Q67" t="str">
            <v>-</v>
          </cell>
          <cell r="R67" t="str">
            <v>-</v>
          </cell>
          <cell r="S67" t="str">
            <v>-</v>
          </cell>
          <cell r="T67">
            <v>0.88217818000000003</v>
          </cell>
          <cell r="U67" t="str">
            <v>Коммерческие предложения в ценах 2018 года</v>
          </cell>
          <cell r="V67" t="str">
            <v>нд</v>
          </cell>
          <cell r="W67">
            <v>0</v>
          </cell>
          <cell r="X67">
            <v>0</v>
          </cell>
          <cell r="Y67">
            <v>0</v>
          </cell>
          <cell r="Z67">
            <v>1</v>
          </cell>
        </row>
        <row r="68">
          <cell r="C68" t="str">
            <v>Г</v>
          </cell>
          <cell r="D68" t="str">
            <v>нд</v>
          </cell>
          <cell r="E68" t="str">
            <v>нд</v>
          </cell>
          <cell r="F68" t="str">
            <v>нд</v>
          </cell>
          <cell r="G68" t="str">
            <v>нд</v>
          </cell>
          <cell r="H68" t="str">
            <v>нд</v>
          </cell>
          <cell r="I68" t="str">
            <v>нд</v>
          </cell>
          <cell r="J68" t="str">
            <v>нд</v>
          </cell>
          <cell r="K68" t="str">
            <v>нд</v>
          </cell>
          <cell r="L68" t="str">
            <v>нд</v>
          </cell>
          <cell r="M68" t="str">
            <v>нд</v>
          </cell>
          <cell r="N68" t="str">
            <v>нд</v>
          </cell>
          <cell r="O68" t="str">
            <v>нд</v>
          </cell>
          <cell r="P68" t="str">
            <v>нд</v>
          </cell>
          <cell r="Q68" t="str">
            <v>нд</v>
          </cell>
          <cell r="R68" t="str">
            <v>нд</v>
          </cell>
          <cell r="S68" t="str">
            <v>нд</v>
          </cell>
          <cell r="T68">
            <v>0</v>
          </cell>
          <cell r="U68" t="str">
            <v>нд</v>
          </cell>
          <cell r="V68" t="str">
            <v>нд</v>
          </cell>
          <cell r="W68">
            <v>0</v>
          </cell>
          <cell r="X68">
            <v>0</v>
          </cell>
          <cell r="Y68">
            <v>0</v>
          </cell>
          <cell r="Z68">
            <v>0</v>
          </cell>
        </row>
        <row r="69">
          <cell r="C69" t="str">
            <v>Г</v>
          </cell>
          <cell r="D69" t="str">
            <v>нд</v>
          </cell>
          <cell r="E69" t="str">
            <v>нд</v>
          </cell>
          <cell r="F69" t="str">
            <v>нд</v>
          </cell>
          <cell r="G69" t="str">
            <v>нд</v>
          </cell>
          <cell r="H69" t="str">
            <v>нд</v>
          </cell>
          <cell r="I69" t="str">
            <v>нд</v>
          </cell>
          <cell r="J69" t="str">
            <v>нд</v>
          </cell>
          <cell r="K69" t="str">
            <v>нд</v>
          </cell>
          <cell r="L69" t="str">
            <v>нд</v>
          </cell>
          <cell r="M69" t="str">
            <v>нд</v>
          </cell>
          <cell r="N69" t="str">
            <v>нд</v>
          </cell>
          <cell r="O69" t="str">
            <v>нд</v>
          </cell>
          <cell r="P69" t="str">
            <v>нд</v>
          </cell>
          <cell r="Q69" t="str">
            <v>нд</v>
          </cell>
          <cell r="R69" t="str">
            <v>нд</v>
          </cell>
          <cell r="S69" t="str">
            <v>нд</v>
          </cell>
          <cell r="T69">
            <v>0</v>
          </cell>
          <cell r="U69" t="str">
            <v>нд</v>
          </cell>
          <cell r="V69" t="str">
            <v>нд</v>
          </cell>
          <cell r="W69">
            <v>0</v>
          </cell>
          <cell r="X69">
            <v>0</v>
          </cell>
          <cell r="Y69">
            <v>0</v>
          </cell>
          <cell r="Z69">
            <v>0</v>
          </cell>
        </row>
        <row r="70">
          <cell r="C70" t="str">
            <v>Г</v>
          </cell>
          <cell r="D70" t="str">
            <v>нд</v>
          </cell>
          <cell r="E70" t="str">
            <v>нд</v>
          </cell>
          <cell r="F70" t="str">
            <v>нд</v>
          </cell>
          <cell r="G70" t="str">
            <v>нд</v>
          </cell>
          <cell r="H70" t="str">
            <v>нд</v>
          </cell>
          <cell r="I70" t="str">
            <v>нд</v>
          </cell>
          <cell r="J70" t="str">
            <v>нд</v>
          </cell>
          <cell r="K70" t="str">
            <v>нд</v>
          </cell>
          <cell r="L70" t="str">
            <v>нд</v>
          </cell>
          <cell r="M70" t="str">
            <v>нд</v>
          </cell>
          <cell r="N70" t="str">
            <v>нд</v>
          </cell>
          <cell r="O70" t="str">
            <v>нд</v>
          </cell>
          <cell r="P70" t="str">
            <v>нд</v>
          </cell>
          <cell r="Q70" t="str">
            <v>нд</v>
          </cell>
          <cell r="R70" t="str">
            <v>нд</v>
          </cell>
          <cell r="S70" t="str">
            <v>нд</v>
          </cell>
          <cell r="T70">
            <v>0</v>
          </cell>
          <cell r="U70" t="str">
            <v>нд</v>
          </cell>
          <cell r="V70" t="str">
            <v>нд</v>
          </cell>
          <cell r="W70">
            <v>0</v>
          </cell>
          <cell r="X70">
            <v>0</v>
          </cell>
          <cell r="Y70">
            <v>0</v>
          </cell>
          <cell r="Z70">
            <v>0</v>
          </cell>
        </row>
        <row r="71">
          <cell r="C71" t="str">
            <v>Г</v>
          </cell>
          <cell r="D71" t="str">
            <v>нд</v>
          </cell>
          <cell r="E71" t="str">
            <v>нд</v>
          </cell>
          <cell r="F71" t="str">
            <v>нд</v>
          </cell>
          <cell r="G71" t="str">
            <v>нд</v>
          </cell>
          <cell r="H71" t="str">
            <v>нд</v>
          </cell>
          <cell r="I71" t="str">
            <v>нд</v>
          </cell>
          <cell r="J71" t="str">
            <v>нд</v>
          </cell>
          <cell r="K71" t="str">
            <v>нд</v>
          </cell>
          <cell r="L71" t="str">
            <v>нд</v>
          </cell>
          <cell r="M71" t="str">
            <v>нд</v>
          </cell>
          <cell r="N71" t="str">
            <v>нд</v>
          </cell>
          <cell r="O71" t="str">
            <v>нд</v>
          </cell>
          <cell r="P71" t="str">
            <v>нд</v>
          </cell>
          <cell r="Q71" t="str">
            <v>нд</v>
          </cell>
          <cell r="R71" t="str">
            <v>нд</v>
          </cell>
          <cell r="S71" t="str">
            <v>нд</v>
          </cell>
          <cell r="T71">
            <v>0</v>
          </cell>
          <cell r="U71" t="str">
            <v>нд</v>
          </cell>
          <cell r="V71" t="str">
            <v>нд</v>
          </cell>
          <cell r="W71">
            <v>0</v>
          </cell>
          <cell r="X71">
            <v>0</v>
          </cell>
          <cell r="Y71">
            <v>0</v>
          </cell>
          <cell r="Z71">
            <v>0</v>
          </cell>
        </row>
        <row r="72">
          <cell r="C72" t="str">
            <v>Г</v>
          </cell>
          <cell r="D72" t="str">
            <v>нд</v>
          </cell>
          <cell r="E72" t="str">
            <v>нд</v>
          </cell>
          <cell r="F72" t="str">
            <v>нд</v>
          </cell>
          <cell r="G72" t="str">
            <v>нд</v>
          </cell>
          <cell r="H72" t="str">
            <v>нд</v>
          </cell>
          <cell r="I72" t="str">
            <v>нд</v>
          </cell>
          <cell r="J72" t="str">
            <v>нд</v>
          </cell>
          <cell r="K72" t="str">
            <v>нд</v>
          </cell>
          <cell r="L72" t="str">
            <v>нд</v>
          </cell>
          <cell r="M72" t="str">
            <v>нд</v>
          </cell>
          <cell r="N72" t="str">
            <v>нд</v>
          </cell>
          <cell r="O72" t="str">
            <v>нд</v>
          </cell>
          <cell r="P72" t="str">
            <v>нд</v>
          </cell>
          <cell r="Q72" t="str">
            <v>нд</v>
          </cell>
          <cell r="R72" t="str">
            <v>нд</v>
          </cell>
          <cell r="S72" t="str">
            <v>нд</v>
          </cell>
          <cell r="T72">
            <v>0</v>
          </cell>
          <cell r="U72" t="str">
            <v>нд</v>
          </cell>
          <cell r="V72" t="str">
            <v>нд</v>
          </cell>
          <cell r="W72">
            <v>0</v>
          </cell>
          <cell r="X72">
            <v>0</v>
          </cell>
          <cell r="Y72">
            <v>0</v>
          </cell>
          <cell r="Z72">
            <v>0</v>
          </cell>
        </row>
        <row r="73">
          <cell r="C73" t="str">
            <v>Г</v>
          </cell>
          <cell r="D73" t="str">
            <v>нд</v>
          </cell>
          <cell r="E73" t="str">
            <v>нд</v>
          </cell>
          <cell r="F73" t="str">
            <v>нд</v>
          </cell>
          <cell r="G73" t="str">
            <v>нд</v>
          </cell>
          <cell r="H73" t="str">
            <v>нд</v>
          </cell>
          <cell r="I73" t="str">
            <v>нд</v>
          </cell>
          <cell r="J73" t="str">
            <v>нд</v>
          </cell>
          <cell r="K73" t="str">
            <v>нд</v>
          </cell>
          <cell r="L73" t="str">
            <v>нд</v>
          </cell>
          <cell r="M73" t="str">
            <v>нд</v>
          </cell>
          <cell r="N73" t="str">
            <v>нд</v>
          </cell>
          <cell r="O73" t="str">
            <v>нд</v>
          </cell>
          <cell r="P73" t="str">
            <v>нд</v>
          </cell>
          <cell r="Q73" t="str">
            <v>нд</v>
          </cell>
          <cell r="R73" t="str">
            <v>нд</v>
          </cell>
          <cell r="S73" t="str">
            <v>нд</v>
          </cell>
          <cell r="T73">
            <v>92.777387849999997</v>
          </cell>
          <cell r="U73" t="str">
            <v>нд</v>
          </cell>
          <cell r="V73" t="str">
            <v>нд</v>
          </cell>
          <cell r="W73">
            <v>0</v>
          </cell>
          <cell r="X73">
            <v>0</v>
          </cell>
          <cell r="Y73">
            <v>0</v>
          </cell>
          <cell r="Z73">
            <v>344</v>
          </cell>
        </row>
        <row r="74">
          <cell r="C74" t="str">
            <v>Г</v>
          </cell>
          <cell r="D74" t="str">
            <v>нд</v>
          </cell>
          <cell r="E74" t="str">
            <v>нд</v>
          </cell>
          <cell r="F74" t="str">
            <v>нд</v>
          </cell>
          <cell r="G74" t="str">
            <v>нд</v>
          </cell>
          <cell r="H74" t="str">
            <v>нд</v>
          </cell>
          <cell r="I74" t="str">
            <v>нд</v>
          </cell>
          <cell r="J74" t="str">
            <v>нд</v>
          </cell>
          <cell r="K74" t="str">
            <v>нд</v>
          </cell>
          <cell r="L74" t="str">
            <v>нд</v>
          </cell>
          <cell r="M74" t="str">
            <v>нд</v>
          </cell>
          <cell r="N74" t="str">
            <v>нд</v>
          </cell>
          <cell r="O74" t="str">
            <v>нд</v>
          </cell>
          <cell r="P74" t="str">
            <v>нд</v>
          </cell>
          <cell r="Q74" t="str">
            <v>нд</v>
          </cell>
          <cell r="R74" t="str">
            <v>нд</v>
          </cell>
          <cell r="S74" t="str">
            <v>нд</v>
          </cell>
          <cell r="T74">
            <v>40.707934469999998</v>
          </cell>
          <cell r="U74" t="str">
            <v>нд</v>
          </cell>
          <cell r="V74" t="str">
            <v>нд</v>
          </cell>
          <cell r="W74">
            <v>0</v>
          </cell>
          <cell r="X74">
            <v>0</v>
          </cell>
          <cell r="Y74">
            <v>0</v>
          </cell>
          <cell r="Z74">
            <v>0</v>
          </cell>
        </row>
        <row r="75">
          <cell r="C75" t="str">
            <v>Г</v>
          </cell>
          <cell r="D75" t="str">
            <v>нд</v>
          </cell>
          <cell r="E75" t="str">
            <v>нд</v>
          </cell>
          <cell r="F75" t="str">
            <v>нд</v>
          </cell>
          <cell r="G75" t="str">
            <v>нд</v>
          </cell>
          <cell r="H75" t="str">
            <v>нд</v>
          </cell>
          <cell r="I75" t="str">
            <v>нд</v>
          </cell>
          <cell r="J75" t="str">
            <v>нд</v>
          </cell>
          <cell r="K75" t="str">
            <v>нд</v>
          </cell>
          <cell r="L75" t="str">
            <v>нд</v>
          </cell>
          <cell r="M75" t="str">
            <v>нд</v>
          </cell>
          <cell r="N75" t="str">
            <v>нд</v>
          </cell>
          <cell r="O75" t="str">
            <v>нд</v>
          </cell>
          <cell r="P75" t="str">
            <v>нд</v>
          </cell>
          <cell r="Q75" t="str">
            <v>нд</v>
          </cell>
          <cell r="R75" t="str">
            <v>нд</v>
          </cell>
          <cell r="S75" t="str">
            <v>нд</v>
          </cell>
          <cell r="T75">
            <v>25.937774319999999</v>
          </cell>
          <cell r="U75" t="str">
            <v>нд</v>
          </cell>
          <cell r="V75" t="str">
            <v>нд</v>
          </cell>
          <cell r="W75">
            <v>0</v>
          </cell>
          <cell r="X75">
            <v>0</v>
          </cell>
          <cell r="Y75">
            <v>0</v>
          </cell>
          <cell r="Z75">
            <v>0</v>
          </cell>
        </row>
        <row r="76">
          <cell r="C76" t="str">
            <v>Г</v>
          </cell>
          <cell r="D76" t="str">
            <v>нд</v>
          </cell>
          <cell r="E76" t="str">
            <v>нд</v>
          </cell>
          <cell r="F76" t="str">
            <v>нд</v>
          </cell>
          <cell r="G76" t="str">
            <v>нд</v>
          </cell>
          <cell r="H76" t="str">
            <v>нд</v>
          </cell>
          <cell r="I76" t="str">
            <v>нд</v>
          </cell>
          <cell r="J76" t="str">
            <v>нд</v>
          </cell>
          <cell r="K76" t="str">
            <v>нд</v>
          </cell>
          <cell r="L76" t="str">
            <v>нд</v>
          </cell>
          <cell r="M76" t="str">
            <v>нд</v>
          </cell>
          <cell r="N76" t="str">
            <v>нд</v>
          </cell>
          <cell r="O76" t="str">
            <v>нд</v>
          </cell>
          <cell r="P76" t="str">
            <v>нд</v>
          </cell>
          <cell r="Q76" t="str">
            <v>нд</v>
          </cell>
          <cell r="R76" t="str">
            <v>нд</v>
          </cell>
          <cell r="S76" t="str">
            <v>нд</v>
          </cell>
          <cell r="T76">
            <v>22.836226249999999</v>
          </cell>
          <cell r="U76" t="str">
            <v>нд</v>
          </cell>
          <cell r="V76" t="str">
            <v>нд</v>
          </cell>
          <cell r="W76">
            <v>0</v>
          </cell>
          <cell r="X76">
            <v>0</v>
          </cell>
          <cell r="Y76">
            <v>0</v>
          </cell>
          <cell r="Z76">
            <v>0</v>
          </cell>
        </row>
        <row r="77">
          <cell r="C77" t="str">
            <v>Г</v>
          </cell>
          <cell r="D77" t="str">
            <v>нд</v>
          </cell>
          <cell r="E77" t="str">
            <v>нд</v>
          </cell>
          <cell r="F77" t="str">
            <v>нд</v>
          </cell>
          <cell r="G77" t="str">
            <v>нд</v>
          </cell>
          <cell r="H77" t="str">
            <v>нд</v>
          </cell>
          <cell r="I77" t="str">
            <v>нд</v>
          </cell>
          <cell r="J77" t="str">
            <v>нд</v>
          </cell>
          <cell r="K77" t="str">
            <v>нд</v>
          </cell>
          <cell r="L77" t="str">
            <v>нд</v>
          </cell>
          <cell r="M77" t="str">
            <v>нд</v>
          </cell>
          <cell r="N77" t="str">
            <v>нд</v>
          </cell>
          <cell r="O77" t="str">
            <v>нд</v>
          </cell>
          <cell r="P77" t="str">
            <v>нд</v>
          </cell>
          <cell r="Q77" t="str">
            <v>нд</v>
          </cell>
          <cell r="R77" t="str">
            <v>нд</v>
          </cell>
          <cell r="S77" t="str">
            <v>нд</v>
          </cell>
          <cell r="T77">
            <v>3.2954528199999999</v>
          </cell>
          <cell r="U77" t="str">
            <v>нд</v>
          </cell>
          <cell r="V77" t="str">
            <v>нд</v>
          </cell>
          <cell r="W77">
            <v>0</v>
          </cell>
          <cell r="X77">
            <v>0</v>
          </cell>
          <cell r="Y77">
            <v>0</v>
          </cell>
          <cell r="Z77">
            <v>0</v>
          </cell>
        </row>
        <row r="78">
          <cell r="C78" t="str">
            <v>Г</v>
          </cell>
          <cell r="D78" t="str">
            <v>нд</v>
          </cell>
          <cell r="E78" t="str">
            <v>нд</v>
          </cell>
          <cell r="F78" t="str">
            <v>нд</v>
          </cell>
          <cell r="G78" t="str">
            <v>нд</v>
          </cell>
          <cell r="H78" t="str">
            <v>нд</v>
          </cell>
          <cell r="I78" t="str">
            <v>нд</v>
          </cell>
          <cell r="J78" t="str">
            <v>нд</v>
          </cell>
          <cell r="K78" t="str">
            <v>нд</v>
          </cell>
          <cell r="L78" t="str">
            <v>нд</v>
          </cell>
          <cell r="M78" t="str">
            <v>нд</v>
          </cell>
          <cell r="N78" t="str">
            <v>нд</v>
          </cell>
          <cell r="O78" t="str">
            <v>нд</v>
          </cell>
          <cell r="P78" t="str">
            <v>нд</v>
          </cell>
          <cell r="Q78" t="str">
            <v>нд</v>
          </cell>
          <cell r="R78" t="str">
            <v>нд</v>
          </cell>
          <cell r="S78" t="str">
            <v>нд</v>
          </cell>
          <cell r="T78">
            <v>4.4105786800000004</v>
          </cell>
          <cell r="U78" t="str">
            <v>нд</v>
          </cell>
          <cell r="V78" t="str">
            <v>нд</v>
          </cell>
          <cell r="W78">
            <v>0</v>
          </cell>
          <cell r="X78">
            <v>0</v>
          </cell>
          <cell r="Y78">
            <v>0</v>
          </cell>
          <cell r="Z78">
            <v>1</v>
          </cell>
        </row>
        <row r="79">
          <cell r="C79" t="str">
            <v>Г</v>
          </cell>
          <cell r="D79" t="str">
            <v>нд</v>
          </cell>
          <cell r="E79" t="str">
            <v>нд</v>
          </cell>
          <cell r="F79" t="str">
            <v>нд</v>
          </cell>
          <cell r="G79" t="str">
            <v>нд</v>
          </cell>
          <cell r="H79" t="str">
            <v>нд</v>
          </cell>
          <cell r="I79" t="str">
            <v>нд</v>
          </cell>
          <cell r="J79" t="str">
            <v>нд</v>
          </cell>
          <cell r="K79" t="str">
            <v>нд</v>
          </cell>
          <cell r="L79" t="str">
            <v>нд</v>
          </cell>
          <cell r="M79" t="str">
            <v>нд</v>
          </cell>
          <cell r="N79" t="str">
            <v>нд</v>
          </cell>
          <cell r="O79" t="str">
            <v>нд</v>
          </cell>
          <cell r="P79" t="str">
            <v>нд</v>
          </cell>
          <cell r="Q79" t="str">
            <v>нд</v>
          </cell>
          <cell r="R79" t="str">
            <v>нд</v>
          </cell>
          <cell r="S79" t="str">
            <v>нд</v>
          </cell>
          <cell r="T79">
            <v>4.4105786800000004</v>
          </cell>
          <cell r="U79" t="str">
            <v>нд</v>
          </cell>
          <cell r="V79" t="str">
            <v>нд</v>
          </cell>
          <cell r="W79">
            <v>0</v>
          </cell>
          <cell r="X79">
            <v>0</v>
          </cell>
          <cell r="Y79">
            <v>0</v>
          </cell>
          <cell r="Z79">
            <v>1</v>
          </cell>
        </row>
        <row r="80">
          <cell r="C80" t="str">
            <v>Г</v>
          </cell>
          <cell r="D80" t="str">
            <v>нд</v>
          </cell>
          <cell r="E80" t="str">
            <v>нд</v>
          </cell>
          <cell r="F80" t="str">
            <v>нд</v>
          </cell>
          <cell r="G80" t="str">
            <v>нд</v>
          </cell>
          <cell r="H80" t="str">
            <v>нд</v>
          </cell>
          <cell r="I80" t="str">
            <v>нд</v>
          </cell>
          <cell r="J80" t="str">
            <v>нд</v>
          </cell>
          <cell r="K80" t="str">
            <v>нд</v>
          </cell>
          <cell r="L80" t="str">
            <v>нд</v>
          </cell>
          <cell r="M80" t="str">
            <v>нд</v>
          </cell>
          <cell r="N80" t="str">
            <v>нд</v>
          </cell>
          <cell r="O80" t="str">
            <v>нд</v>
          </cell>
          <cell r="P80" t="str">
            <v>нд</v>
          </cell>
          <cell r="Q80" t="str">
            <v>нд</v>
          </cell>
          <cell r="R80" t="str">
            <v>нд</v>
          </cell>
          <cell r="S80" t="str">
            <v>нд</v>
          </cell>
          <cell r="T80">
            <v>4.4105786800000004</v>
          </cell>
          <cell r="U80" t="str">
            <v>нд</v>
          </cell>
          <cell r="V80" t="str">
            <v>нд</v>
          </cell>
          <cell r="W80">
            <v>0</v>
          </cell>
          <cell r="X80">
            <v>0</v>
          </cell>
          <cell r="Y80">
            <v>0</v>
          </cell>
          <cell r="Z80">
            <v>1</v>
          </cell>
        </row>
        <row r="81">
          <cell r="C81" t="str">
            <v>H_504-111</v>
          </cell>
          <cell r="D81" t="str">
            <v>нд</v>
          </cell>
          <cell r="E81" t="str">
            <v>нд</v>
          </cell>
          <cell r="F81" t="str">
            <v>нд</v>
          </cell>
          <cell r="G81" t="str">
            <v>нд</v>
          </cell>
          <cell r="H81" t="str">
            <v>-</v>
          </cell>
          <cell r="I81" t="str">
            <v>-</v>
          </cell>
          <cell r="J81" t="str">
            <v>-</v>
          </cell>
          <cell r="K81" t="str">
            <v>-</v>
          </cell>
          <cell r="L81" t="str">
            <v>Повышение надёжности электроснабжение серверов и всего здания</v>
          </cell>
          <cell r="M81" t="str">
            <v>нд</v>
          </cell>
          <cell r="N81" t="str">
            <v>нд</v>
          </cell>
          <cell r="O81" t="str">
            <v>нд</v>
          </cell>
          <cell r="P81" t="str">
            <v>нд</v>
          </cell>
          <cell r="Q81" t="str">
            <v>-</v>
          </cell>
          <cell r="R81" t="str">
            <v>-</v>
          </cell>
          <cell r="S81" t="str">
            <v>-</v>
          </cell>
          <cell r="T81">
            <v>4.4105786800000004</v>
          </cell>
          <cell r="U81" t="str">
            <v>Коммерческие предложения в ценах 2017 года</v>
          </cell>
          <cell r="V81" t="str">
            <v>нд</v>
          </cell>
          <cell r="W81">
            <v>0</v>
          </cell>
          <cell r="X81">
            <v>0</v>
          </cell>
          <cell r="Y81">
            <v>0</v>
          </cell>
          <cell r="Z81">
            <v>1</v>
          </cell>
        </row>
        <row r="82">
          <cell r="C82" t="str">
            <v>Г</v>
          </cell>
          <cell r="D82" t="str">
            <v>нд</v>
          </cell>
          <cell r="E82" t="str">
            <v>нд</v>
          </cell>
          <cell r="F82" t="str">
            <v>нд</v>
          </cell>
          <cell r="G82" t="str">
            <v>нд</v>
          </cell>
          <cell r="H82" t="str">
            <v>нд</v>
          </cell>
          <cell r="I82" t="str">
            <v>нд</v>
          </cell>
          <cell r="J82" t="str">
            <v>нд</v>
          </cell>
          <cell r="K82" t="str">
            <v>нд</v>
          </cell>
          <cell r="L82" t="str">
            <v>нд</v>
          </cell>
          <cell r="M82" t="str">
            <v>нд</v>
          </cell>
          <cell r="N82" t="str">
            <v>нд</v>
          </cell>
          <cell r="O82" t="str">
            <v>нд</v>
          </cell>
          <cell r="P82" t="str">
            <v>нд</v>
          </cell>
          <cell r="Q82" t="str">
            <v>нд</v>
          </cell>
          <cell r="R82" t="str">
            <v>нд</v>
          </cell>
          <cell r="S82" t="str">
            <v>нд</v>
          </cell>
          <cell r="T82">
            <v>0</v>
          </cell>
          <cell r="U82" t="str">
            <v>нд</v>
          </cell>
          <cell r="V82" t="str">
            <v>нд</v>
          </cell>
          <cell r="W82">
            <v>0</v>
          </cell>
          <cell r="X82">
            <v>0</v>
          </cell>
          <cell r="Y82">
            <v>0</v>
          </cell>
          <cell r="Z82">
            <v>0</v>
          </cell>
        </row>
        <row r="83">
          <cell r="C83" t="str">
            <v>Г</v>
          </cell>
          <cell r="D83" t="str">
            <v>нд</v>
          </cell>
          <cell r="E83" t="str">
            <v>нд</v>
          </cell>
          <cell r="F83" t="str">
            <v>нд</v>
          </cell>
          <cell r="G83" t="str">
            <v>нд</v>
          </cell>
          <cell r="H83" t="str">
            <v>нд</v>
          </cell>
          <cell r="I83" t="str">
            <v>нд</v>
          </cell>
          <cell r="J83" t="str">
            <v>нд</v>
          </cell>
          <cell r="K83" t="str">
            <v>нд</v>
          </cell>
          <cell r="L83" t="str">
            <v>нд</v>
          </cell>
          <cell r="M83" t="str">
            <v>нд</v>
          </cell>
          <cell r="N83" t="str">
            <v>нд</v>
          </cell>
          <cell r="O83" t="str">
            <v>нд</v>
          </cell>
          <cell r="P83" t="str">
            <v>нд</v>
          </cell>
          <cell r="Q83" t="str">
            <v>нд</v>
          </cell>
          <cell r="R83" t="str">
            <v>нд</v>
          </cell>
          <cell r="S83" t="str">
            <v>нд</v>
          </cell>
          <cell r="T83">
            <v>0</v>
          </cell>
          <cell r="U83" t="str">
            <v>нд</v>
          </cell>
          <cell r="V83" t="str">
            <v>нд</v>
          </cell>
          <cell r="W83">
            <v>0</v>
          </cell>
          <cell r="X83">
            <v>0</v>
          </cell>
          <cell r="Y83">
            <v>0</v>
          </cell>
          <cell r="Z83">
            <v>0</v>
          </cell>
        </row>
        <row r="84">
          <cell r="C84" t="str">
            <v>Г</v>
          </cell>
          <cell r="D84" t="str">
            <v>нд</v>
          </cell>
          <cell r="E84" t="str">
            <v>нд</v>
          </cell>
          <cell r="F84" t="str">
            <v>нд</v>
          </cell>
          <cell r="G84" t="str">
            <v>нд</v>
          </cell>
          <cell r="H84" t="str">
            <v>нд</v>
          </cell>
          <cell r="I84" t="str">
            <v>нд</v>
          </cell>
          <cell r="J84" t="str">
            <v>нд</v>
          </cell>
          <cell r="K84" t="str">
            <v>нд</v>
          </cell>
          <cell r="L84" t="str">
            <v>нд</v>
          </cell>
          <cell r="M84" t="str">
            <v>нд</v>
          </cell>
          <cell r="N84" t="str">
            <v>нд</v>
          </cell>
          <cell r="O84" t="str">
            <v>нд</v>
          </cell>
          <cell r="P84" t="str">
            <v>нд</v>
          </cell>
          <cell r="Q84" t="str">
            <v>нд</v>
          </cell>
          <cell r="R84" t="str">
            <v>нд</v>
          </cell>
          <cell r="S84" t="str">
            <v>нд</v>
          </cell>
          <cell r="T84">
            <v>0</v>
          </cell>
          <cell r="U84" t="str">
            <v>нд</v>
          </cell>
          <cell r="V84" t="str">
            <v>нд</v>
          </cell>
          <cell r="W84">
            <v>0</v>
          </cell>
          <cell r="X84">
            <v>0</v>
          </cell>
          <cell r="Y84">
            <v>0</v>
          </cell>
          <cell r="Z84">
            <v>0</v>
          </cell>
        </row>
        <row r="85">
          <cell r="C85" t="str">
            <v>Г</v>
          </cell>
          <cell r="D85" t="str">
            <v>нд</v>
          </cell>
          <cell r="E85" t="str">
            <v>нд</v>
          </cell>
          <cell r="F85" t="str">
            <v>нд</v>
          </cell>
          <cell r="G85" t="str">
            <v>нд</v>
          </cell>
          <cell r="H85" t="str">
            <v>нд</v>
          </cell>
          <cell r="I85" t="str">
            <v>нд</v>
          </cell>
          <cell r="J85" t="str">
            <v>нд</v>
          </cell>
          <cell r="K85" t="str">
            <v>нд</v>
          </cell>
          <cell r="L85" t="str">
            <v>нд</v>
          </cell>
          <cell r="M85" t="str">
            <v>нд</v>
          </cell>
          <cell r="N85" t="str">
            <v>нд</v>
          </cell>
          <cell r="O85" t="str">
            <v>нд</v>
          </cell>
          <cell r="P85" t="str">
            <v>нд</v>
          </cell>
          <cell r="Q85" t="str">
            <v>нд</v>
          </cell>
          <cell r="R85" t="str">
            <v>нд</v>
          </cell>
          <cell r="S85" t="str">
            <v>нд</v>
          </cell>
          <cell r="T85">
            <v>13.760799280000001</v>
          </cell>
          <cell r="U85" t="str">
            <v>нд</v>
          </cell>
          <cell r="V85" t="str">
            <v>нд</v>
          </cell>
          <cell r="W85">
            <v>0</v>
          </cell>
          <cell r="X85">
            <v>0</v>
          </cell>
          <cell r="Y85">
            <v>0</v>
          </cell>
          <cell r="Z85">
            <v>2</v>
          </cell>
        </row>
        <row r="86">
          <cell r="C86" t="str">
            <v>Г</v>
          </cell>
          <cell r="D86" t="str">
            <v>нд</v>
          </cell>
          <cell r="E86" t="str">
            <v>нд</v>
          </cell>
          <cell r="F86" t="str">
            <v>нд</v>
          </cell>
          <cell r="G86" t="str">
            <v>нд</v>
          </cell>
          <cell r="H86" t="str">
            <v>нд</v>
          </cell>
          <cell r="I86" t="str">
            <v>нд</v>
          </cell>
          <cell r="J86" t="str">
            <v>нд</v>
          </cell>
          <cell r="K86" t="str">
            <v>нд</v>
          </cell>
          <cell r="L86" t="str">
            <v>нд</v>
          </cell>
          <cell r="M86" t="str">
            <v>нд</v>
          </cell>
          <cell r="N86" t="str">
            <v>нд</v>
          </cell>
          <cell r="O86" t="str">
            <v>нд</v>
          </cell>
          <cell r="P86" t="str">
            <v>нд</v>
          </cell>
          <cell r="Q86" t="str">
            <v>нд</v>
          </cell>
          <cell r="R86" t="str">
            <v>нд</v>
          </cell>
          <cell r="S86" t="str">
            <v>нд</v>
          </cell>
          <cell r="T86">
            <v>6.2817178800000004</v>
          </cell>
          <cell r="U86" t="str">
            <v>нд</v>
          </cell>
          <cell r="V86" t="str">
            <v>нд</v>
          </cell>
          <cell r="W86">
            <v>0</v>
          </cell>
          <cell r="X86">
            <v>0</v>
          </cell>
          <cell r="Y86">
            <v>0</v>
          </cell>
          <cell r="Z86">
            <v>1</v>
          </cell>
        </row>
        <row r="87">
          <cell r="C87" t="str">
            <v>Г</v>
          </cell>
          <cell r="D87" t="str">
            <v>нд</v>
          </cell>
          <cell r="E87" t="str">
            <v>нд</v>
          </cell>
          <cell r="F87" t="str">
            <v>нд</v>
          </cell>
          <cell r="G87" t="str">
            <v>нд</v>
          </cell>
          <cell r="H87" t="str">
            <v>нд</v>
          </cell>
          <cell r="I87" t="str">
            <v>нд</v>
          </cell>
          <cell r="J87" t="str">
            <v>нд</v>
          </cell>
          <cell r="K87" t="str">
            <v>нд</v>
          </cell>
          <cell r="L87" t="str">
            <v>нд</v>
          </cell>
          <cell r="M87" t="str">
            <v>нд</v>
          </cell>
          <cell r="N87" t="str">
            <v>нд</v>
          </cell>
          <cell r="O87" t="str">
            <v>нд</v>
          </cell>
          <cell r="P87" t="str">
            <v>нд</v>
          </cell>
          <cell r="Q87" t="str">
            <v>нд</v>
          </cell>
          <cell r="R87" t="str">
            <v>нд</v>
          </cell>
          <cell r="S87" t="str">
            <v>нд</v>
          </cell>
          <cell r="T87">
            <v>6.2817178800000004</v>
          </cell>
          <cell r="U87" t="str">
            <v>нд</v>
          </cell>
          <cell r="V87" t="str">
            <v>нд</v>
          </cell>
          <cell r="W87">
            <v>0</v>
          </cell>
          <cell r="X87">
            <v>0</v>
          </cell>
          <cell r="Y87">
            <v>0</v>
          </cell>
          <cell r="Z87">
            <v>1</v>
          </cell>
        </row>
        <row r="88">
          <cell r="C88" t="str">
            <v>H_504-112</v>
          </cell>
          <cell r="D88" t="str">
            <v>нд</v>
          </cell>
          <cell r="E88" t="str">
            <v>нд</v>
          </cell>
          <cell r="F88" t="str">
            <v>нд</v>
          </cell>
          <cell r="G88" t="str">
            <v>нд</v>
          </cell>
          <cell r="H88" t="str">
            <v>-</v>
          </cell>
          <cell r="I88" t="str">
            <v>-</v>
          </cell>
          <cell r="J88" t="str">
            <v>-</v>
          </cell>
          <cell r="K88" t="str">
            <v>-</v>
          </cell>
          <cell r="L88" t="str">
            <v xml:space="preserve"> Выполнение  СНИП 21.01.97 «Пожарная безопасность зданий и сооружений"</v>
          </cell>
          <cell r="M88" t="str">
            <v>нд</v>
          </cell>
          <cell r="N88" t="str">
            <v>нд</v>
          </cell>
          <cell r="O88" t="str">
            <v>нд</v>
          </cell>
          <cell r="P88" t="str">
            <v>нд</v>
          </cell>
          <cell r="Q88" t="str">
            <v>-</v>
          </cell>
          <cell r="R88" t="str">
            <v>-</v>
          </cell>
          <cell r="S88" t="str">
            <v>-</v>
          </cell>
          <cell r="T88">
            <v>6.2817178800000004</v>
          </cell>
          <cell r="U88" t="str">
            <v>Сметный расчет</v>
          </cell>
          <cell r="V88" t="str">
            <v>нд</v>
          </cell>
          <cell r="W88">
            <v>0</v>
          </cell>
          <cell r="X88">
            <v>0</v>
          </cell>
          <cell r="Y88">
            <v>0</v>
          </cell>
          <cell r="Z88">
            <v>1</v>
          </cell>
        </row>
        <row r="89">
          <cell r="C89" t="str">
            <v>Г</v>
          </cell>
          <cell r="D89" t="str">
            <v>нд</v>
          </cell>
          <cell r="E89" t="str">
            <v>нд</v>
          </cell>
          <cell r="F89" t="str">
            <v>нд</v>
          </cell>
          <cell r="G89" t="str">
            <v>нд</v>
          </cell>
          <cell r="H89" t="str">
            <v>нд</v>
          </cell>
          <cell r="I89" t="str">
            <v>нд</v>
          </cell>
          <cell r="J89" t="str">
            <v>нд</v>
          </cell>
          <cell r="K89" t="str">
            <v>нд</v>
          </cell>
          <cell r="L89" t="str">
            <v>нд</v>
          </cell>
          <cell r="M89" t="str">
            <v>нд</v>
          </cell>
          <cell r="N89" t="str">
            <v>нд</v>
          </cell>
          <cell r="O89" t="str">
            <v>нд</v>
          </cell>
          <cell r="P89" t="str">
            <v>нд</v>
          </cell>
          <cell r="Q89" t="str">
            <v>нд</v>
          </cell>
          <cell r="R89" t="str">
            <v>нд</v>
          </cell>
          <cell r="S89" t="str">
            <v>нд</v>
          </cell>
          <cell r="T89">
            <v>0</v>
          </cell>
          <cell r="U89" t="str">
            <v>нд</v>
          </cell>
          <cell r="V89" t="str">
            <v>нд</v>
          </cell>
          <cell r="W89">
            <v>0</v>
          </cell>
          <cell r="X89">
            <v>0</v>
          </cell>
          <cell r="Y89">
            <v>0</v>
          </cell>
          <cell r="Z89">
            <v>0</v>
          </cell>
        </row>
        <row r="90">
          <cell r="C90" t="str">
            <v>Г</v>
          </cell>
          <cell r="D90" t="str">
            <v>нд</v>
          </cell>
          <cell r="E90" t="str">
            <v>нд</v>
          </cell>
          <cell r="F90" t="str">
            <v>нд</v>
          </cell>
          <cell r="G90" t="str">
            <v>нд</v>
          </cell>
          <cell r="H90" t="str">
            <v>нд</v>
          </cell>
          <cell r="I90" t="str">
            <v>нд</v>
          </cell>
          <cell r="J90" t="str">
            <v>нд</v>
          </cell>
          <cell r="K90" t="str">
            <v>нд</v>
          </cell>
          <cell r="L90" t="str">
            <v>нд</v>
          </cell>
          <cell r="M90" t="str">
            <v>нд</v>
          </cell>
          <cell r="N90" t="str">
            <v>нд</v>
          </cell>
          <cell r="O90" t="str">
            <v>нд</v>
          </cell>
          <cell r="P90" t="str">
            <v>нд</v>
          </cell>
          <cell r="Q90" t="str">
            <v>нд</v>
          </cell>
          <cell r="R90" t="str">
            <v>нд</v>
          </cell>
          <cell r="S90" t="str">
            <v>нд</v>
          </cell>
          <cell r="T90">
            <v>7.4790814000000001</v>
          </cell>
          <cell r="U90" t="str">
            <v>нд</v>
          </cell>
          <cell r="V90" t="str">
            <v>нд</v>
          </cell>
          <cell r="W90">
            <v>0</v>
          </cell>
          <cell r="X90">
            <v>0</v>
          </cell>
          <cell r="Y90">
            <v>0</v>
          </cell>
          <cell r="Z90">
            <v>1</v>
          </cell>
        </row>
        <row r="91">
          <cell r="C91" t="str">
            <v>H_504-120</v>
          </cell>
          <cell r="D91" t="str">
            <v>нд</v>
          </cell>
          <cell r="E91" t="str">
            <v>нд</v>
          </cell>
          <cell r="F91" t="str">
            <v>нд</v>
          </cell>
          <cell r="G91" t="str">
            <v>нд</v>
          </cell>
          <cell r="H91" t="str">
            <v>-</v>
          </cell>
          <cell r="I91" t="str">
            <v>-</v>
          </cell>
          <cell r="J91" t="str">
            <v>-</v>
          </cell>
          <cell r="K91" t="str">
            <v>-</v>
          </cell>
          <cell r="L91"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91" t="str">
            <v>нд</v>
          </cell>
          <cell r="N91" t="str">
            <v>нд</v>
          </cell>
          <cell r="O91" t="str">
            <v>нд</v>
          </cell>
          <cell r="P91" t="str">
            <v>нд</v>
          </cell>
          <cell r="Q91" t="str">
            <v>-</v>
          </cell>
          <cell r="R91" t="str">
            <v>-</v>
          </cell>
          <cell r="S91" t="str">
            <v>-</v>
          </cell>
          <cell r="T91">
            <v>7.4790814000000001</v>
          </cell>
          <cell r="U91" t="str">
            <v>Коммерческие предложения в ценах 2017 года</v>
          </cell>
          <cell r="V91" t="str">
            <v>нд</v>
          </cell>
          <cell r="W91">
            <v>0</v>
          </cell>
          <cell r="X91">
            <v>0</v>
          </cell>
          <cell r="Y91">
            <v>0</v>
          </cell>
          <cell r="Z91">
            <v>1</v>
          </cell>
        </row>
        <row r="92">
          <cell r="C92" t="str">
            <v>Г</v>
          </cell>
          <cell r="D92" t="str">
            <v>нд</v>
          </cell>
          <cell r="E92" t="str">
            <v>нд</v>
          </cell>
          <cell r="F92" t="str">
            <v>нд</v>
          </cell>
          <cell r="G92" t="str">
            <v>нд</v>
          </cell>
          <cell r="H92" t="str">
            <v>нд</v>
          </cell>
          <cell r="I92" t="str">
            <v>нд</v>
          </cell>
          <cell r="J92" t="str">
            <v>нд</v>
          </cell>
          <cell r="K92" t="str">
            <v>нд</v>
          </cell>
          <cell r="L92" t="str">
            <v>нд</v>
          </cell>
          <cell r="M92" t="str">
            <v>нд</v>
          </cell>
          <cell r="N92" t="str">
            <v>нд</v>
          </cell>
          <cell r="O92" t="str">
            <v>нд</v>
          </cell>
          <cell r="P92" t="str">
            <v>нд</v>
          </cell>
          <cell r="Q92" t="str">
            <v>нд</v>
          </cell>
          <cell r="R92" t="str">
            <v>нд</v>
          </cell>
          <cell r="S92" t="str">
            <v>нд</v>
          </cell>
          <cell r="T92">
            <v>0</v>
          </cell>
          <cell r="U92" t="str">
            <v>нд</v>
          </cell>
          <cell r="V92" t="str">
            <v>нд</v>
          </cell>
          <cell r="W92">
            <v>0</v>
          </cell>
          <cell r="X92">
            <v>0</v>
          </cell>
          <cell r="Y92">
            <v>0</v>
          </cell>
          <cell r="Z92">
            <v>0</v>
          </cell>
        </row>
        <row r="93">
          <cell r="C93" t="str">
            <v>Г</v>
          </cell>
          <cell r="D93" t="str">
            <v>нд</v>
          </cell>
          <cell r="E93" t="str">
            <v>нд</v>
          </cell>
          <cell r="F93" t="str">
            <v>нд</v>
          </cell>
          <cell r="G93" t="str">
            <v>нд</v>
          </cell>
          <cell r="H93" t="str">
            <v>нд</v>
          </cell>
          <cell r="I93" t="str">
            <v>нд</v>
          </cell>
          <cell r="J93" t="str">
            <v>нд</v>
          </cell>
          <cell r="K93" t="str">
            <v>нд</v>
          </cell>
          <cell r="L93" t="str">
            <v>нд</v>
          </cell>
          <cell r="M93" t="str">
            <v>нд</v>
          </cell>
          <cell r="N93" t="str">
            <v>нд</v>
          </cell>
          <cell r="O93" t="str">
            <v>нд</v>
          </cell>
          <cell r="P93" t="str">
            <v>нд</v>
          </cell>
          <cell r="Q93" t="str">
            <v>нд</v>
          </cell>
          <cell r="R93" t="str">
            <v>нд</v>
          </cell>
          <cell r="S93" t="str">
            <v>нд</v>
          </cell>
          <cell r="T93">
            <v>0</v>
          </cell>
          <cell r="U93" t="str">
            <v>нд</v>
          </cell>
          <cell r="V93" t="str">
            <v>нд</v>
          </cell>
          <cell r="W93">
            <v>0</v>
          </cell>
          <cell r="X93">
            <v>0</v>
          </cell>
          <cell r="Y93">
            <v>0</v>
          </cell>
          <cell r="Z93">
            <v>0</v>
          </cell>
        </row>
        <row r="94">
          <cell r="C94" t="str">
            <v>Г</v>
          </cell>
          <cell r="D94" t="str">
            <v>нд</v>
          </cell>
          <cell r="E94" t="str">
            <v>нд</v>
          </cell>
          <cell r="F94" t="str">
            <v>нд</v>
          </cell>
          <cell r="G94" t="str">
            <v>нд</v>
          </cell>
          <cell r="H94" t="str">
            <v>нд</v>
          </cell>
          <cell r="I94" t="str">
            <v>нд</v>
          </cell>
          <cell r="J94" t="str">
            <v>нд</v>
          </cell>
          <cell r="K94" t="str">
            <v>нд</v>
          </cell>
          <cell r="L94" t="str">
            <v>нд</v>
          </cell>
          <cell r="M94" t="str">
            <v>нд</v>
          </cell>
          <cell r="N94" t="str">
            <v>нд</v>
          </cell>
          <cell r="O94" t="str">
            <v>нд</v>
          </cell>
          <cell r="P94" t="str">
            <v>нд</v>
          </cell>
          <cell r="Q94" t="str">
            <v>нд</v>
          </cell>
          <cell r="R94" t="str">
            <v>нд</v>
          </cell>
          <cell r="S94" t="str">
            <v>нд</v>
          </cell>
          <cell r="T94">
            <v>74.606009889999996</v>
          </cell>
          <cell r="U94" t="str">
            <v>нд</v>
          </cell>
          <cell r="V94" t="str">
            <v>нд</v>
          </cell>
          <cell r="W94">
            <v>0</v>
          </cell>
          <cell r="X94">
            <v>0</v>
          </cell>
          <cell r="Y94">
            <v>0</v>
          </cell>
          <cell r="Z94">
            <v>341</v>
          </cell>
        </row>
        <row r="95">
          <cell r="C95" t="str">
            <v>Г</v>
          </cell>
          <cell r="D95" t="str">
            <v>нд</v>
          </cell>
          <cell r="E95" t="str">
            <v>нд</v>
          </cell>
          <cell r="F95" t="str">
            <v>нд</v>
          </cell>
          <cell r="G95" t="str">
            <v>нд</v>
          </cell>
          <cell r="H95" t="str">
            <v>нд</v>
          </cell>
          <cell r="I95" t="str">
            <v>нд</v>
          </cell>
          <cell r="J95" t="str">
            <v>нд</v>
          </cell>
          <cell r="K95" t="str">
            <v>нд</v>
          </cell>
          <cell r="L95" t="str">
            <v>нд</v>
          </cell>
          <cell r="M95" t="str">
            <v>нд</v>
          </cell>
          <cell r="N95" t="str">
            <v>нд</v>
          </cell>
          <cell r="O95" t="str">
            <v>нд</v>
          </cell>
          <cell r="P95" t="str">
            <v>нд</v>
          </cell>
          <cell r="Q95" t="str">
            <v>нд</v>
          </cell>
          <cell r="R95" t="str">
            <v>нд</v>
          </cell>
          <cell r="S95" t="str">
            <v>нд</v>
          </cell>
          <cell r="T95">
            <v>0</v>
          </cell>
          <cell r="U95" t="str">
            <v>нд</v>
          </cell>
          <cell r="V95" t="str">
            <v>нд</v>
          </cell>
          <cell r="W95">
            <v>0</v>
          </cell>
          <cell r="X95">
            <v>0</v>
          </cell>
          <cell r="Y95">
            <v>0</v>
          </cell>
          <cell r="Z95">
            <v>0</v>
          </cell>
        </row>
        <row r="96">
          <cell r="C96" t="str">
            <v>Г</v>
          </cell>
          <cell r="D96" t="str">
            <v>нд</v>
          </cell>
          <cell r="E96" t="str">
            <v>нд</v>
          </cell>
          <cell r="F96" t="str">
            <v>нд</v>
          </cell>
          <cell r="G96" t="str">
            <v>нд</v>
          </cell>
          <cell r="H96" t="str">
            <v>нд</v>
          </cell>
          <cell r="I96" t="str">
            <v>нд</v>
          </cell>
          <cell r="J96" t="str">
            <v>нд</v>
          </cell>
          <cell r="K96" t="str">
            <v>нд</v>
          </cell>
          <cell r="L96" t="str">
            <v>нд</v>
          </cell>
          <cell r="M96" t="str">
            <v>нд</v>
          </cell>
          <cell r="N96" t="str">
            <v>нд</v>
          </cell>
          <cell r="O96" t="str">
            <v>нд</v>
          </cell>
          <cell r="P96" t="str">
            <v>нд</v>
          </cell>
          <cell r="Q96" t="str">
            <v>нд</v>
          </cell>
          <cell r="R96" t="str">
            <v>нд</v>
          </cell>
          <cell r="S96" t="str">
            <v>нд</v>
          </cell>
          <cell r="T96">
            <v>0</v>
          </cell>
          <cell r="U96" t="str">
            <v>нд</v>
          </cell>
          <cell r="V96" t="str">
            <v>нд</v>
          </cell>
          <cell r="W96">
            <v>0</v>
          </cell>
          <cell r="X96">
            <v>0</v>
          </cell>
          <cell r="Y96">
            <v>0</v>
          </cell>
          <cell r="Z96">
            <v>0</v>
          </cell>
        </row>
        <row r="97">
          <cell r="C97" t="str">
            <v>Г</v>
          </cell>
          <cell r="D97" t="str">
            <v>нд</v>
          </cell>
          <cell r="E97" t="str">
            <v>нд</v>
          </cell>
          <cell r="F97" t="str">
            <v>нд</v>
          </cell>
          <cell r="G97" t="str">
            <v>нд</v>
          </cell>
          <cell r="H97" t="str">
            <v>нд</v>
          </cell>
          <cell r="I97" t="str">
            <v>нд</v>
          </cell>
          <cell r="J97" t="str">
            <v>нд</v>
          </cell>
          <cell r="K97" t="str">
            <v>нд</v>
          </cell>
          <cell r="L97" t="str">
            <v>нд</v>
          </cell>
          <cell r="M97" t="str">
            <v>нд</v>
          </cell>
          <cell r="N97" t="str">
            <v>нд</v>
          </cell>
          <cell r="O97" t="str">
            <v>нд</v>
          </cell>
          <cell r="P97" t="str">
            <v>нд</v>
          </cell>
          <cell r="Q97" t="str">
            <v>нд</v>
          </cell>
          <cell r="R97" t="str">
            <v>нд</v>
          </cell>
          <cell r="S97" t="str">
            <v>нд</v>
          </cell>
          <cell r="T97">
            <v>74.606009889999996</v>
          </cell>
          <cell r="U97" t="str">
            <v>нд</v>
          </cell>
          <cell r="V97" t="str">
            <v>нд</v>
          </cell>
          <cell r="W97">
            <v>0</v>
          </cell>
          <cell r="X97">
            <v>0</v>
          </cell>
          <cell r="Y97">
            <v>0</v>
          </cell>
          <cell r="Z97">
            <v>341</v>
          </cell>
        </row>
        <row r="98">
          <cell r="C98" t="str">
            <v>H_504-114</v>
          </cell>
          <cell r="D98" t="str">
            <v>нд</v>
          </cell>
          <cell r="E98" t="str">
            <v>нд</v>
          </cell>
          <cell r="F98" t="str">
            <v>нд</v>
          </cell>
          <cell r="G98" t="str">
            <v>нд</v>
          </cell>
          <cell r="H98" t="str">
            <v>-</v>
          </cell>
          <cell r="I98" t="str">
            <v>-</v>
          </cell>
          <cell r="J98" t="str">
            <v>-</v>
          </cell>
          <cell r="K98" t="str">
            <v>-</v>
          </cell>
          <cell r="L98"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98" t="str">
            <v>нд</v>
          </cell>
          <cell r="N98" t="str">
            <v>нд</v>
          </cell>
          <cell r="O98" t="str">
            <v>нд</v>
          </cell>
          <cell r="P98" t="str">
            <v>нд</v>
          </cell>
          <cell r="Q98" t="str">
            <v>-</v>
          </cell>
          <cell r="R98" t="str">
            <v>-</v>
          </cell>
          <cell r="S98" t="str">
            <v>-</v>
          </cell>
          <cell r="T98">
            <v>18.012725320000001</v>
          </cell>
          <cell r="U98" t="str">
            <v>Коммерческие предложения в ценах 2017 года</v>
          </cell>
          <cell r="V98" t="str">
            <v>нд</v>
          </cell>
          <cell r="W98">
            <v>0</v>
          </cell>
          <cell r="X98">
            <v>0</v>
          </cell>
          <cell r="Y98">
            <v>0</v>
          </cell>
          <cell r="Z98">
            <v>1</v>
          </cell>
        </row>
        <row r="99">
          <cell r="C99" t="str">
            <v>H_504-115</v>
          </cell>
          <cell r="D99" t="str">
            <v>нд</v>
          </cell>
          <cell r="E99" t="str">
            <v>нд</v>
          </cell>
          <cell r="F99" t="str">
            <v>нд</v>
          </cell>
          <cell r="G99" t="str">
            <v>нд</v>
          </cell>
          <cell r="H99" t="str">
            <v>-</v>
          </cell>
          <cell r="I99" t="str">
            <v>-</v>
          </cell>
          <cell r="J99" t="str">
            <v>-</v>
          </cell>
          <cell r="K99" t="str">
            <v>-</v>
          </cell>
          <cell r="L99"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99" t="str">
            <v>нд</v>
          </cell>
          <cell r="N99" t="str">
            <v>нд</v>
          </cell>
          <cell r="O99" t="str">
            <v>нд</v>
          </cell>
          <cell r="P99" t="str">
            <v>нд</v>
          </cell>
          <cell r="Q99" t="str">
            <v>-</v>
          </cell>
          <cell r="R99" t="str">
            <v>-</v>
          </cell>
          <cell r="S99" t="str">
            <v>-</v>
          </cell>
          <cell r="T99">
            <v>6.04584777</v>
          </cell>
          <cell r="U99" t="str">
            <v>Коммерческие предложения в ценах 2017 года</v>
          </cell>
          <cell r="V99" t="str">
            <v>нд</v>
          </cell>
          <cell r="W99">
            <v>0</v>
          </cell>
          <cell r="X99">
            <v>0</v>
          </cell>
          <cell r="Y99">
            <v>0</v>
          </cell>
          <cell r="Z99">
            <v>60</v>
          </cell>
        </row>
        <row r="100">
          <cell r="C100" t="str">
            <v>H_504-116</v>
          </cell>
          <cell r="D100" t="str">
            <v>нд</v>
          </cell>
          <cell r="E100" t="str">
            <v>нд</v>
          </cell>
          <cell r="F100" t="str">
            <v>нд</v>
          </cell>
          <cell r="G100" t="str">
            <v>нд</v>
          </cell>
          <cell r="H100" t="str">
            <v>-</v>
          </cell>
          <cell r="I100" t="str">
            <v>-</v>
          </cell>
          <cell r="J100" t="str">
            <v>-</v>
          </cell>
          <cell r="K100" t="str">
            <v>-</v>
          </cell>
          <cell r="L100"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0" t="str">
            <v>нд</v>
          </cell>
          <cell r="N100" t="str">
            <v>нд</v>
          </cell>
          <cell r="O100" t="str">
            <v>нд</v>
          </cell>
          <cell r="P100" t="str">
            <v>нд</v>
          </cell>
          <cell r="Q100" t="str">
            <v>-</v>
          </cell>
          <cell r="R100" t="str">
            <v>-</v>
          </cell>
          <cell r="S100" t="str">
            <v>-</v>
          </cell>
          <cell r="T100">
            <v>19.001588469999998</v>
          </cell>
          <cell r="U100" t="str">
            <v>Коммерческие предложения в ценах 2017 года</v>
          </cell>
          <cell r="V100" t="str">
            <v>нд</v>
          </cell>
          <cell r="W100">
            <v>0</v>
          </cell>
          <cell r="X100">
            <v>0</v>
          </cell>
          <cell r="Y100">
            <v>0</v>
          </cell>
          <cell r="Z100">
            <v>233</v>
          </cell>
        </row>
        <row r="101">
          <cell r="C101" t="str">
            <v>H_504-117</v>
          </cell>
          <cell r="D101" t="str">
            <v>нд</v>
          </cell>
          <cell r="E101" t="str">
            <v>нд</v>
          </cell>
          <cell r="F101" t="str">
            <v>нд</v>
          </cell>
          <cell r="G101" t="str">
            <v>нд</v>
          </cell>
          <cell r="H101" t="str">
            <v>-</v>
          </cell>
          <cell r="I101" t="str">
            <v>-</v>
          </cell>
          <cell r="J101" t="str">
            <v>-</v>
          </cell>
          <cell r="K101" t="str">
            <v>-</v>
          </cell>
          <cell r="L101"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1" t="str">
            <v>нд</v>
          </cell>
          <cell r="N101" t="str">
            <v>нд</v>
          </cell>
          <cell r="O101" t="str">
            <v>нд</v>
          </cell>
          <cell r="P101" t="str">
            <v>нд</v>
          </cell>
          <cell r="Q101" t="str">
            <v>-</v>
          </cell>
          <cell r="R101" t="str">
            <v>-</v>
          </cell>
          <cell r="S101" t="str">
            <v>-</v>
          </cell>
          <cell r="T101">
            <v>12.311089209999999</v>
          </cell>
          <cell r="U101" t="str">
            <v>Коммерческие предложения в ценах 2017 года</v>
          </cell>
          <cell r="V101" t="str">
            <v>нд</v>
          </cell>
          <cell r="W101">
            <v>0</v>
          </cell>
          <cell r="X101">
            <v>0</v>
          </cell>
          <cell r="Y101">
            <v>0</v>
          </cell>
          <cell r="Z101">
            <v>6</v>
          </cell>
        </row>
        <row r="102">
          <cell r="C102" t="str">
            <v>H_504-119</v>
          </cell>
          <cell r="D102" t="str">
            <v>нд</v>
          </cell>
          <cell r="E102" t="str">
            <v>нд</v>
          </cell>
          <cell r="F102" t="str">
            <v>нд</v>
          </cell>
          <cell r="G102" t="str">
            <v>нд</v>
          </cell>
          <cell r="H102" t="str">
            <v>-</v>
          </cell>
          <cell r="I102" t="str">
            <v>-</v>
          </cell>
          <cell r="J102" t="str">
            <v>-</v>
          </cell>
          <cell r="K102" t="str">
            <v>-</v>
          </cell>
          <cell r="L102"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2" t="str">
            <v>нд</v>
          </cell>
          <cell r="N102" t="str">
            <v>нд</v>
          </cell>
          <cell r="O102" t="str">
            <v>нд</v>
          </cell>
          <cell r="P102" t="str">
            <v>нд</v>
          </cell>
          <cell r="Q102" t="str">
            <v>-</v>
          </cell>
          <cell r="R102" t="str">
            <v>-</v>
          </cell>
          <cell r="S102" t="str">
            <v>-</v>
          </cell>
          <cell r="T102">
            <v>1.16472625</v>
          </cell>
          <cell r="U102" t="str">
            <v>Коммерческие предложения в ценах 2017 года</v>
          </cell>
          <cell r="V102" t="str">
            <v>нд</v>
          </cell>
          <cell r="W102">
            <v>0</v>
          </cell>
          <cell r="X102">
            <v>0</v>
          </cell>
          <cell r="Y102">
            <v>0</v>
          </cell>
          <cell r="Z102">
            <v>2</v>
          </cell>
        </row>
        <row r="103">
          <cell r="C103" t="str">
            <v>H_504-121</v>
          </cell>
          <cell r="D103" t="str">
            <v>нд</v>
          </cell>
          <cell r="E103" t="str">
            <v>нд</v>
          </cell>
          <cell r="F103" t="str">
            <v>нд</v>
          </cell>
          <cell r="G103" t="str">
            <v>нд</v>
          </cell>
          <cell r="H103" t="str">
            <v>-</v>
          </cell>
          <cell r="I103" t="str">
            <v>-</v>
          </cell>
          <cell r="J103" t="str">
            <v>-</v>
          </cell>
          <cell r="K103" t="str">
            <v>-</v>
          </cell>
          <cell r="L103"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3" t="str">
            <v>нд</v>
          </cell>
          <cell r="N103" t="str">
            <v>нд</v>
          </cell>
          <cell r="O103" t="str">
            <v>нд</v>
          </cell>
          <cell r="P103" t="str">
            <v>нд</v>
          </cell>
          <cell r="Q103" t="str">
            <v>-</v>
          </cell>
          <cell r="R103" t="str">
            <v>-</v>
          </cell>
          <cell r="S103" t="str">
            <v>-</v>
          </cell>
          <cell r="T103">
            <v>1.4017024300000001</v>
          </cell>
          <cell r="U103" t="str">
            <v>Коммерческие предложения в ценах 2017 года</v>
          </cell>
          <cell r="V103" t="str">
            <v>нд</v>
          </cell>
          <cell r="W103">
            <v>0</v>
          </cell>
          <cell r="X103">
            <v>0</v>
          </cell>
          <cell r="Y103">
            <v>0</v>
          </cell>
          <cell r="Z103">
            <v>5</v>
          </cell>
        </row>
        <row r="104">
          <cell r="C104" t="str">
            <v>H_504-123</v>
          </cell>
          <cell r="D104" t="str">
            <v>нд</v>
          </cell>
          <cell r="E104" t="str">
            <v>нд</v>
          </cell>
          <cell r="F104" t="str">
            <v>нд</v>
          </cell>
          <cell r="G104" t="str">
            <v>нд</v>
          </cell>
          <cell r="H104" t="str">
            <v>-</v>
          </cell>
          <cell r="I104" t="str">
            <v>-</v>
          </cell>
          <cell r="J104" t="str">
            <v>-</v>
          </cell>
          <cell r="K104" t="str">
            <v>-</v>
          </cell>
          <cell r="L104"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4" t="str">
            <v>нд</v>
          </cell>
          <cell r="N104" t="str">
            <v>нд</v>
          </cell>
          <cell r="O104" t="str">
            <v>нд</v>
          </cell>
          <cell r="P104" t="str">
            <v>нд</v>
          </cell>
          <cell r="Q104" t="str">
            <v>-</v>
          </cell>
          <cell r="R104" t="str">
            <v>-</v>
          </cell>
          <cell r="S104" t="str">
            <v>-</v>
          </cell>
          <cell r="T104">
            <v>1.5735469200000001</v>
          </cell>
          <cell r="U104" t="str">
            <v>Коммерческие предложения в ценах 2017 года</v>
          </cell>
          <cell r="V104" t="str">
            <v>нд</v>
          </cell>
          <cell r="W104">
            <v>0</v>
          </cell>
          <cell r="X104">
            <v>0</v>
          </cell>
          <cell r="Y104">
            <v>0</v>
          </cell>
          <cell r="Z104">
            <v>1</v>
          </cell>
        </row>
        <row r="105">
          <cell r="C105" t="str">
            <v>H_504-124</v>
          </cell>
          <cell r="D105" t="str">
            <v>нд</v>
          </cell>
          <cell r="E105" t="str">
            <v>нд</v>
          </cell>
          <cell r="F105" t="str">
            <v>нд</v>
          </cell>
          <cell r="G105" t="str">
            <v>нд</v>
          </cell>
          <cell r="H105" t="str">
            <v>-</v>
          </cell>
          <cell r="I105" t="str">
            <v>-</v>
          </cell>
          <cell r="J105" t="str">
            <v>-</v>
          </cell>
          <cell r="K105" t="str">
            <v>-</v>
          </cell>
          <cell r="L105"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5" t="str">
            <v>нд</v>
          </cell>
          <cell r="N105" t="str">
            <v>нд</v>
          </cell>
          <cell r="O105" t="str">
            <v>нд</v>
          </cell>
          <cell r="P105" t="str">
            <v>нд</v>
          </cell>
          <cell r="Q105" t="str">
            <v>-</v>
          </cell>
          <cell r="R105" t="str">
            <v>-</v>
          </cell>
          <cell r="S105" t="str">
            <v>-</v>
          </cell>
          <cell r="T105">
            <v>6.4024010000000002</v>
          </cell>
          <cell r="U105" t="str">
            <v>Коммерческие предложения в ценах 2017 года</v>
          </cell>
          <cell r="V105" t="str">
            <v>нд</v>
          </cell>
          <cell r="W105">
            <v>0</v>
          </cell>
          <cell r="X105">
            <v>0</v>
          </cell>
          <cell r="Y105">
            <v>0</v>
          </cell>
          <cell r="Z105">
            <v>1</v>
          </cell>
        </row>
        <row r="106">
          <cell r="C106" t="str">
            <v>H_504-125</v>
          </cell>
          <cell r="D106" t="str">
            <v>нд</v>
          </cell>
          <cell r="E106" t="str">
            <v>нд</v>
          </cell>
          <cell r="F106" t="str">
            <v>нд</v>
          </cell>
          <cell r="G106" t="str">
            <v>нд</v>
          </cell>
          <cell r="H106" t="str">
            <v>-</v>
          </cell>
          <cell r="I106" t="str">
            <v>-</v>
          </cell>
          <cell r="J106" t="str">
            <v>-</v>
          </cell>
          <cell r="K106" t="str">
            <v>-</v>
          </cell>
          <cell r="L106"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6" t="str">
            <v>нд</v>
          </cell>
          <cell r="N106" t="str">
            <v>нд</v>
          </cell>
          <cell r="O106" t="str">
            <v>нд</v>
          </cell>
          <cell r="P106" t="str">
            <v>нд</v>
          </cell>
          <cell r="Q106" t="str">
            <v>-</v>
          </cell>
          <cell r="R106" t="str">
            <v>-</v>
          </cell>
          <cell r="S106" t="str">
            <v>-</v>
          </cell>
          <cell r="T106">
            <v>0.33491746</v>
          </cell>
          <cell r="U106" t="str">
            <v>Коммерческие предложения в ценах 2017 года</v>
          </cell>
          <cell r="V106" t="str">
            <v>нд</v>
          </cell>
          <cell r="W106">
            <v>0</v>
          </cell>
          <cell r="X106">
            <v>0</v>
          </cell>
          <cell r="Y106">
            <v>0</v>
          </cell>
          <cell r="Z106">
            <v>30</v>
          </cell>
        </row>
        <row r="107">
          <cell r="C107" t="str">
            <v>H_504-126</v>
          </cell>
          <cell r="D107" t="str">
            <v>нд</v>
          </cell>
          <cell r="E107" t="str">
            <v>нд</v>
          </cell>
          <cell r="F107" t="str">
            <v>нд</v>
          </cell>
          <cell r="G107" t="str">
            <v>нд</v>
          </cell>
          <cell r="H107" t="str">
            <v>-</v>
          </cell>
          <cell r="I107" t="str">
            <v>-</v>
          </cell>
          <cell r="J107" t="str">
            <v>-</v>
          </cell>
          <cell r="K107" t="str">
            <v>-</v>
          </cell>
          <cell r="L107"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7" t="str">
            <v>нд</v>
          </cell>
          <cell r="N107" t="str">
            <v>нд</v>
          </cell>
          <cell r="O107" t="str">
            <v>нд</v>
          </cell>
          <cell r="P107" t="str">
            <v>нд</v>
          </cell>
          <cell r="Q107" t="str">
            <v>-</v>
          </cell>
          <cell r="R107" t="str">
            <v>-</v>
          </cell>
          <cell r="S107" t="str">
            <v>-</v>
          </cell>
          <cell r="T107">
            <v>5.2182230599999997</v>
          </cell>
          <cell r="U107" t="str">
            <v>Коммерческие предложения в ценах 2017 года</v>
          </cell>
          <cell r="V107" t="str">
            <v>нд</v>
          </cell>
          <cell r="W107">
            <v>0</v>
          </cell>
          <cell r="X107">
            <v>0</v>
          </cell>
          <cell r="Y107">
            <v>0</v>
          </cell>
          <cell r="Z107">
            <v>1</v>
          </cell>
        </row>
        <row r="108">
          <cell r="C108" t="str">
            <v>H_504-127</v>
          </cell>
          <cell r="D108" t="str">
            <v>нд</v>
          </cell>
          <cell r="E108" t="str">
            <v>нд</v>
          </cell>
          <cell r="F108" t="str">
            <v>нд</v>
          </cell>
          <cell r="G108" t="str">
            <v>нд</v>
          </cell>
          <cell r="H108" t="str">
            <v>-</v>
          </cell>
          <cell r="I108" t="str">
            <v>-</v>
          </cell>
          <cell r="J108" t="str">
            <v>-</v>
          </cell>
          <cell r="K108" t="str">
            <v>-</v>
          </cell>
          <cell r="L108"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8" t="str">
            <v>нд</v>
          </cell>
          <cell r="N108" t="str">
            <v>нд</v>
          </cell>
          <cell r="O108" t="str">
            <v>нд</v>
          </cell>
          <cell r="P108" t="str">
            <v>нд</v>
          </cell>
          <cell r="Q108" t="str">
            <v>-</v>
          </cell>
          <cell r="R108" t="str">
            <v>-</v>
          </cell>
          <cell r="S108" t="str">
            <v>-</v>
          </cell>
          <cell r="T108">
            <v>3.1392419999999999</v>
          </cell>
          <cell r="U108" t="str">
            <v>Коммерческие предложения в ценах 2017 года</v>
          </cell>
          <cell r="V108" t="str">
            <v>нд</v>
          </cell>
          <cell r="W108">
            <v>0</v>
          </cell>
          <cell r="X108">
            <v>0</v>
          </cell>
          <cell r="Y108">
            <v>0</v>
          </cell>
          <cell r="Z108">
            <v>1</v>
          </cell>
        </row>
        <row r="109">
          <cell r="C109" t="str">
            <v>Г</v>
          </cell>
          <cell r="D109" t="str">
            <v>нд</v>
          </cell>
          <cell r="E109" t="str">
            <v>нд</v>
          </cell>
          <cell r="F109" t="str">
            <v>нд</v>
          </cell>
          <cell r="G109" t="str">
            <v>нд</v>
          </cell>
          <cell r="H109" t="str">
            <v>нд</v>
          </cell>
          <cell r="I109" t="str">
            <v>нд</v>
          </cell>
          <cell r="J109" t="str">
            <v>нд</v>
          </cell>
          <cell r="K109" t="str">
            <v>нд</v>
          </cell>
          <cell r="L109" t="str">
            <v>нд</v>
          </cell>
          <cell r="M109" t="str">
            <v>нд</v>
          </cell>
          <cell r="N109" t="str">
            <v>нд</v>
          </cell>
          <cell r="O109" t="str">
            <v>нд</v>
          </cell>
          <cell r="P109" t="str">
            <v>нд</v>
          </cell>
          <cell r="Q109" t="str">
            <v>нд</v>
          </cell>
          <cell r="R109" t="str">
            <v>нд</v>
          </cell>
          <cell r="S109" t="str">
            <v>нд</v>
          </cell>
          <cell r="T109">
            <v>0</v>
          </cell>
          <cell r="U109" t="str">
            <v>нд</v>
          </cell>
          <cell r="V109" t="str">
            <v>нд</v>
          </cell>
          <cell r="W109">
            <v>0</v>
          </cell>
          <cell r="X109">
            <v>0</v>
          </cell>
          <cell r="Y109">
            <v>0</v>
          </cell>
          <cell r="Z109">
            <v>0</v>
          </cell>
        </row>
        <row r="110">
          <cell r="C110" t="str">
            <v>Г</v>
          </cell>
          <cell r="D110" t="str">
            <v>нд</v>
          </cell>
          <cell r="E110" t="str">
            <v>нд</v>
          </cell>
          <cell r="F110" t="str">
            <v>нд</v>
          </cell>
          <cell r="G110" t="str">
            <v>нд</v>
          </cell>
          <cell r="H110" t="str">
            <v>нд</v>
          </cell>
          <cell r="I110" t="str">
            <v>нд</v>
          </cell>
          <cell r="J110" t="str">
            <v>нд</v>
          </cell>
          <cell r="K110" t="str">
            <v>нд</v>
          </cell>
          <cell r="L110" t="str">
            <v>нд</v>
          </cell>
          <cell r="M110" t="str">
            <v>нд</v>
          </cell>
          <cell r="N110" t="str">
            <v>нд</v>
          </cell>
          <cell r="O110" t="str">
            <v>нд</v>
          </cell>
          <cell r="P110" t="str">
            <v>нд</v>
          </cell>
          <cell r="Q110" t="str">
            <v>нд</v>
          </cell>
          <cell r="R110" t="str">
            <v>нд</v>
          </cell>
          <cell r="S110" t="str">
            <v>нд</v>
          </cell>
          <cell r="T110">
            <v>0</v>
          </cell>
          <cell r="U110" t="str">
            <v>нд</v>
          </cell>
          <cell r="V110" t="str">
            <v>нд</v>
          </cell>
          <cell r="W110">
            <v>0</v>
          </cell>
          <cell r="X110">
            <v>0</v>
          </cell>
          <cell r="Y110">
            <v>0</v>
          </cell>
          <cell r="Z110">
            <v>0</v>
          </cell>
        </row>
        <row r="111">
          <cell r="C111" t="str">
            <v>Г</v>
          </cell>
          <cell r="D111" t="str">
            <v>нд</v>
          </cell>
          <cell r="E111" t="str">
            <v>нд</v>
          </cell>
          <cell r="F111" t="str">
            <v>нд</v>
          </cell>
          <cell r="G111" t="str">
            <v>нд</v>
          </cell>
          <cell r="H111" t="str">
            <v>нд</v>
          </cell>
          <cell r="I111" t="str">
            <v>нд</v>
          </cell>
          <cell r="J111" t="str">
            <v>нд</v>
          </cell>
          <cell r="K111" t="str">
            <v>нд</v>
          </cell>
          <cell r="L111" t="str">
            <v>нд</v>
          </cell>
          <cell r="M111" t="str">
            <v>нд</v>
          </cell>
          <cell r="N111" t="str">
            <v>нд</v>
          </cell>
          <cell r="O111" t="str">
            <v>нд</v>
          </cell>
          <cell r="P111" t="str">
            <v>нд</v>
          </cell>
          <cell r="Q111" t="str">
            <v>нд</v>
          </cell>
          <cell r="R111" t="str">
            <v>нд</v>
          </cell>
          <cell r="S111" t="str">
            <v>нд</v>
          </cell>
          <cell r="T111">
            <v>0</v>
          </cell>
          <cell r="U111" t="str">
            <v>нд</v>
          </cell>
          <cell r="V111" t="str">
            <v>нд</v>
          </cell>
          <cell r="W111">
            <v>0</v>
          </cell>
          <cell r="X111">
            <v>0</v>
          </cell>
          <cell r="Y111">
            <v>0</v>
          </cell>
          <cell r="Z111">
            <v>0</v>
          </cell>
        </row>
        <row r="112">
          <cell r="C112" t="str">
            <v>Г</v>
          </cell>
          <cell r="D112" t="str">
            <v>нд</v>
          </cell>
          <cell r="E112" t="str">
            <v>нд</v>
          </cell>
          <cell r="F112" t="str">
            <v>нд</v>
          </cell>
          <cell r="G112" t="str">
            <v>нд</v>
          </cell>
          <cell r="H112" t="str">
            <v>нд</v>
          </cell>
          <cell r="I112" t="str">
            <v>нд</v>
          </cell>
          <cell r="J112" t="str">
            <v>нд</v>
          </cell>
          <cell r="K112" t="str">
            <v>нд</v>
          </cell>
          <cell r="L112" t="str">
            <v>нд</v>
          </cell>
          <cell r="M112" t="str">
            <v>нд</v>
          </cell>
          <cell r="N112" t="str">
            <v>нд</v>
          </cell>
          <cell r="O112" t="str">
            <v>нд</v>
          </cell>
          <cell r="P112" t="str">
            <v>нд</v>
          </cell>
          <cell r="Q112" t="str">
            <v>нд</v>
          </cell>
          <cell r="R112" t="str">
            <v>нд</v>
          </cell>
          <cell r="S112" t="str">
            <v>нд</v>
          </cell>
          <cell r="T112">
            <v>0</v>
          </cell>
          <cell r="U112" t="str">
            <v>нд</v>
          </cell>
          <cell r="V112" t="str">
            <v>нд</v>
          </cell>
          <cell r="W112">
            <v>0</v>
          </cell>
          <cell r="X112">
            <v>0</v>
          </cell>
          <cell r="Y112">
            <v>0</v>
          </cell>
          <cell r="Z112">
            <v>0</v>
          </cell>
        </row>
        <row r="113">
          <cell r="C113" t="str">
            <v>Г</v>
          </cell>
          <cell r="D113" t="str">
            <v>нд</v>
          </cell>
          <cell r="E113" t="str">
            <v>нд</v>
          </cell>
          <cell r="F113" t="str">
            <v>нд</v>
          </cell>
          <cell r="G113" t="str">
            <v>нд</v>
          </cell>
          <cell r="H113" t="str">
            <v>нд</v>
          </cell>
          <cell r="I113" t="str">
            <v>нд</v>
          </cell>
          <cell r="J113" t="str">
            <v>нд</v>
          </cell>
          <cell r="K113" t="str">
            <v>нд</v>
          </cell>
          <cell r="L113" t="str">
            <v>нд</v>
          </cell>
          <cell r="M113" t="str">
            <v>нд</v>
          </cell>
          <cell r="N113" t="str">
            <v>нд</v>
          </cell>
          <cell r="O113" t="str">
            <v>нд</v>
          </cell>
          <cell r="P113" t="str">
            <v>нд</v>
          </cell>
          <cell r="Q113" t="str">
            <v>нд</v>
          </cell>
          <cell r="R113" t="str">
            <v>нд</v>
          </cell>
          <cell r="S113" t="str">
            <v>нд</v>
          </cell>
          <cell r="T113">
            <v>0</v>
          </cell>
          <cell r="U113" t="str">
            <v>нд</v>
          </cell>
          <cell r="V113" t="str">
            <v>нд</v>
          </cell>
          <cell r="W113">
            <v>0</v>
          </cell>
          <cell r="X113">
            <v>0</v>
          </cell>
          <cell r="Y113">
            <v>0</v>
          </cell>
          <cell r="Z113">
            <v>0</v>
          </cell>
        </row>
      </sheetData>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описание"/>
      <sheetName val="3. паспортбюджет"/>
      <sheetName val="4. Паспорт фин осв ввод"/>
      <sheetName val="5. Паспорт отчет о закупке"/>
      <sheetName val="6. Отчет о ходе реализации ИП"/>
    </sheetNames>
    <sheetDataSet>
      <sheetData sheetId="0">
        <row r="9">
          <cell r="A9" t="str">
            <v>Публичное акционерное общество "Дальневосточная энергетическая компания"</v>
          </cell>
          <cell r="B9">
            <v>0</v>
          </cell>
          <cell r="C9">
            <v>0</v>
          </cell>
        </row>
      </sheetData>
      <sheetData sheetId="1"/>
      <sheetData sheetId="2"/>
      <sheetData sheetId="3"/>
      <sheetData sheetId="4"/>
      <sheetData sheetId="5"/>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41"/>
  <sheetViews>
    <sheetView workbookViewId="0"/>
  </sheetViews>
  <sheetFormatPr defaultRowHeight="15" x14ac:dyDescent="0.25"/>
  <sheetData>
    <row r="2" spans="1:1" ht="21" x14ac:dyDescent="0.35">
      <c r="A2" s="344" t="s">
        <v>757</v>
      </c>
    </row>
    <row r="3" spans="1:1" ht="21" x14ac:dyDescent="0.35">
      <c r="A3" s="344" t="s">
        <v>758</v>
      </c>
    </row>
    <row r="4" spans="1:1" ht="21" x14ac:dyDescent="0.35">
      <c r="A4" s="344" t="s">
        <v>759</v>
      </c>
    </row>
    <row r="5" spans="1:1" ht="21" x14ac:dyDescent="0.35">
      <c r="A5" s="344" t="s">
        <v>760</v>
      </c>
    </row>
    <row r="6" spans="1:1" ht="21" x14ac:dyDescent="0.35">
      <c r="A6" s="344" t="s">
        <v>761</v>
      </c>
    </row>
    <row r="7" spans="1:1" ht="21" x14ac:dyDescent="0.35">
      <c r="A7" s="344" t="s">
        <v>551</v>
      </c>
    </row>
    <row r="10" spans="1:1" ht="21" x14ac:dyDescent="0.35">
      <c r="A10" s="344" t="s">
        <v>762</v>
      </c>
    </row>
    <row r="11" spans="1:1" ht="21" x14ac:dyDescent="0.35">
      <c r="A11" s="344" t="s">
        <v>763</v>
      </c>
    </row>
    <row r="12" spans="1:1" ht="21" x14ac:dyDescent="0.35">
      <c r="A12" s="344" t="s">
        <v>764</v>
      </c>
    </row>
    <row r="13" spans="1:1" ht="21" x14ac:dyDescent="0.35">
      <c r="A13" s="344" t="s">
        <v>765</v>
      </c>
    </row>
    <row r="14" spans="1:1" ht="21" x14ac:dyDescent="0.35">
      <c r="A14" s="344" t="s">
        <v>766</v>
      </c>
    </row>
    <row r="15" spans="1:1" ht="21" x14ac:dyDescent="0.35">
      <c r="A15" s="344" t="s">
        <v>767</v>
      </c>
    </row>
    <row r="16" spans="1:1" ht="21" x14ac:dyDescent="0.35">
      <c r="A16" s="344" t="s">
        <v>787</v>
      </c>
    </row>
    <row r="17" spans="1:4" ht="21" x14ac:dyDescent="0.35">
      <c r="A17" s="344" t="s">
        <v>788</v>
      </c>
    </row>
    <row r="18" spans="1:4" ht="21" x14ac:dyDescent="0.35">
      <c r="A18" s="344" t="s">
        <v>744</v>
      </c>
    </row>
    <row r="19" spans="1:4" ht="21" x14ac:dyDescent="0.35">
      <c r="A19" s="344" t="s">
        <v>768</v>
      </c>
    </row>
    <row r="20" spans="1:4" ht="21" x14ac:dyDescent="0.35">
      <c r="A20" s="344" t="s">
        <v>769</v>
      </c>
    </row>
    <row r="21" spans="1:4" ht="21" x14ac:dyDescent="0.35">
      <c r="A21" s="344" t="s">
        <v>770</v>
      </c>
    </row>
    <row r="22" spans="1:4" ht="21" x14ac:dyDescent="0.35">
      <c r="A22" s="344" t="s">
        <v>771</v>
      </c>
    </row>
    <row r="23" spans="1:4" ht="21" x14ac:dyDescent="0.35">
      <c r="A23" s="344" t="s">
        <v>772</v>
      </c>
    </row>
    <row r="24" spans="1:4" ht="21" x14ac:dyDescent="0.35">
      <c r="A24" s="344" t="s">
        <v>786</v>
      </c>
    </row>
    <row r="26" spans="1:4" x14ac:dyDescent="0.25">
      <c r="A26">
        <v>2020</v>
      </c>
      <c r="C26" t="s">
        <v>745</v>
      </c>
      <c r="D26" t="s">
        <v>773</v>
      </c>
    </row>
    <row r="27" spans="1:4" x14ac:dyDescent="0.25">
      <c r="A27">
        <v>2021</v>
      </c>
      <c r="C27" t="s">
        <v>774</v>
      </c>
      <c r="D27" t="s">
        <v>363</v>
      </c>
    </row>
    <row r="28" spans="1:4" x14ac:dyDescent="0.25">
      <c r="A28">
        <v>2022</v>
      </c>
      <c r="C28" t="s">
        <v>665</v>
      </c>
      <c r="D28" t="s">
        <v>547</v>
      </c>
    </row>
    <row r="29" spans="1:4" x14ac:dyDescent="0.25">
      <c r="A29">
        <v>2023</v>
      </c>
      <c r="C29" t="s">
        <v>775</v>
      </c>
    </row>
    <row r="30" spans="1:4" x14ac:dyDescent="0.25">
      <c r="A30">
        <v>2024</v>
      </c>
    </row>
    <row r="31" spans="1:4" x14ac:dyDescent="0.25">
      <c r="A31">
        <v>2025</v>
      </c>
    </row>
    <row r="32" spans="1:4" x14ac:dyDescent="0.25">
      <c r="A32">
        <v>2026</v>
      </c>
    </row>
    <row r="33" spans="1:1" x14ac:dyDescent="0.25">
      <c r="A33">
        <v>2027</v>
      </c>
    </row>
    <row r="34" spans="1:1" x14ac:dyDescent="0.25">
      <c r="A34">
        <v>2028</v>
      </c>
    </row>
    <row r="35" spans="1:1" x14ac:dyDescent="0.25">
      <c r="A35">
        <v>2029</v>
      </c>
    </row>
    <row r="36" spans="1:1" x14ac:dyDescent="0.25">
      <c r="A36">
        <v>2030</v>
      </c>
    </row>
    <row r="37" spans="1:1" x14ac:dyDescent="0.25">
      <c r="A37" s="368" t="s">
        <v>558</v>
      </c>
    </row>
    <row r="40" spans="1:1" x14ac:dyDescent="0.25">
      <c r="A40" t="s">
        <v>784</v>
      </c>
    </row>
    <row r="41" spans="1:1" x14ac:dyDescent="0.25">
      <c r="A41" t="s">
        <v>785</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7"/>
  <sheetViews>
    <sheetView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68</v>
      </c>
    </row>
    <row r="2" spans="1:28" ht="18.75" x14ac:dyDescent="0.3">
      <c r="Z2" s="14" t="s">
        <v>11</v>
      </c>
    </row>
    <row r="3" spans="1:28" ht="18.75" x14ac:dyDescent="0.3">
      <c r="Z3" s="14" t="s">
        <v>67</v>
      </c>
    </row>
    <row r="4" spans="1:28" ht="18.75" customHeight="1" x14ac:dyDescent="0.25">
      <c r="A4" s="700" t="s">
        <v>548</v>
      </c>
      <c r="B4" s="700"/>
      <c r="C4" s="700"/>
      <c r="D4" s="700"/>
      <c r="E4" s="700"/>
      <c r="F4" s="700"/>
      <c r="G4" s="700"/>
      <c r="H4" s="700"/>
      <c r="I4" s="700"/>
      <c r="J4" s="700"/>
      <c r="K4" s="700"/>
      <c r="L4" s="700"/>
      <c r="M4" s="700"/>
      <c r="N4" s="700"/>
      <c r="O4" s="700"/>
      <c r="P4" s="700"/>
      <c r="Q4" s="700"/>
      <c r="R4" s="700"/>
      <c r="S4" s="700"/>
      <c r="T4" s="700"/>
      <c r="U4" s="700"/>
      <c r="V4" s="700"/>
      <c r="W4" s="700"/>
      <c r="X4" s="700"/>
      <c r="Y4" s="700"/>
      <c r="Z4" s="700"/>
    </row>
    <row r="6" spans="1:28" ht="18.75" x14ac:dyDescent="0.25">
      <c r="A6" s="704" t="s">
        <v>10</v>
      </c>
      <c r="B6" s="704"/>
      <c r="C6" s="704"/>
      <c r="D6" s="704"/>
      <c r="E6" s="704"/>
      <c r="F6" s="704"/>
      <c r="G6" s="704"/>
      <c r="H6" s="704"/>
      <c r="I6" s="704"/>
      <c r="J6" s="704"/>
      <c r="K6" s="704"/>
      <c r="L6" s="704"/>
      <c r="M6" s="704"/>
      <c r="N6" s="704"/>
      <c r="O6" s="704"/>
      <c r="P6" s="704"/>
      <c r="Q6" s="704"/>
      <c r="R6" s="704"/>
      <c r="S6" s="704"/>
      <c r="T6" s="704"/>
      <c r="U6" s="704"/>
      <c r="V6" s="704"/>
      <c r="W6" s="704"/>
      <c r="X6" s="704"/>
      <c r="Y6" s="704"/>
      <c r="Z6" s="704"/>
      <c r="AA6" s="178"/>
      <c r="AB6" s="178"/>
    </row>
    <row r="7" spans="1:28" ht="18.75" x14ac:dyDescent="0.25">
      <c r="A7" s="704"/>
      <c r="B7" s="704"/>
      <c r="C7" s="704"/>
      <c r="D7" s="704"/>
      <c r="E7" s="704"/>
      <c r="F7" s="704"/>
      <c r="G7" s="704"/>
      <c r="H7" s="704"/>
      <c r="I7" s="704"/>
      <c r="J7" s="704"/>
      <c r="K7" s="704"/>
      <c r="L7" s="704"/>
      <c r="M7" s="704"/>
      <c r="N7" s="704"/>
      <c r="O7" s="704"/>
      <c r="P7" s="704"/>
      <c r="Q7" s="704"/>
      <c r="R7" s="704"/>
      <c r="S7" s="704"/>
      <c r="T7" s="704"/>
      <c r="U7" s="704"/>
      <c r="V7" s="704"/>
      <c r="W7" s="704"/>
      <c r="X7" s="704"/>
      <c r="Y7" s="704"/>
      <c r="Z7" s="704"/>
      <c r="AA7" s="178"/>
      <c r="AB7" s="178"/>
    </row>
    <row r="8" spans="1:28" x14ac:dyDescent="0.25">
      <c r="A8" s="705" t="s">
        <v>549</v>
      </c>
      <c r="B8" s="705"/>
      <c r="C8" s="705"/>
      <c r="D8" s="705"/>
      <c r="E8" s="705"/>
      <c r="F8" s="705"/>
      <c r="G8" s="705"/>
      <c r="H8" s="705"/>
      <c r="I8" s="705"/>
      <c r="J8" s="705"/>
      <c r="K8" s="705"/>
      <c r="L8" s="705"/>
      <c r="M8" s="705"/>
      <c r="N8" s="705"/>
      <c r="O8" s="705"/>
      <c r="P8" s="705"/>
      <c r="Q8" s="705"/>
      <c r="R8" s="705"/>
      <c r="S8" s="705"/>
      <c r="T8" s="705"/>
      <c r="U8" s="705"/>
      <c r="V8" s="705"/>
      <c r="W8" s="705"/>
      <c r="X8" s="705"/>
      <c r="Y8" s="705"/>
      <c r="Z8" s="705"/>
      <c r="AA8" s="179"/>
      <c r="AB8" s="179"/>
    </row>
    <row r="9" spans="1:28" ht="15.75" x14ac:dyDescent="0.25">
      <c r="A9" s="701" t="s">
        <v>9</v>
      </c>
      <c r="B9" s="701"/>
      <c r="C9" s="701"/>
      <c r="D9" s="701"/>
      <c r="E9" s="701"/>
      <c r="F9" s="701"/>
      <c r="G9" s="701"/>
      <c r="H9" s="701"/>
      <c r="I9" s="701"/>
      <c r="J9" s="701"/>
      <c r="K9" s="701"/>
      <c r="L9" s="701"/>
      <c r="M9" s="701"/>
      <c r="N9" s="701"/>
      <c r="O9" s="701"/>
      <c r="P9" s="701"/>
      <c r="Q9" s="701"/>
      <c r="R9" s="701"/>
      <c r="S9" s="701"/>
      <c r="T9" s="701"/>
      <c r="U9" s="701"/>
      <c r="V9" s="701"/>
      <c r="W9" s="701"/>
      <c r="X9" s="701"/>
      <c r="Y9" s="701"/>
      <c r="Z9" s="701"/>
      <c r="AA9" s="180"/>
      <c r="AB9" s="180"/>
    </row>
    <row r="10" spans="1:28" ht="18.75" x14ac:dyDescent="0.25">
      <c r="A10" s="704"/>
      <c r="B10" s="704"/>
      <c r="C10" s="704"/>
      <c r="D10" s="704"/>
      <c r="E10" s="704"/>
      <c r="F10" s="704"/>
      <c r="G10" s="704"/>
      <c r="H10" s="704"/>
      <c r="I10" s="704"/>
      <c r="J10" s="704"/>
      <c r="K10" s="704"/>
      <c r="L10" s="704"/>
      <c r="M10" s="704"/>
      <c r="N10" s="704"/>
      <c r="O10" s="704"/>
      <c r="P10" s="704"/>
      <c r="Q10" s="704"/>
      <c r="R10" s="704"/>
      <c r="S10" s="704"/>
      <c r="T10" s="704"/>
      <c r="U10" s="704"/>
      <c r="V10" s="704"/>
      <c r="W10" s="704"/>
      <c r="X10" s="704"/>
      <c r="Y10" s="704"/>
      <c r="Z10" s="704"/>
      <c r="AA10" s="178"/>
      <c r="AB10" s="178"/>
    </row>
    <row r="11" spans="1:28" x14ac:dyDescent="0.25">
      <c r="A11" s="705" t="s">
        <v>550</v>
      </c>
      <c r="B11" s="705"/>
      <c r="C11" s="705"/>
      <c r="D11" s="705"/>
      <c r="E11" s="705"/>
      <c r="F11" s="705"/>
      <c r="G11" s="705"/>
      <c r="H11" s="705"/>
      <c r="I11" s="705"/>
      <c r="J11" s="705"/>
      <c r="K11" s="705"/>
      <c r="L11" s="705"/>
      <c r="M11" s="705"/>
      <c r="N11" s="705"/>
      <c r="O11" s="705"/>
      <c r="P11" s="705"/>
      <c r="Q11" s="705"/>
      <c r="R11" s="705"/>
      <c r="S11" s="705"/>
      <c r="T11" s="705"/>
      <c r="U11" s="705"/>
      <c r="V11" s="705"/>
      <c r="W11" s="705"/>
      <c r="X11" s="705"/>
      <c r="Y11" s="705"/>
      <c r="Z11" s="705"/>
      <c r="AA11" s="179"/>
      <c r="AB11" s="179"/>
    </row>
    <row r="12" spans="1:28" ht="15.75" x14ac:dyDescent="0.25">
      <c r="A12" s="701" t="s">
        <v>8</v>
      </c>
      <c r="B12" s="701"/>
      <c r="C12" s="701"/>
      <c r="D12" s="701"/>
      <c r="E12" s="701"/>
      <c r="F12" s="701"/>
      <c r="G12" s="701"/>
      <c r="H12" s="701"/>
      <c r="I12" s="701"/>
      <c r="J12" s="701"/>
      <c r="K12" s="701"/>
      <c r="L12" s="701"/>
      <c r="M12" s="701"/>
      <c r="N12" s="701"/>
      <c r="O12" s="701"/>
      <c r="P12" s="701"/>
      <c r="Q12" s="701"/>
      <c r="R12" s="701"/>
      <c r="S12" s="701"/>
      <c r="T12" s="701"/>
      <c r="U12" s="701"/>
      <c r="V12" s="701"/>
      <c r="W12" s="701"/>
      <c r="X12" s="701"/>
      <c r="Y12" s="701"/>
      <c r="Z12" s="701"/>
      <c r="AA12" s="180"/>
      <c r="AB12" s="180"/>
    </row>
    <row r="13" spans="1:28" ht="18.75" x14ac:dyDescent="0.25">
      <c r="A13" s="707"/>
      <c r="B13" s="707"/>
      <c r="C13" s="707"/>
      <c r="D13" s="707"/>
      <c r="E13" s="707"/>
      <c r="F13" s="707"/>
      <c r="G13" s="707"/>
      <c r="H13" s="707"/>
      <c r="I13" s="707"/>
      <c r="J13" s="707"/>
      <c r="K13" s="707"/>
      <c r="L13" s="707"/>
      <c r="M13" s="707"/>
      <c r="N13" s="707"/>
      <c r="O13" s="707"/>
      <c r="P13" s="707"/>
      <c r="Q13" s="707"/>
      <c r="R13" s="707"/>
      <c r="S13" s="707"/>
      <c r="T13" s="707"/>
      <c r="U13" s="707"/>
      <c r="V13" s="707"/>
      <c r="W13" s="707"/>
      <c r="X13" s="707"/>
      <c r="Y13" s="707"/>
      <c r="Z13" s="707"/>
      <c r="AA13" s="10"/>
      <c r="AB13" s="10"/>
    </row>
    <row r="14" spans="1:28" x14ac:dyDescent="0.25">
      <c r="A14" s="705"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4" s="705"/>
      <c r="C14" s="705"/>
      <c r="D14" s="705"/>
      <c r="E14" s="705"/>
      <c r="F14" s="705"/>
      <c r="G14" s="705"/>
      <c r="H14" s="705"/>
      <c r="I14" s="705"/>
      <c r="J14" s="705"/>
      <c r="K14" s="705"/>
      <c r="L14" s="705"/>
      <c r="M14" s="705"/>
      <c r="N14" s="705"/>
      <c r="O14" s="705"/>
      <c r="P14" s="705"/>
      <c r="Q14" s="705"/>
      <c r="R14" s="705"/>
      <c r="S14" s="705"/>
      <c r="T14" s="705"/>
      <c r="U14" s="705"/>
      <c r="V14" s="705"/>
      <c r="W14" s="705"/>
      <c r="X14" s="705"/>
      <c r="Y14" s="705"/>
      <c r="Z14" s="705"/>
      <c r="AA14" s="179"/>
      <c r="AB14" s="179"/>
    </row>
    <row r="15" spans="1:28" ht="15.75" x14ac:dyDescent="0.25">
      <c r="A15" s="701" t="s">
        <v>6</v>
      </c>
      <c r="B15" s="701"/>
      <c r="C15" s="701"/>
      <c r="D15" s="701"/>
      <c r="E15" s="701"/>
      <c r="F15" s="701"/>
      <c r="G15" s="701"/>
      <c r="H15" s="701"/>
      <c r="I15" s="701"/>
      <c r="J15" s="701"/>
      <c r="K15" s="701"/>
      <c r="L15" s="701"/>
      <c r="M15" s="701"/>
      <c r="N15" s="701"/>
      <c r="O15" s="701"/>
      <c r="P15" s="701"/>
      <c r="Q15" s="701"/>
      <c r="R15" s="701"/>
      <c r="S15" s="701"/>
      <c r="T15" s="701"/>
      <c r="U15" s="701"/>
      <c r="V15" s="701"/>
      <c r="W15" s="701"/>
      <c r="X15" s="701"/>
      <c r="Y15" s="701"/>
      <c r="Z15" s="701"/>
      <c r="AA15" s="180"/>
      <c r="AB15" s="180"/>
    </row>
    <row r="16" spans="1:28" x14ac:dyDescent="0.25">
      <c r="A16" s="738"/>
      <c r="B16" s="738"/>
      <c r="C16" s="738"/>
      <c r="D16" s="738"/>
      <c r="E16" s="738"/>
      <c r="F16" s="738"/>
      <c r="G16" s="738"/>
      <c r="H16" s="738"/>
      <c r="I16" s="738"/>
      <c r="J16" s="738"/>
      <c r="K16" s="738"/>
      <c r="L16" s="738"/>
      <c r="M16" s="738"/>
      <c r="N16" s="738"/>
      <c r="O16" s="738"/>
      <c r="P16" s="738"/>
      <c r="Q16" s="738"/>
      <c r="R16" s="738"/>
      <c r="S16" s="738"/>
      <c r="T16" s="738"/>
      <c r="U16" s="738"/>
      <c r="V16" s="738"/>
      <c r="W16" s="738"/>
      <c r="X16" s="738"/>
      <c r="Y16" s="738"/>
      <c r="Z16" s="738"/>
      <c r="AA16" s="186"/>
      <c r="AB16" s="186"/>
    </row>
    <row r="17" spans="1:28" x14ac:dyDescent="0.25">
      <c r="A17" s="738"/>
      <c r="B17" s="738"/>
      <c r="C17" s="738"/>
      <c r="D17" s="738"/>
      <c r="E17" s="738"/>
      <c r="F17" s="738"/>
      <c r="G17" s="738"/>
      <c r="H17" s="738"/>
      <c r="I17" s="738"/>
      <c r="J17" s="738"/>
      <c r="K17" s="738"/>
      <c r="L17" s="738"/>
      <c r="M17" s="738"/>
      <c r="N17" s="738"/>
      <c r="O17" s="738"/>
      <c r="P17" s="738"/>
      <c r="Q17" s="738"/>
      <c r="R17" s="738"/>
      <c r="S17" s="738"/>
      <c r="T17" s="738"/>
      <c r="U17" s="738"/>
      <c r="V17" s="738"/>
      <c r="W17" s="738"/>
      <c r="X17" s="738"/>
      <c r="Y17" s="738"/>
      <c r="Z17" s="738"/>
      <c r="AA17" s="186"/>
      <c r="AB17" s="186"/>
    </row>
    <row r="18" spans="1:28" x14ac:dyDescent="0.25">
      <c r="A18" s="738"/>
      <c r="B18" s="738"/>
      <c r="C18" s="738"/>
      <c r="D18" s="738"/>
      <c r="E18" s="738"/>
      <c r="F18" s="738"/>
      <c r="G18" s="738"/>
      <c r="H18" s="738"/>
      <c r="I18" s="738"/>
      <c r="J18" s="738"/>
      <c r="K18" s="738"/>
      <c r="L18" s="738"/>
      <c r="M18" s="738"/>
      <c r="N18" s="738"/>
      <c r="O18" s="738"/>
      <c r="P18" s="738"/>
      <c r="Q18" s="738"/>
      <c r="R18" s="738"/>
      <c r="S18" s="738"/>
      <c r="T18" s="738"/>
      <c r="U18" s="738"/>
      <c r="V18" s="738"/>
      <c r="W18" s="738"/>
      <c r="X18" s="738"/>
      <c r="Y18" s="738"/>
      <c r="Z18" s="738"/>
      <c r="AA18" s="186"/>
      <c r="AB18" s="186"/>
    </row>
    <row r="19" spans="1:28" x14ac:dyDescent="0.25">
      <c r="A19" s="738"/>
      <c r="B19" s="738"/>
      <c r="C19" s="738"/>
      <c r="D19" s="738"/>
      <c r="E19" s="738"/>
      <c r="F19" s="738"/>
      <c r="G19" s="738"/>
      <c r="H19" s="738"/>
      <c r="I19" s="738"/>
      <c r="J19" s="738"/>
      <c r="K19" s="738"/>
      <c r="L19" s="738"/>
      <c r="M19" s="738"/>
      <c r="N19" s="738"/>
      <c r="O19" s="738"/>
      <c r="P19" s="738"/>
      <c r="Q19" s="738"/>
      <c r="R19" s="738"/>
      <c r="S19" s="738"/>
      <c r="T19" s="738"/>
      <c r="U19" s="738"/>
      <c r="V19" s="738"/>
      <c r="W19" s="738"/>
      <c r="X19" s="738"/>
      <c r="Y19" s="738"/>
      <c r="Z19" s="738"/>
      <c r="AA19" s="186"/>
      <c r="AB19" s="186"/>
    </row>
    <row r="20" spans="1:28" x14ac:dyDescent="0.25">
      <c r="A20" s="743"/>
      <c r="B20" s="743"/>
      <c r="C20" s="743"/>
      <c r="D20" s="743"/>
      <c r="E20" s="743"/>
      <c r="F20" s="743"/>
      <c r="G20" s="743"/>
      <c r="H20" s="743"/>
      <c r="I20" s="743"/>
      <c r="J20" s="743"/>
      <c r="K20" s="743"/>
      <c r="L20" s="743"/>
      <c r="M20" s="743"/>
      <c r="N20" s="743"/>
      <c r="O20" s="743"/>
      <c r="P20" s="743"/>
      <c r="Q20" s="743"/>
      <c r="R20" s="743"/>
      <c r="S20" s="743"/>
      <c r="T20" s="743"/>
      <c r="U20" s="743"/>
      <c r="V20" s="743"/>
      <c r="W20" s="743"/>
      <c r="X20" s="743"/>
      <c r="Y20" s="743"/>
      <c r="Z20" s="743"/>
      <c r="AA20" s="187"/>
      <c r="AB20" s="187"/>
    </row>
    <row r="21" spans="1:28" x14ac:dyDescent="0.25">
      <c r="A21" s="743"/>
      <c r="B21" s="743"/>
      <c r="C21" s="743"/>
      <c r="D21" s="743"/>
      <c r="E21" s="743"/>
      <c r="F21" s="743"/>
      <c r="G21" s="743"/>
      <c r="H21" s="743"/>
      <c r="I21" s="743"/>
      <c r="J21" s="743"/>
      <c r="K21" s="743"/>
      <c r="L21" s="743"/>
      <c r="M21" s="743"/>
      <c r="N21" s="743"/>
      <c r="O21" s="743"/>
      <c r="P21" s="743"/>
      <c r="Q21" s="743"/>
      <c r="R21" s="743"/>
      <c r="S21" s="743"/>
      <c r="T21" s="743"/>
      <c r="U21" s="743"/>
      <c r="V21" s="743"/>
      <c r="W21" s="743"/>
      <c r="X21" s="743"/>
      <c r="Y21" s="743"/>
      <c r="Z21" s="743"/>
      <c r="AA21" s="187"/>
      <c r="AB21" s="187"/>
    </row>
    <row r="22" spans="1:28" x14ac:dyDescent="0.25">
      <c r="A22" s="744" t="s">
        <v>482</v>
      </c>
      <c r="B22" s="744"/>
      <c r="C22" s="744"/>
      <c r="D22" s="744"/>
      <c r="E22" s="744"/>
      <c r="F22" s="744"/>
      <c r="G22" s="744"/>
      <c r="H22" s="744"/>
      <c r="I22" s="744"/>
      <c r="J22" s="744"/>
      <c r="K22" s="744"/>
      <c r="L22" s="744"/>
      <c r="M22" s="744"/>
      <c r="N22" s="744"/>
      <c r="O22" s="744"/>
      <c r="P22" s="744"/>
      <c r="Q22" s="744"/>
      <c r="R22" s="744"/>
      <c r="S22" s="744"/>
      <c r="T22" s="744"/>
      <c r="U22" s="744"/>
      <c r="V22" s="744"/>
      <c r="W22" s="744"/>
      <c r="X22" s="744"/>
      <c r="Y22" s="744"/>
      <c r="Z22" s="744"/>
      <c r="AA22" s="188"/>
      <c r="AB22" s="188"/>
    </row>
    <row r="23" spans="1:28" ht="32.25" customHeight="1" x14ac:dyDescent="0.25">
      <c r="A23" s="739" t="s">
        <v>360</v>
      </c>
      <c r="B23" s="740"/>
      <c r="C23" s="740"/>
      <c r="D23" s="740"/>
      <c r="E23" s="740"/>
      <c r="F23" s="740"/>
      <c r="G23" s="740"/>
      <c r="H23" s="740"/>
      <c r="I23" s="740"/>
      <c r="J23" s="740"/>
      <c r="K23" s="740"/>
      <c r="L23" s="741"/>
      <c r="M23" s="742" t="s">
        <v>361</v>
      </c>
      <c r="N23" s="742"/>
      <c r="O23" s="742"/>
      <c r="P23" s="742"/>
      <c r="Q23" s="742"/>
      <c r="R23" s="742"/>
      <c r="S23" s="742"/>
      <c r="T23" s="742"/>
      <c r="U23" s="742"/>
      <c r="V23" s="742"/>
      <c r="W23" s="742"/>
      <c r="X23" s="742"/>
      <c r="Y23" s="742"/>
      <c r="Z23" s="742"/>
    </row>
    <row r="24" spans="1:28" ht="151.5" customHeight="1" x14ac:dyDescent="0.25">
      <c r="A24" s="222" t="s">
        <v>207</v>
      </c>
      <c r="B24" s="224" t="s">
        <v>236</v>
      </c>
      <c r="C24" s="222" t="s">
        <v>353</v>
      </c>
      <c r="D24" s="222" t="s">
        <v>208</v>
      </c>
      <c r="E24" s="222" t="s">
        <v>354</v>
      </c>
      <c r="F24" s="222" t="s">
        <v>356</v>
      </c>
      <c r="G24" s="222" t="s">
        <v>355</v>
      </c>
      <c r="H24" s="222" t="s">
        <v>209</v>
      </c>
      <c r="I24" s="222" t="s">
        <v>357</v>
      </c>
      <c r="J24" s="222" t="s">
        <v>241</v>
      </c>
      <c r="K24" s="224" t="s">
        <v>235</v>
      </c>
      <c r="L24" s="224" t="s">
        <v>210</v>
      </c>
      <c r="M24" s="89" t="s">
        <v>255</v>
      </c>
      <c r="N24" s="224" t="s">
        <v>490</v>
      </c>
      <c r="O24" s="222" t="s">
        <v>252</v>
      </c>
      <c r="P24" s="222" t="s">
        <v>253</v>
      </c>
      <c r="Q24" s="222" t="s">
        <v>251</v>
      </c>
      <c r="R24" s="222" t="s">
        <v>209</v>
      </c>
      <c r="S24" s="222" t="s">
        <v>250</v>
      </c>
      <c r="T24" s="222" t="s">
        <v>249</v>
      </c>
      <c r="U24" s="222" t="s">
        <v>352</v>
      </c>
      <c r="V24" s="222" t="s">
        <v>251</v>
      </c>
      <c r="W24" s="101" t="s">
        <v>234</v>
      </c>
      <c r="X24" s="101" t="s">
        <v>266</v>
      </c>
      <c r="Y24" s="101" t="s">
        <v>267</v>
      </c>
      <c r="Z24" s="103" t="s">
        <v>264</v>
      </c>
    </row>
    <row r="25" spans="1:28" ht="16.5" customHeight="1" x14ac:dyDescent="0.25">
      <c r="A25" s="222">
        <v>1</v>
      </c>
      <c r="B25" s="224">
        <v>2</v>
      </c>
      <c r="C25" s="222">
        <v>3</v>
      </c>
      <c r="D25" s="224">
        <v>4</v>
      </c>
      <c r="E25" s="222">
        <v>5</v>
      </c>
      <c r="F25" s="224">
        <v>6</v>
      </c>
      <c r="G25" s="222">
        <v>7</v>
      </c>
      <c r="H25" s="224">
        <v>8</v>
      </c>
      <c r="I25" s="222">
        <v>9</v>
      </c>
      <c r="J25" s="224">
        <v>10</v>
      </c>
      <c r="K25" s="222">
        <v>11</v>
      </c>
      <c r="L25" s="224">
        <v>12</v>
      </c>
      <c r="M25" s="222">
        <v>13</v>
      </c>
      <c r="N25" s="224">
        <v>14</v>
      </c>
      <c r="O25" s="222">
        <v>15</v>
      </c>
      <c r="P25" s="224">
        <v>16</v>
      </c>
      <c r="Q25" s="222">
        <v>17</v>
      </c>
      <c r="R25" s="224">
        <v>18</v>
      </c>
      <c r="S25" s="222">
        <v>19</v>
      </c>
      <c r="T25" s="224">
        <v>20</v>
      </c>
      <c r="U25" s="222">
        <v>21</v>
      </c>
      <c r="V25" s="224">
        <v>22</v>
      </c>
      <c r="W25" s="222">
        <v>23</v>
      </c>
      <c r="X25" s="224">
        <v>24</v>
      </c>
      <c r="Y25" s="222">
        <v>25</v>
      </c>
      <c r="Z25" s="224">
        <v>26</v>
      </c>
    </row>
    <row r="26" spans="1:28" ht="45.75" customHeight="1" x14ac:dyDescent="0.25">
      <c r="A26" s="81" t="s">
        <v>337</v>
      </c>
      <c r="B26" s="87"/>
      <c r="C26" s="83" t="s">
        <v>339</v>
      </c>
      <c r="D26" s="83" t="s">
        <v>340</v>
      </c>
      <c r="E26" s="83" t="s">
        <v>341</v>
      </c>
      <c r="F26" s="83" t="s">
        <v>246</v>
      </c>
      <c r="G26" s="83" t="s">
        <v>342</v>
      </c>
      <c r="H26" s="83" t="s">
        <v>209</v>
      </c>
      <c r="I26" s="83" t="s">
        <v>343</v>
      </c>
      <c r="J26" s="83" t="s">
        <v>344</v>
      </c>
      <c r="K26" s="80"/>
      <c r="L26" s="84" t="s">
        <v>232</v>
      </c>
      <c r="M26" s="86" t="s">
        <v>248</v>
      </c>
      <c r="N26" s="80"/>
      <c r="O26" s="80"/>
      <c r="P26" s="80"/>
      <c r="Q26" s="80"/>
      <c r="R26" s="80"/>
      <c r="S26" s="80"/>
      <c r="T26" s="80"/>
      <c r="U26" s="80"/>
      <c r="V26" s="80"/>
      <c r="W26" s="80"/>
      <c r="X26" s="80"/>
      <c r="Y26" s="80"/>
      <c r="Z26" s="82" t="s">
        <v>265</v>
      </c>
    </row>
    <row r="27" spans="1:28" x14ac:dyDescent="0.25">
      <c r="A27" s="80" t="s">
        <v>211</v>
      </c>
      <c r="B27" s="80" t="s">
        <v>237</v>
      </c>
      <c r="C27" s="80" t="s">
        <v>216</v>
      </c>
      <c r="D27" s="80" t="s">
        <v>217</v>
      </c>
      <c r="E27" s="80" t="s">
        <v>256</v>
      </c>
      <c r="F27" s="83" t="s">
        <v>212</v>
      </c>
      <c r="G27" s="83" t="s">
        <v>260</v>
      </c>
      <c r="H27" s="80" t="s">
        <v>209</v>
      </c>
      <c r="I27" s="83" t="s">
        <v>242</v>
      </c>
      <c r="J27" s="83" t="s">
        <v>224</v>
      </c>
      <c r="K27" s="84" t="s">
        <v>228</v>
      </c>
      <c r="L27" s="80"/>
      <c r="M27" s="84" t="s">
        <v>254</v>
      </c>
      <c r="N27" s="80"/>
      <c r="O27" s="80"/>
      <c r="P27" s="80"/>
      <c r="Q27" s="80"/>
      <c r="R27" s="80"/>
      <c r="S27" s="80"/>
      <c r="T27" s="80"/>
      <c r="U27" s="80"/>
      <c r="V27" s="80"/>
      <c r="W27" s="80"/>
      <c r="X27" s="80"/>
      <c r="Y27" s="80"/>
      <c r="Z27" s="80"/>
    </row>
    <row r="28" spans="1:28" x14ac:dyDescent="0.25">
      <c r="A28" s="80" t="s">
        <v>211</v>
      </c>
      <c r="B28" s="80" t="s">
        <v>238</v>
      </c>
      <c r="C28" s="80" t="s">
        <v>218</v>
      </c>
      <c r="D28" s="80" t="s">
        <v>219</v>
      </c>
      <c r="E28" s="80" t="s">
        <v>257</v>
      </c>
      <c r="F28" s="83" t="s">
        <v>213</v>
      </c>
      <c r="G28" s="83" t="s">
        <v>261</v>
      </c>
      <c r="H28" s="80" t="s">
        <v>209</v>
      </c>
      <c r="I28" s="83" t="s">
        <v>243</v>
      </c>
      <c r="J28" s="83" t="s">
        <v>225</v>
      </c>
      <c r="K28" s="84" t="s">
        <v>229</v>
      </c>
      <c r="L28" s="85"/>
      <c r="M28" s="84" t="s">
        <v>0</v>
      </c>
      <c r="N28" s="84"/>
      <c r="O28" s="84"/>
      <c r="P28" s="84"/>
      <c r="Q28" s="84"/>
      <c r="R28" s="84"/>
      <c r="S28" s="84"/>
      <c r="T28" s="84"/>
      <c r="U28" s="84"/>
      <c r="V28" s="84"/>
      <c r="W28" s="84"/>
      <c r="X28" s="84"/>
      <c r="Y28" s="84"/>
      <c r="Z28" s="84"/>
    </row>
    <row r="29" spans="1:28" x14ac:dyDescent="0.25">
      <c r="A29" s="80" t="s">
        <v>211</v>
      </c>
      <c r="B29" s="80" t="s">
        <v>239</v>
      </c>
      <c r="C29" s="80" t="s">
        <v>220</v>
      </c>
      <c r="D29" s="80" t="s">
        <v>221</v>
      </c>
      <c r="E29" s="80" t="s">
        <v>258</v>
      </c>
      <c r="F29" s="83" t="s">
        <v>214</v>
      </c>
      <c r="G29" s="83" t="s">
        <v>262</v>
      </c>
      <c r="H29" s="80" t="s">
        <v>209</v>
      </c>
      <c r="I29" s="83" t="s">
        <v>244</v>
      </c>
      <c r="J29" s="83" t="s">
        <v>226</v>
      </c>
      <c r="K29" s="84" t="s">
        <v>230</v>
      </c>
      <c r="L29" s="85"/>
      <c r="M29" s="80"/>
      <c r="N29" s="80"/>
      <c r="O29" s="80"/>
      <c r="P29" s="80"/>
      <c r="Q29" s="80"/>
      <c r="R29" s="80"/>
      <c r="S29" s="80"/>
      <c r="T29" s="80"/>
      <c r="U29" s="80"/>
      <c r="V29" s="80"/>
      <c r="W29" s="80"/>
      <c r="X29" s="80"/>
      <c r="Y29" s="80"/>
      <c r="Z29" s="80"/>
    </row>
    <row r="30" spans="1:28" x14ac:dyDescent="0.25">
      <c r="A30" s="80" t="s">
        <v>211</v>
      </c>
      <c r="B30" s="80" t="s">
        <v>240</v>
      </c>
      <c r="C30" s="80" t="s">
        <v>222</v>
      </c>
      <c r="D30" s="80" t="s">
        <v>223</v>
      </c>
      <c r="E30" s="80" t="s">
        <v>259</v>
      </c>
      <c r="F30" s="83" t="s">
        <v>215</v>
      </c>
      <c r="G30" s="83" t="s">
        <v>263</v>
      </c>
      <c r="H30" s="80" t="s">
        <v>209</v>
      </c>
      <c r="I30" s="83" t="s">
        <v>245</v>
      </c>
      <c r="J30" s="83" t="s">
        <v>227</v>
      </c>
      <c r="K30" s="84" t="s">
        <v>231</v>
      </c>
      <c r="L30" s="85"/>
      <c r="M30" s="80"/>
      <c r="N30" s="80"/>
      <c r="O30" s="80"/>
      <c r="P30" s="80"/>
      <c r="Q30" s="80"/>
      <c r="R30" s="80"/>
      <c r="S30" s="80"/>
      <c r="T30" s="80"/>
      <c r="U30" s="80"/>
      <c r="V30" s="80"/>
      <c r="W30" s="80"/>
      <c r="X30" s="80"/>
      <c r="Y30" s="80"/>
      <c r="Z30" s="80"/>
    </row>
    <row r="31" spans="1:28" x14ac:dyDescent="0.25">
      <c r="A31" s="80" t="s">
        <v>0</v>
      </c>
      <c r="B31" s="80" t="s">
        <v>0</v>
      </c>
      <c r="C31" s="80" t="s">
        <v>0</v>
      </c>
      <c r="D31" s="80" t="s">
        <v>0</v>
      </c>
      <c r="E31" s="80" t="s">
        <v>0</v>
      </c>
      <c r="F31" s="80" t="s">
        <v>0</v>
      </c>
      <c r="G31" s="80" t="s">
        <v>0</v>
      </c>
      <c r="H31" s="80" t="s">
        <v>0</v>
      </c>
      <c r="I31" s="80" t="s">
        <v>0</v>
      </c>
      <c r="J31" s="80" t="s">
        <v>0</v>
      </c>
      <c r="K31" s="80" t="s">
        <v>0</v>
      </c>
      <c r="L31" s="85"/>
      <c r="M31" s="80"/>
      <c r="N31" s="80"/>
      <c r="O31" s="80"/>
      <c r="P31" s="80"/>
      <c r="Q31" s="80"/>
      <c r="R31" s="80"/>
      <c r="S31" s="80"/>
      <c r="T31" s="80"/>
      <c r="U31" s="80"/>
      <c r="V31" s="80"/>
      <c r="W31" s="80"/>
      <c r="X31" s="80"/>
      <c r="Y31" s="80"/>
      <c r="Z31" s="80"/>
    </row>
    <row r="32" spans="1:28" ht="30" x14ac:dyDescent="0.25">
      <c r="A32" s="87" t="s">
        <v>338</v>
      </c>
      <c r="B32" s="87"/>
      <c r="C32" s="83" t="s">
        <v>345</v>
      </c>
      <c r="D32" s="83" t="s">
        <v>346</v>
      </c>
      <c r="E32" s="83" t="s">
        <v>347</v>
      </c>
      <c r="F32" s="83" t="s">
        <v>348</v>
      </c>
      <c r="G32" s="83" t="s">
        <v>349</v>
      </c>
      <c r="H32" s="83" t="s">
        <v>209</v>
      </c>
      <c r="I32" s="83" t="s">
        <v>350</v>
      </c>
      <c r="J32" s="83" t="s">
        <v>351</v>
      </c>
      <c r="K32" s="80"/>
      <c r="L32" s="80"/>
      <c r="M32" s="80"/>
      <c r="N32" s="80"/>
      <c r="O32" s="80"/>
      <c r="P32" s="80"/>
      <c r="Q32" s="80"/>
      <c r="R32" s="80"/>
      <c r="S32" s="80"/>
      <c r="T32" s="80"/>
      <c r="U32" s="80"/>
      <c r="V32" s="80"/>
      <c r="W32" s="80"/>
      <c r="X32" s="80"/>
      <c r="Y32" s="80"/>
      <c r="Z32" s="80"/>
    </row>
    <row r="33" spans="1:26" x14ac:dyDescent="0.25">
      <c r="A33" s="80" t="s">
        <v>0</v>
      </c>
      <c r="B33" s="80" t="s">
        <v>0</v>
      </c>
      <c r="C33" s="80" t="s">
        <v>0</v>
      </c>
      <c r="D33" s="80" t="s">
        <v>0</v>
      </c>
      <c r="E33" s="80" t="s">
        <v>0</v>
      </c>
      <c r="F33" s="80" t="s">
        <v>0</v>
      </c>
      <c r="G33" s="80" t="s">
        <v>0</v>
      </c>
      <c r="H33" s="80" t="s">
        <v>0</v>
      </c>
      <c r="I33" s="80" t="s">
        <v>0</v>
      </c>
      <c r="J33" s="80" t="s">
        <v>0</v>
      </c>
      <c r="K33" s="80" t="s">
        <v>0</v>
      </c>
      <c r="L33" s="80"/>
      <c r="M33" s="80"/>
      <c r="N33" s="80"/>
      <c r="O33" s="80"/>
      <c r="P33" s="80"/>
      <c r="Q33" s="80"/>
      <c r="R33" s="80"/>
      <c r="S33" s="80"/>
      <c r="T33" s="80"/>
      <c r="U33" s="80"/>
      <c r="V33" s="80"/>
      <c r="W33" s="80"/>
      <c r="X33" s="80"/>
      <c r="Y33" s="80"/>
      <c r="Z33" s="80"/>
    </row>
    <row r="35" spans="1:26" ht="18.75" x14ac:dyDescent="0.3">
      <c r="A35" s="226" t="s">
        <v>553</v>
      </c>
    </row>
    <row r="37" spans="1:26" x14ac:dyDescent="0.25">
      <c r="A37" s="102"/>
    </row>
  </sheetData>
  <mergeCells count="20">
    <mergeCell ref="A23:L23"/>
    <mergeCell ref="M23:Z23"/>
    <mergeCell ref="A17:Z17"/>
    <mergeCell ref="A18:Z18"/>
    <mergeCell ref="A19:Z19"/>
    <mergeCell ref="A20:Z20"/>
    <mergeCell ref="A21:Z21"/>
    <mergeCell ref="A22:Z22"/>
    <mergeCell ref="A14:Z14"/>
    <mergeCell ref="A15:Z15"/>
    <mergeCell ref="A16:Z16"/>
    <mergeCell ref="A4:Z4"/>
    <mergeCell ref="A6:Z6"/>
    <mergeCell ref="A7:Z7"/>
    <mergeCell ref="A8:Z8"/>
    <mergeCell ref="A9:Z9"/>
    <mergeCell ref="A10:Z10"/>
    <mergeCell ref="A11:Z11"/>
    <mergeCell ref="A12:Z12"/>
    <mergeCell ref="A13:Z13"/>
  </mergeCells>
  <pageMargins left="0.7" right="0.7" top="0.75" bottom="0.75" header="0.3" footer="0.3"/>
  <pageSetup paperSize="8" scale="2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workbookViewId="0"/>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1" t="s">
        <v>68</v>
      </c>
    </row>
    <row r="2" spans="1:28" s="11" customFormat="1" ht="18.75" customHeight="1" x14ac:dyDescent="0.3">
      <c r="A2" s="17"/>
      <c r="B2" s="17"/>
      <c r="O2" s="14" t="s">
        <v>11</v>
      </c>
    </row>
    <row r="3" spans="1:28" s="11" customFormat="1" ht="18.75" x14ac:dyDescent="0.3">
      <c r="A3" s="16"/>
      <c r="B3" s="16"/>
      <c r="O3" s="14" t="s">
        <v>67</v>
      </c>
    </row>
    <row r="4" spans="1:28" s="11" customFormat="1" ht="18.75" x14ac:dyDescent="0.3">
      <c r="A4" s="16"/>
      <c r="B4" s="16"/>
      <c r="L4" s="14"/>
    </row>
    <row r="5" spans="1:28" s="11" customFormat="1" ht="15.75" x14ac:dyDescent="0.2">
      <c r="A5" s="700" t="s">
        <v>658</v>
      </c>
      <c r="B5" s="700"/>
      <c r="C5" s="700"/>
      <c r="D5" s="700"/>
      <c r="E5" s="700"/>
      <c r="F5" s="700"/>
      <c r="G5" s="700"/>
      <c r="H5" s="700"/>
      <c r="I5" s="700"/>
      <c r="J5" s="700"/>
      <c r="K5" s="700"/>
      <c r="L5" s="700"/>
      <c r="M5" s="700"/>
      <c r="N5" s="700"/>
      <c r="O5" s="700"/>
      <c r="P5" s="185"/>
      <c r="Q5" s="185"/>
      <c r="R5" s="185"/>
      <c r="S5" s="185"/>
      <c r="T5" s="185"/>
      <c r="U5" s="185"/>
      <c r="V5" s="185"/>
      <c r="W5" s="185"/>
      <c r="X5" s="185"/>
      <c r="Y5" s="185"/>
      <c r="Z5" s="185"/>
      <c r="AA5" s="185"/>
      <c r="AB5" s="185"/>
    </row>
    <row r="6" spans="1:28" s="11" customFormat="1" ht="18.75" x14ac:dyDescent="0.3">
      <c r="A6" s="16"/>
      <c r="B6" s="16"/>
      <c r="L6" s="14"/>
    </row>
    <row r="7" spans="1:28" s="11" customFormat="1" ht="18.75" x14ac:dyDescent="0.2">
      <c r="A7" s="704" t="s">
        <v>10</v>
      </c>
      <c r="B7" s="704"/>
      <c r="C7" s="704"/>
      <c r="D7" s="704"/>
      <c r="E7" s="704"/>
      <c r="F7" s="704"/>
      <c r="G7" s="704"/>
      <c r="H7" s="704"/>
      <c r="I7" s="704"/>
      <c r="J7" s="704"/>
      <c r="K7" s="704"/>
      <c r="L7" s="704"/>
      <c r="M7" s="704"/>
      <c r="N7" s="704"/>
      <c r="O7" s="704"/>
      <c r="P7" s="12"/>
      <c r="Q7" s="12"/>
      <c r="R7" s="12"/>
      <c r="S7" s="12"/>
      <c r="T7" s="12"/>
      <c r="U7" s="12"/>
      <c r="V7" s="12"/>
      <c r="W7" s="12"/>
      <c r="X7" s="12"/>
      <c r="Y7" s="12"/>
      <c r="Z7" s="12"/>
    </row>
    <row r="8" spans="1:28" s="11" customFormat="1" ht="18.75" x14ac:dyDescent="0.2">
      <c r="A8" s="704"/>
      <c r="B8" s="704"/>
      <c r="C8" s="704"/>
      <c r="D8" s="704"/>
      <c r="E8" s="704"/>
      <c r="F8" s="704"/>
      <c r="G8" s="704"/>
      <c r="H8" s="704"/>
      <c r="I8" s="704"/>
      <c r="J8" s="704"/>
      <c r="K8" s="704"/>
      <c r="L8" s="704"/>
      <c r="M8" s="704"/>
      <c r="N8" s="704"/>
      <c r="O8" s="704"/>
      <c r="P8" s="12"/>
      <c r="Q8" s="12"/>
      <c r="R8" s="12"/>
      <c r="S8" s="12"/>
      <c r="T8" s="12"/>
      <c r="U8" s="12"/>
      <c r="V8" s="12"/>
      <c r="W8" s="12"/>
      <c r="X8" s="12"/>
      <c r="Y8" s="12"/>
      <c r="Z8" s="12"/>
    </row>
    <row r="9" spans="1:28" s="11" customFormat="1" ht="18.75" x14ac:dyDescent="0.2">
      <c r="A9" s="723" t="str">
        <f>'1. паспорт местоположение'!A9:C9</f>
        <v>Публичное акционерное общество "Дальневосточная энергетическая компания"</v>
      </c>
      <c r="B9" s="723"/>
      <c r="C9" s="723"/>
      <c r="D9" s="723"/>
      <c r="E9" s="723"/>
      <c r="F9" s="723"/>
      <c r="G9" s="723"/>
      <c r="H9" s="723"/>
      <c r="I9" s="723"/>
      <c r="J9" s="723"/>
      <c r="K9" s="723"/>
      <c r="L9" s="723"/>
      <c r="M9" s="723"/>
      <c r="N9" s="723"/>
      <c r="O9" s="723"/>
      <c r="P9" s="12"/>
      <c r="Q9" s="12"/>
      <c r="R9" s="12"/>
      <c r="S9" s="12"/>
      <c r="T9" s="12"/>
      <c r="U9" s="12"/>
      <c r="V9" s="12"/>
      <c r="W9" s="12"/>
      <c r="X9" s="12"/>
      <c r="Y9" s="12"/>
      <c r="Z9" s="12"/>
    </row>
    <row r="10" spans="1:28" s="11" customFormat="1" ht="18.75" x14ac:dyDescent="0.2">
      <c r="A10" s="701" t="s">
        <v>9</v>
      </c>
      <c r="B10" s="701"/>
      <c r="C10" s="701"/>
      <c r="D10" s="701"/>
      <c r="E10" s="701"/>
      <c r="F10" s="701"/>
      <c r="G10" s="701"/>
      <c r="H10" s="701"/>
      <c r="I10" s="701"/>
      <c r="J10" s="701"/>
      <c r="K10" s="701"/>
      <c r="L10" s="701"/>
      <c r="M10" s="701"/>
      <c r="N10" s="701"/>
      <c r="O10" s="701"/>
      <c r="P10" s="12"/>
      <c r="Q10" s="12"/>
      <c r="R10" s="12"/>
      <c r="S10" s="12"/>
      <c r="T10" s="12"/>
      <c r="U10" s="12"/>
      <c r="V10" s="12"/>
      <c r="W10" s="12"/>
      <c r="X10" s="12"/>
      <c r="Y10" s="12"/>
      <c r="Z10" s="12"/>
    </row>
    <row r="11" spans="1:28" s="11" customFormat="1" ht="18.75" x14ac:dyDescent="0.2">
      <c r="A11" s="704"/>
      <c r="B11" s="704"/>
      <c r="C11" s="704"/>
      <c r="D11" s="704"/>
      <c r="E11" s="704"/>
      <c r="F11" s="704"/>
      <c r="G11" s="704"/>
      <c r="H11" s="704"/>
      <c r="I11" s="704"/>
      <c r="J11" s="704"/>
      <c r="K11" s="704"/>
      <c r="L11" s="704"/>
      <c r="M11" s="704"/>
      <c r="N11" s="704"/>
      <c r="O11" s="704"/>
      <c r="P11" s="12"/>
      <c r="Q11" s="12"/>
      <c r="R11" s="12"/>
      <c r="S11" s="12"/>
      <c r="T11" s="12"/>
      <c r="U11" s="12"/>
      <c r="V11" s="12"/>
      <c r="W11" s="12"/>
      <c r="X11" s="12"/>
      <c r="Y11" s="12"/>
      <c r="Z11" s="12"/>
    </row>
    <row r="12" spans="1:28" s="11" customFormat="1" ht="18.75" x14ac:dyDescent="0.2">
      <c r="A12" s="723" t="str">
        <f>'1. паспорт местоположение'!C12</f>
        <v>H_504-2</v>
      </c>
      <c r="B12" s="723"/>
      <c r="C12" s="723"/>
      <c r="D12" s="723"/>
      <c r="E12" s="723"/>
      <c r="F12" s="723"/>
      <c r="G12" s="723"/>
      <c r="H12" s="723"/>
      <c r="I12" s="723"/>
      <c r="J12" s="723"/>
      <c r="K12" s="723"/>
      <c r="L12" s="723"/>
      <c r="M12" s="723"/>
      <c r="N12" s="723"/>
      <c r="O12" s="723"/>
      <c r="P12" s="12"/>
      <c r="Q12" s="12"/>
      <c r="R12" s="12"/>
      <c r="S12" s="12"/>
      <c r="T12" s="12"/>
      <c r="U12" s="12"/>
      <c r="V12" s="12"/>
      <c r="W12" s="12"/>
      <c r="X12" s="12"/>
      <c r="Y12" s="12"/>
      <c r="Z12" s="12"/>
    </row>
    <row r="13" spans="1:28" s="11" customFormat="1" ht="18.75" x14ac:dyDescent="0.2">
      <c r="A13" s="701" t="s">
        <v>8</v>
      </c>
      <c r="B13" s="701"/>
      <c r="C13" s="701"/>
      <c r="D13" s="701"/>
      <c r="E13" s="701"/>
      <c r="F13" s="701"/>
      <c r="G13" s="701"/>
      <c r="H13" s="701"/>
      <c r="I13" s="701"/>
      <c r="J13" s="701"/>
      <c r="K13" s="701"/>
      <c r="L13" s="701"/>
      <c r="M13" s="701"/>
      <c r="N13" s="701"/>
      <c r="O13" s="701"/>
      <c r="P13" s="12"/>
      <c r="Q13" s="12"/>
      <c r="R13" s="12"/>
      <c r="S13" s="12"/>
      <c r="T13" s="12"/>
      <c r="U13" s="12"/>
      <c r="V13" s="12"/>
      <c r="W13" s="12"/>
      <c r="X13" s="12"/>
      <c r="Y13" s="12"/>
      <c r="Z13" s="12"/>
    </row>
    <row r="14" spans="1:28" s="8" customFormat="1" ht="15.75" customHeight="1" x14ac:dyDescent="0.2">
      <c r="A14" s="707"/>
      <c r="B14" s="707"/>
      <c r="C14" s="707"/>
      <c r="D14" s="707"/>
      <c r="E14" s="707"/>
      <c r="F14" s="707"/>
      <c r="G14" s="707"/>
      <c r="H14" s="707"/>
      <c r="I14" s="707"/>
      <c r="J14" s="707"/>
      <c r="K14" s="707"/>
      <c r="L14" s="707"/>
      <c r="M14" s="707"/>
      <c r="N14" s="707"/>
      <c r="O14" s="707"/>
      <c r="P14" s="9"/>
      <c r="Q14" s="9"/>
      <c r="R14" s="9"/>
      <c r="S14" s="9"/>
      <c r="T14" s="9"/>
      <c r="U14" s="9"/>
      <c r="V14" s="9"/>
      <c r="W14" s="9"/>
      <c r="X14" s="9"/>
      <c r="Y14" s="9"/>
      <c r="Z14" s="9"/>
    </row>
    <row r="15" spans="1:28" s="3" customFormat="1" ht="15.75" x14ac:dyDescent="0.2">
      <c r="A15" s="723"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5" s="723"/>
      <c r="C15" s="723"/>
      <c r="D15" s="723"/>
      <c r="E15" s="723"/>
      <c r="F15" s="723"/>
      <c r="G15" s="723"/>
      <c r="H15" s="723"/>
      <c r="I15" s="723"/>
      <c r="J15" s="723"/>
      <c r="K15" s="723"/>
      <c r="L15" s="723"/>
      <c r="M15" s="723"/>
      <c r="N15" s="723"/>
      <c r="O15" s="723"/>
      <c r="P15" s="7"/>
      <c r="Q15" s="7"/>
      <c r="R15" s="7"/>
      <c r="S15" s="7"/>
      <c r="T15" s="7"/>
      <c r="U15" s="7"/>
      <c r="V15" s="7"/>
      <c r="W15" s="7"/>
      <c r="X15" s="7"/>
      <c r="Y15" s="7"/>
      <c r="Z15" s="7"/>
    </row>
    <row r="16" spans="1:28" s="3" customFormat="1" ht="15" customHeight="1" x14ac:dyDescent="0.2">
      <c r="A16" s="701" t="s">
        <v>6</v>
      </c>
      <c r="B16" s="701"/>
      <c r="C16" s="701"/>
      <c r="D16" s="701"/>
      <c r="E16" s="701"/>
      <c r="F16" s="701"/>
      <c r="G16" s="701"/>
      <c r="H16" s="701"/>
      <c r="I16" s="701"/>
      <c r="J16" s="701"/>
      <c r="K16" s="701"/>
      <c r="L16" s="701"/>
      <c r="M16" s="701"/>
      <c r="N16" s="701"/>
      <c r="O16" s="701"/>
      <c r="P16" s="5"/>
      <c r="Q16" s="5"/>
      <c r="R16" s="5"/>
      <c r="S16" s="5"/>
      <c r="T16" s="5"/>
      <c r="U16" s="5"/>
      <c r="V16" s="5"/>
      <c r="W16" s="5"/>
      <c r="X16" s="5"/>
      <c r="Y16" s="5"/>
      <c r="Z16" s="5"/>
    </row>
    <row r="17" spans="1:26" s="3" customFormat="1" ht="15" customHeight="1" x14ac:dyDescent="0.2">
      <c r="A17" s="712"/>
      <c r="B17" s="712"/>
      <c r="C17" s="712"/>
      <c r="D17" s="712"/>
      <c r="E17" s="712"/>
      <c r="F17" s="712"/>
      <c r="G17" s="712"/>
      <c r="H17" s="712"/>
      <c r="I17" s="712"/>
      <c r="J17" s="712"/>
      <c r="K17" s="712"/>
      <c r="L17" s="712"/>
      <c r="M17" s="712"/>
      <c r="N17" s="712"/>
      <c r="O17" s="712"/>
      <c r="P17" s="4"/>
      <c r="Q17" s="4"/>
      <c r="R17" s="4"/>
      <c r="S17" s="4"/>
      <c r="T17" s="4"/>
      <c r="U17" s="4"/>
      <c r="V17" s="4"/>
      <c r="W17" s="4"/>
    </row>
    <row r="18" spans="1:26" s="3" customFormat="1" ht="91.5" customHeight="1" x14ac:dyDescent="0.2">
      <c r="A18" s="748" t="s">
        <v>653</v>
      </c>
      <c r="B18" s="748"/>
      <c r="C18" s="748"/>
      <c r="D18" s="748"/>
      <c r="E18" s="748"/>
      <c r="F18" s="748"/>
      <c r="G18" s="748"/>
      <c r="H18" s="748"/>
      <c r="I18" s="748"/>
      <c r="J18" s="748"/>
      <c r="K18" s="748"/>
      <c r="L18" s="748"/>
      <c r="M18" s="748"/>
      <c r="N18" s="748"/>
      <c r="O18" s="748"/>
      <c r="P18" s="6"/>
      <c r="Q18" s="6"/>
      <c r="R18" s="6"/>
      <c r="S18" s="6"/>
      <c r="T18" s="6"/>
      <c r="U18" s="6"/>
      <c r="V18" s="6"/>
      <c r="W18" s="6"/>
      <c r="X18" s="6"/>
      <c r="Y18" s="6"/>
      <c r="Z18" s="6"/>
    </row>
    <row r="19" spans="1:26" s="3" customFormat="1" ht="78" customHeight="1" x14ac:dyDescent="0.2">
      <c r="A19" s="708" t="s">
        <v>5</v>
      </c>
      <c r="B19" s="708" t="s">
        <v>84</v>
      </c>
      <c r="C19" s="708" t="s">
        <v>83</v>
      </c>
      <c r="D19" s="708" t="s">
        <v>75</v>
      </c>
      <c r="E19" s="745" t="s">
        <v>82</v>
      </c>
      <c r="F19" s="746"/>
      <c r="G19" s="746"/>
      <c r="H19" s="746"/>
      <c r="I19" s="747"/>
      <c r="J19" s="708" t="s">
        <v>81</v>
      </c>
      <c r="K19" s="708"/>
      <c r="L19" s="708"/>
      <c r="M19" s="708"/>
      <c r="N19" s="708"/>
      <c r="O19" s="708"/>
      <c r="P19" s="4"/>
      <c r="Q19" s="4"/>
      <c r="R19" s="4"/>
      <c r="S19" s="4"/>
      <c r="T19" s="4"/>
      <c r="U19" s="4"/>
      <c r="V19" s="4"/>
      <c r="W19" s="4"/>
    </row>
    <row r="20" spans="1:26" s="3" customFormat="1" ht="51" customHeight="1" x14ac:dyDescent="0.2">
      <c r="A20" s="708"/>
      <c r="B20" s="708"/>
      <c r="C20" s="708"/>
      <c r="D20" s="708"/>
      <c r="E20" s="231" t="s">
        <v>80</v>
      </c>
      <c r="F20" s="231" t="s">
        <v>79</v>
      </c>
      <c r="G20" s="231" t="s">
        <v>78</v>
      </c>
      <c r="H20" s="231" t="s">
        <v>77</v>
      </c>
      <c r="I20" s="231" t="s">
        <v>76</v>
      </c>
      <c r="J20" s="231">
        <v>2018</v>
      </c>
      <c r="K20" s="231">
        <v>2019</v>
      </c>
      <c r="L20" s="231">
        <v>2020</v>
      </c>
      <c r="M20" s="231">
        <v>2021</v>
      </c>
      <c r="N20" s="231">
        <v>2022</v>
      </c>
      <c r="O20" s="231">
        <v>2023</v>
      </c>
      <c r="P20" s="31"/>
      <c r="Q20" s="31"/>
      <c r="R20" s="31"/>
      <c r="S20" s="31"/>
      <c r="T20" s="31"/>
      <c r="U20" s="31"/>
      <c r="V20" s="31"/>
      <c r="W20" s="31"/>
      <c r="X20" s="30"/>
      <c r="Y20" s="30"/>
      <c r="Z20" s="30"/>
    </row>
    <row r="21" spans="1:26" s="3"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1"/>
      <c r="Q21" s="31"/>
      <c r="R21" s="31"/>
      <c r="S21" s="31"/>
      <c r="T21" s="31"/>
      <c r="U21" s="31"/>
      <c r="V21" s="31"/>
      <c r="W21" s="31"/>
      <c r="X21" s="30"/>
      <c r="Y21" s="30"/>
      <c r="Z21" s="30"/>
    </row>
    <row r="22" spans="1:26" s="3" customFormat="1" ht="33" customHeight="1" x14ac:dyDescent="0.2">
      <c r="A22" s="236" t="s">
        <v>558</v>
      </c>
      <c r="B22" s="236" t="s">
        <v>558</v>
      </c>
      <c r="C22" s="236" t="s">
        <v>558</v>
      </c>
      <c r="D22" s="236" t="s">
        <v>558</v>
      </c>
      <c r="E22" s="236" t="s">
        <v>558</v>
      </c>
      <c r="F22" s="236" t="s">
        <v>558</v>
      </c>
      <c r="G22" s="236" t="s">
        <v>558</v>
      </c>
      <c r="H22" s="236" t="s">
        <v>558</v>
      </c>
      <c r="I22" s="236" t="s">
        <v>558</v>
      </c>
      <c r="J22" s="236" t="s">
        <v>558</v>
      </c>
      <c r="K22" s="236" t="s">
        <v>558</v>
      </c>
      <c r="L22" s="236" t="s">
        <v>558</v>
      </c>
      <c r="M22" s="236" t="s">
        <v>558</v>
      </c>
      <c r="N22" s="236" t="s">
        <v>558</v>
      </c>
      <c r="O22" s="236" t="s">
        <v>558</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ht="18.75" x14ac:dyDescent="0.3">
      <c r="A24" s="237" t="s">
        <v>578</v>
      </c>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sheetData>
  <mergeCells count="19">
    <mergeCell ref="A10:O10"/>
    <mergeCell ref="A11:O11"/>
    <mergeCell ref="A14:O14"/>
    <mergeCell ref="A15:O15"/>
    <mergeCell ref="A16:O16"/>
    <mergeCell ref="A17:O17"/>
    <mergeCell ref="A5:O5"/>
    <mergeCell ref="B19:B20"/>
    <mergeCell ref="E19:I19"/>
    <mergeCell ref="A19:A20"/>
    <mergeCell ref="C19:C20"/>
    <mergeCell ref="D19:D20"/>
    <mergeCell ref="J19:O19"/>
    <mergeCell ref="A7:O7"/>
    <mergeCell ref="A8:O8"/>
    <mergeCell ref="A9:O9"/>
    <mergeCell ref="A18:O18"/>
    <mergeCell ref="A12:O12"/>
    <mergeCell ref="A13:O13"/>
  </mergeCells>
  <pageMargins left="0.70866141732283472" right="0.70866141732283472" top="0.74803149606299213" bottom="0.74803149606299213" header="0.31496062992125984" footer="0.31496062992125984"/>
  <pageSetup paperSize="9" scale="4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S99"/>
  <sheetViews>
    <sheetView workbookViewId="0"/>
  </sheetViews>
  <sheetFormatPr defaultRowHeight="15" x14ac:dyDescent="0.25"/>
  <cols>
    <col min="1" max="3" width="9.140625" style="104"/>
    <col min="4" max="4" width="18.5703125" style="104" customWidth="1"/>
    <col min="5" max="12" width="9.140625" style="104" hidden="1" customWidth="1"/>
    <col min="13" max="13" width="4.7109375" style="104" hidden="1" customWidth="1"/>
    <col min="14" max="17" width="9.140625" style="104" hidden="1" customWidth="1"/>
    <col min="18" max="18" width="4.7109375" style="104" hidden="1" customWidth="1"/>
    <col min="19" max="36" width="9.140625" style="104" hidden="1" customWidth="1"/>
    <col min="37" max="37" width="9.140625" style="104"/>
    <col min="38" max="38" width="7.7109375" style="104" customWidth="1"/>
    <col min="39" max="39" width="3.140625" style="104" customWidth="1"/>
    <col min="40" max="40" width="13.5703125" style="104" customWidth="1"/>
    <col min="41" max="41" width="16.5703125" style="104" customWidth="1"/>
    <col min="42" max="42" width="15.7109375" style="104" customWidth="1"/>
    <col min="43" max="43" width="9.5703125" style="104" customWidth="1"/>
    <col min="44" max="44" width="8.5703125" style="104" customWidth="1"/>
    <col min="45" max="16384" width="9.140625" style="104"/>
  </cols>
  <sheetData>
    <row r="1" spans="1:44" s="11" customFormat="1" ht="18.75" customHeight="1" x14ac:dyDescent="0.2">
      <c r="A1" s="17"/>
      <c r="I1" s="15"/>
      <c r="J1" s="15"/>
      <c r="K1" s="41" t="s">
        <v>68</v>
      </c>
      <c r="AR1" s="41" t="s">
        <v>68</v>
      </c>
    </row>
    <row r="2" spans="1:44" s="11" customFormat="1" ht="18.75" customHeight="1" x14ac:dyDescent="0.3">
      <c r="A2" s="17"/>
      <c r="I2" s="15"/>
      <c r="J2" s="15"/>
      <c r="K2" s="14" t="s">
        <v>11</v>
      </c>
      <c r="AR2" s="14" t="s">
        <v>11</v>
      </c>
    </row>
    <row r="3" spans="1:44" s="11" customFormat="1" ht="18.75" x14ac:dyDescent="0.3">
      <c r="A3" s="16"/>
      <c r="I3" s="15"/>
      <c r="J3" s="15"/>
      <c r="K3" s="14" t="s">
        <v>67</v>
      </c>
      <c r="AR3" s="14" t="s">
        <v>334</v>
      </c>
    </row>
    <row r="4" spans="1:44" s="11" customFormat="1" ht="18.75" x14ac:dyDescent="0.3">
      <c r="A4" s="16"/>
      <c r="I4" s="15"/>
      <c r="J4" s="15"/>
      <c r="K4" s="14"/>
    </row>
    <row r="5" spans="1:44" s="11" customFormat="1" ht="18.75" customHeight="1" x14ac:dyDescent="0.2">
      <c r="A5" s="700" t="s">
        <v>359</v>
      </c>
      <c r="B5" s="700"/>
      <c r="C5" s="700"/>
      <c r="D5" s="700"/>
      <c r="E5" s="700"/>
      <c r="F5" s="700"/>
      <c r="G5" s="700"/>
      <c r="H5" s="700"/>
      <c r="I5" s="700"/>
      <c r="J5" s="700"/>
      <c r="K5" s="700"/>
      <c r="L5" s="700"/>
      <c r="M5" s="700"/>
      <c r="N5" s="700"/>
      <c r="O5" s="700"/>
      <c r="P5" s="700"/>
      <c r="Q5" s="700"/>
      <c r="R5" s="700"/>
      <c r="S5" s="700"/>
      <c r="T5" s="700"/>
      <c r="U5" s="700"/>
      <c r="V5" s="700"/>
      <c r="W5" s="700"/>
      <c r="X5" s="700"/>
      <c r="Y5" s="700"/>
      <c r="Z5" s="700"/>
      <c r="AA5" s="700"/>
      <c r="AB5" s="700"/>
      <c r="AC5" s="700"/>
      <c r="AD5" s="700"/>
      <c r="AE5" s="700"/>
      <c r="AF5" s="700"/>
      <c r="AG5" s="700"/>
      <c r="AH5" s="700"/>
      <c r="AI5" s="700"/>
      <c r="AJ5" s="700"/>
      <c r="AK5" s="700"/>
      <c r="AL5" s="700"/>
      <c r="AM5" s="700"/>
      <c r="AN5" s="700"/>
      <c r="AO5" s="700"/>
      <c r="AP5" s="700"/>
      <c r="AQ5" s="700"/>
      <c r="AR5" s="700"/>
    </row>
    <row r="6" spans="1:44" s="11" customFormat="1" ht="18.75" x14ac:dyDescent="0.3">
      <c r="A6" s="16"/>
      <c r="I6" s="15"/>
      <c r="J6" s="15"/>
      <c r="K6" s="14"/>
    </row>
    <row r="7" spans="1:44" s="11" customFormat="1" ht="18.75" x14ac:dyDescent="0.2">
      <c r="A7" s="704" t="s">
        <v>10</v>
      </c>
      <c r="B7" s="704"/>
      <c r="C7" s="704"/>
      <c r="D7" s="704"/>
      <c r="E7" s="704"/>
      <c r="F7" s="704"/>
      <c r="G7" s="704"/>
      <c r="H7" s="704"/>
      <c r="I7" s="704"/>
      <c r="J7" s="704"/>
      <c r="K7" s="704"/>
      <c r="L7" s="704"/>
      <c r="M7" s="704"/>
      <c r="N7" s="704"/>
      <c r="O7" s="704"/>
      <c r="P7" s="704"/>
      <c r="Q7" s="704"/>
      <c r="R7" s="704"/>
      <c r="S7" s="704"/>
      <c r="T7" s="704"/>
      <c r="U7" s="704"/>
      <c r="V7" s="704"/>
      <c r="W7" s="704"/>
      <c r="X7" s="704"/>
      <c r="Y7" s="704"/>
      <c r="Z7" s="704"/>
      <c r="AA7" s="704"/>
      <c r="AB7" s="704"/>
      <c r="AC7" s="704"/>
      <c r="AD7" s="704"/>
      <c r="AE7" s="704"/>
      <c r="AF7" s="704"/>
      <c r="AG7" s="704"/>
      <c r="AH7" s="704"/>
      <c r="AI7" s="704"/>
      <c r="AJ7" s="704"/>
      <c r="AK7" s="704"/>
      <c r="AL7" s="704"/>
      <c r="AM7" s="704"/>
      <c r="AN7" s="704"/>
      <c r="AO7" s="704"/>
      <c r="AP7" s="704"/>
      <c r="AQ7" s="704"/>
      <c r="AR7" s="704"/>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705" t="s">
        <v>7</v>
      </c>
      <c r="B9" s="705"/>
      <c r="C9" s="705"/>
      <c r="D9" s="705"/>
      <c r="E9" s="705"/>
      <c r="F9" s="705"/>
      <c r="G9" s="705"/>
      <c r="H9" s="705"/>
      <c r="I9" s="705"/>
      <c r="J9" s="705"/>
      <c r="K9" s="705"/>
      <c r="L9" s="705"/>
      <c r="M9" s="705"/>
      <c r="N9" s="705"/>
      <c r="O9" s="705"/>
      <c r="P9" s="705"/>
      <c r="Q9" s="705"/>
      <c r="R9" s="705"/>
      <c r="S9" s="705"/>
      <c r="T9" s="705"/>
      <c r="U9" s="705"/>
      <c r="V9" s="705"/>
      <c r="W9" s="705"/>
      <c r="X9" s="705"/>
      <c r="Y9" s="705"/>
      <c r="Z9" s="705"/>
      <c r="AA9" s="705"/>
      <c r="AB9" s="705"/>
      <c r="AC9" s="705"/>
      <c r="AD9" s="705"/>
      <c r="AE9" s="705"/>
      <c r="AF9" s="705"/>
      <c r="AG9" s="705"/>
      <c r="AH9" s="705"/>
      <c r="AI9" s="705"/>
      <c r="AJ9" s="705"/>
      <c r="AK9" s="705"/>
      <c r="AL9" s="705"/>
      <c r="AM9" s="705"/>
      <c r="AN9" s="705"/>
      <c r="AO9" s="705"/>
      <c r="AP9" s="705"/>
      <c r="AQ9" s="705"/>
      <c r="AR9" s="705"/>
    </row>
    <row r="10" spans="1:44" s="11" customFormat="1" ht="18.75" customHeight="1" x14ac:dyDescent="0.2">
      <c r="A10" s="701" t="s">
        <v>9</v>
      </c>
      <c r="B10" s="701"/>
      <c r="C10" s="701"/>
      <c r="D10" s="701"/>
      <c r="E10" s="701"/>
      <c r="F10" s="701"/>
      <c r="G10" s="701"/>
      <c r="H10" s="701"/>
      <c r="I10" s="701"/>
      <c r="J10" s="701"/>
      <c r="K10" s="701"/>
      <c r="L10" s="701"/>
      <c r="M10" s="701"/>
      <c r="N10" s="701"/>
      <c r="O10" s="701"/>
      <c r="P10" s="701"/>
      <c r="Q10" s="701"/>
      <c r="R10" s="701"/>
      <c r="S10" s="701"/>
      <c r="T10" s="701"/>
      <c r="U10" s="701"/>
      <c r="V10" s="701"/>
      <c r="W10" s="701"/>
      <c r="X10" s="701"/>
      <c r="Y10" s="701"/>
      <c r="Z10" s="701"/>
      <c r="AA10" s="701"/>
      <c r="AB10" s="701"/>
      <c r="AC10" s="701"/>
      <c r="AD10" s="701"/>
      <c r="AE10" s="701"/>
      <c r="AF10" s="701"/>
      <c r="AG10" s="701"/>
      <c r="AH10" s="701"/>
      <c r="AI10" s="701"/>
      <c r="AJ10" s="701"/>
      <c r="AK10" s="701"/>
      <c r="AL10" s="701"/>
      <c r="AM10" s="701"/>
      <c r="AN10" s="701"/>
      <c r="AO10" s="701"/>
      <c r="AP10" s="701"/>
      <c r="AQ10" s="701"/>
      <c r="AR10" s="701"/>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705" t="s">
        <v>7</v>
      </c>
      <c r="B12" s="705"/>
      <c r="C12" s="705"/>
      <c r="D12" s="705"/>
      <c r="E12" s="705"/>
      <c r="F12" s="705"/>
      <c r="G12" s="705"/>
      <c r="H12" s="705"/>
      <c r="I12" s="705"/>
      <c r="J12" s="705"/>
      <c r="K12" s="705"/>
      <c r="L12" s="705"/>
      <c r="M12" s="705"/>
      <c r="N12" s="705"/>
      <c r="O12" s="705"/>
      <c r="P12" s="705"/>
      <c r="Q12" s="705"/>
      <c r="R12" s="705"/>
      <c r="S12" s="705"/>
      <c r="T12" s="705"/>
      <c r="U12" s="705"/>
      <c r="V12" s="705"/>
      <c r="W12" s="705"/>
      <c r="X12" s="705"/>
      <c r="Y12" s="705"/>
      <c r="Z12" s="705"/>
      <c r="AA12" s="705"/>
      <c r="AB12" s="705"/>
      <c r="AC12" s="705"/>
      <c r="AD12" s="705"/>
      <c r="AE12" s="705"/>
      <c r="AF12" s="705"/>
      <c r="AG12" s="705"/>
      <c r="AH12" s="705"/>
      <c r="AI12" s="705"/>
      <c r="AJ12" s="705"/>
      <c r="AK12" s="705"/>
      <c r="AL12" s="705"/>
      <c r="AM12" s="705"/>
      <c r="AN12" s="705"/>
      <c r="AO12" s="705"/>
      <c r="AP12" s="705"/>
      <c r="AQ12" s="705"/>
      <c r="AR12" s="705"/>
    </row>
    <row r="13" spans="1:44" s="11" customFormat="1" ht="18.75" customHeight="1" x14ac:dyDescent="0.2">
      <c r="A13" s="701" t="s">
        <v>8</v>
      </c>
      <c r="B13" s="701"/>
      <c r="C13" s="701"/>
      <c r="D13" s="701"/>
      <c r="E13" s="701"/>
      <c r="F13" s="701"/>
      <c r="G13" s="701"/>
      <c r="H13" s="701"/>
      <c r="I13" s="701"/>
      <c r="J13" s="701"/>
      <c r="K13" s="701"/>
      <c r="L13" s="701"/>
      <c r="M13" s="701"/>
      <c r="N13" s="701"/>
      <c r="O13" s="701"/>
      <c r="P13" s="701"/>
      <c r="Q13" s="701"/>
      <c r="R13" s="701"/>
      <c r="S13" s="701"/>
      <c r="T13" s="701"/>
      <c r="U13" s="701"/>
      <c r="V13" s="701"/>
      <c r="W13" s="701"/>
      <c r="X13" s="701"/>
      <c r="Y13" s="701"/>
      <c r="Z13" s="701"/>
      <c r="AA13" s="701"/>
      <c r="AB13" s="701"/>
      <c r="AC13" s="701"/>
      <c r="AD13" s="701"/>
      <c r="AE13" s="701"/>
      <c r="AF13" s="701"/>
      <c r="AG13" s="701"/>
      <c r="AH13" s="701"/>
      <c r="AI13" s="701"/>
      <c r="AJ13" s="701"/>
      <c r="AK13" s="701"/>
      <c r="AL13" s="701"/>
      <c r="AM13" s="701"/>
      <c r="AN13" s="701"/>
      <c r="AO13" s="701"/>
      <c r="AP13" s="701"/>
      <c r="AQ13" s="701"/>
      <c r="AR13" s="701"/>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3" customFormat="1" ht="12" x14ac:dyDescent="0.2">
      <c r="A15" s="705" t="s">
        <v>7</v>
      </c>
      <c r="B15" s="705"/>
      <c r="C15" s="705"/>
      <c r="D15" s="705"/>
      <c r="E15" s="705"/>
      <c r="F15" s="705"/>
      <c r="G15" s="705"/>
      <c r="H15" s="705"/>
      <c r="I15" s="705"/>
      <c r="J15" s="705"/>
      <c r="K15" s="705"/>
      <c r="L15" s="705"/>
      <c r="M15" s="705"/>
      <c r="N15" s="705"/>
      <c r="O15" s="705"/>
      <c r="P15" s="705"/>
      <c r="Q15" s="705"/>
      <c r="R15" s="705"/>
      <c r="S15" s="705"/>
      <c r="T15" s="705"/>
      <c r="U15" s="705"/>
      <c r="V15" s="705"/>
      <c r="W15" s="705"/>
      <c r="X15" s="705"/>
      <c r="Y15" s="705"/>
      <c r="Z15" s="705"/>
      <c r="AA15" s="705"/>
      <c r="AB15" s="705"/>
      <c r="AC15" s="705"/>
      <c r="AD15" s="705"/>
      <c r="AE15" s="705"/>
      <c r="AF15" s="705"/>
      <c r="AG15" s="705"/>
      <c r="AH15" s="705"/>
      <c r="AI15" s="705"/>
      <c r="AJ15" s="705"/>
      <c r="AK15" s="705"/>
      <c r="AL15" s="705"/>
      <c r="AM15" s="705"/>
      <c r="AN15" s="705"/>
      <c r="AO15" s="705"/>
      <c r="AP15" s="705"/>
      <c r="AQ15" s="705"/>
      <c r="AR15" s="705"/>
    </row>
    <row r="16" spans="1:44" s="3" customFormat="1" ht="15" customHeight="1" x14ac:dyDescent="0.2">
      <c r="A16" s="701" t="s">
        <v>6</v>
      </c>
      <c r="B16" s="701"/>
      <c r="C16" s="701"/>
      <c r="D16" s="701"/>
      <c r="E16" s="701"/>
      <c r="F16" s="701"/>
      <c r="G16" s="701"/>
      <c r="H16" s="701"/>
      <c r="I16" s="701"/>
      <c r="J16" s="701"/>
      <c r="K16" s="701"/>
      <c r="L16" s="701"/>
      <c r="M16" s="701"/>
      <c r="N16" s="701"/>
      <c r="O16" s="701"/>
      <c r="P16" s="701"/>
      <c r="Q16" s="701"/>
      <c r="R16" s="701"/>
      <c r="S16" s="701"/>
      <c r="T16" s="701"/>
      <c r="U16" s="701"/>
      <c r="V16" s="701"/>
      <c r="W16" s="701"/>
      <c r="X16" s="701"/>
      <c r="Y16" s="701"/>
      <c r="Z16" s="701"/>
      <c r="AA16" s="701"/>
      <c r="AB16" s="701"/>
      <c r="AC16" s="701"/>
      <c r="AD16" s="701"/>
      <c r="AE16" s="701"/>
      <c r="AF16" s="701"/>
      <c r="AG16" s="701"/>
      <c r="AH16" s="701"/>
      <c r="AI16" s="701"/>
      <c r="AJ16" s="701"/>
      <c r="AK16" s="701"/>
      <c r="AL16" s="701"/>
      <c r="AM16" s="701"/>
      <c r="AN16" s="701"/>
      <c r="AO16" s="701"/>
      <c r="AP16" s="701"/>
      <c r="AQ16" s="701"/>
      <c r="AR16" s="70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703" t="s">
        <v>468</v>
      </c>
      <c r="B18" s="703"/>
      <c r="C18" s="703"/>
      <c r="D18" s="703"/>
      <c r="E18" s="703"/>
      <c r="F18" s="703"/>
      <c r="G18" s="703"/>
      <c r="H18" s="703"/>
      <c r="I18" s="703"/>
      <c r="J18" s="703"/>
      <c r="K18" s="703"/>
      <c r="L18" s="703"/>
      <c r="M18" s="703"/>
      <c r="N18" s="703"/>
      <c r="O18" s="703"/>
      <c r="P18" s="703"/>
      <c r="Q18" s="703"/>
      <c r="R18" s="703"/>
      <c r="S18" s="703"/>
      <c r="T18" s="703"/>
      <c r="U18" s="703"/>
      <c r="V18" s="703"/>
      <c r="W18" s="703"/>
      <c r="X18" s="703"/>
      <c r="Y18" s="703"/>
      <c r="Z18" s="703"/>
      <c r="AA18" s="703"/>
      <c r="AB18" s="703"/>
      <c r="AC18" s="703"/>
      <c r="AD18" s="703"/>
      <c r="AE18" s="703"/>
      <c r="AF18" s="703"/>
      <c r="AG18" s="703"/>
      <c r="AH18" s="703"/>
      <c r="AI18" s="703"/>
      <c r="AJ18" s="703"/>
      <c r="AK18" s="703"/>
      <c r="AL18" s="703"/>
      <c r="AM18" s="703"/>
      <c r="AN18" s="703"/>
      <c r="AO18" s="703"/>
      <c r="AP18" s="703"/>
      <c r="AQ18" s="703"/>
      <c r="AR18" s="703"/>
    </row>
    <row r="19" spans="1:45" ht="18.75" x14ac:dyDescent="0.25">
      <c r="AO19" s="135"/>
      <c r="AP19" s="135"/>
      <c r="AQ19" s="135"/>
      <c r="AR19" s="41"/>
    </row>
    <row r="20" spans="1:45" ht="18.75" x14ac:dyDescent="0.3">
      <c r="AO20" s="135"/>
      <c r="AP20" s="135"/>
      <c r="AQ20" s="135"/>
      <c r="AR20" s="14"/>
    </row>
    <row r="21" spans="1:45" ht="20.25" customHeight="1" x14ac:dyDescent="0.3">
      <c r="AO21" s="135"/>
      <c r="AP21" s="135"/>
      <c r="AQ21" s="135"/>
      <c r="AR21" s="14"/>
    </row>
    <row r="22" spans="1:45" s="3" customFormat="1" ht="15" customHeight="1" x14ac:dyDescent="0.2">
      <c r="A22" s="701"/>
      <c r="B22" s="701"/>
      <c r="C22" s="701"/>
      <c r="D22" s="701"/>
      <c r="E22" s="701"/>
      <c r="F22" s="701"/>
      <c r="G22" s="701"/>
      <c r="H22" s="701"/>
      <c r="I22" s="701"/>
      <c r="J22" s="701"/>
      <c r="K22" s="701"/>
      <c r="L22" s="701"/>
      <c r="M22" s="701"/>
      <c r="N22" s="701"/>
      <c r="O22" s="701"/>
      <c r="P22" s="701"/>
      <c r="Q22" s="701"/>
      <c r="R22" s="701"/>
      <c r="S22" s="701"/>
      <c r="T22" s="701"/>
      <c r="U22" s="701"/>
      <c r="V22" s="701"/>
      <c r="W22" s="701"/>
      <c r="X22" s="701"/>
      <c r="Y22" s="701"/>
      <c r="Z22" s="701"/>
      <c r="AA22" s="701"/>
      <c r="AB22" s="701"/>
      <c r="AC22" s="701"/>
      <c r="AD22" s="701"/>
      <c r="AE22" s="701"/>
      <c r="AF22" s="701"/>
      <c r="AG22" s="701"/>
      <c r="AH22" s="701"/>
      <c r="AI22" s="701"/>
      <c r="AJ22" s="701"/>
      <c r="AK22" s="701"/>
      <c r="AL22" s="701"/>
      <c r="AM22" s="701"/>
      <c r="AN22" s="701"/>
      <c r="AO22" s="701"/>
      <c r="AP22" s="701"/>
      <c r="AQ22" s="701"/>
      <c r="AR22" s="701"/>
    </row>
    <row r="23" spans="1:45" ht="15.75" x14ac:dyDescent="0.25">
      <c r="A23" s="134"/>
      <c r="B23" s="134"/>
      <c r="C23" s="134"/>
      <c r="D23" s="134"/>
      <c r="E23" s="134"/>
      <c r="F23" s="134"/>
      <c r="G23" s="134"/>
      <c r="H23" s="134"/>
      <c r="I23" s="134"/>
      <c r="J23" s="134"/>
      <c r="K23" s="134"/>
      <c r="L23" s="134"/>
      <c r="M23" s="134"/>
      <c r="N23" s="134"/>
      <c r="O23" s="134"/>
      <c r="P23" s="134"/>
      <c r="Q23" s="134"/>
      <c r="R23" s="134"/>
      <c r="S23" s="134"/>
      <c r="T23" s="134"/>
      <c r="U23" s="134"/>
      <c r="V23" s="134"/>
      <c r="W23" s="134"/>
      <c r="X23" s="134"/>
      <c r="Y23" s="134"/>
      <c r="Z23" s="134"/>
      <c r="AA23" s="134"/>
      <c r="AB23" s="134"/>
      <c r="AC23" s="134"/>
      <c r="AD23" s="134"/>
      <c r="AE23" s="134"/>
      <c r="AF23" s="134"/>
      <c r="AG23" s="134"/>
      <c r="AH23" s="134"/>
      <c r="AI23" s="134"/>
      <c r="AJ23" s="134"/>
      <c r="AK23" s="134"/>
      <c r="AL23" s="134"/>
      <c r="AM23" s="134"/>
      <c r="AN23" s="134"/>
      <c r="AO23" s="134"/>
      <c r="AP23" s="134"/>
      <c r="AQ23" s="134"/>
      <c r="AR23" s="134"/>
      <c r="AS23" s="134"/>
    </row>
    <row r="24" spans="1:45" ht="36" customHeight="1" thickBot="1" x14ac:dyDescent="0.3">
      <c r="A24" s="761" t="s">
        <v>333</v>
      </c>
      <c r="B24" s="761"/>
      <c r="C24" s="761"/>
      <c r="D24" s="761"/>
      <c r="E24" s="761"/>
      <c r="F24" s="761"/>
      <c r="G24" s="761"/>
      <c r="H24" s="761"/>
      <c r="I24" s="761"/>
      <c r="J24" s="761"/>
      <c r="K24" s="761"/>
      <c r="L24" s="761"/>
      <c r="M24" s="761"/>
      <c r="N24" s="761"/>
      <c r="O24" s="761"/>
      <c r="P24" s="761"/>
      <c r="Q24" s="761"/>
      <c r="R24" s="761"/>
      <c r="S24" s="761"/>
      <c r="T24" s="761"/>
      <c r="U24" s="761"/>
      <c r="V24" s="761"/>
      <c r="W24" s="761"/>
      <c r="X24" s="761"/>
      <c r="Y24" s="761"/>
      <c r="Z24" s="761"/>
      <c r="AA24" s="761"/>
      <c r="AB24" s="761"/>
      <c r="AC24" s="761"/>
      <c r="AD24" s="761"/>
      <c r="AE24" s="761"/>
      <c r="AF24" s="761"/>
      <c r="AG24" s="761"/>
      <c r="AH24" s="761"/>
      <c r="AI24" s="761"/>
      <c r="AJ24" s="761"/>
      <c r="AK24" s="761" t="s">
        <v>1</v>
      </c>
      <c r="AL24" s="761"/>
      <c r="AM24" s="105"/>
      <c r="AN24" s="105"/>
      <c r="AO24" s="133"/>
      <c r="AP24" s="133"/>
      <c r="AQ24" s="133"/>
      <c r="AR24" s="133"/>
      <c r="AS24" s="111"/>
    </row>
    <row r="25" spans="1:45" ht="12.75" customHeight="1" x14ac:dyDescent="0.25">
      <c r="A25" s="762" t="s">
        <v>332</v>
      </c>
      <c r="B25" s="763"/>
      <c r="C25" s="763"/>
      <c r="D25" s="763"/>
      <c r="E25" s="763"/>
      <c r="F25" s="763"/>
      <c r="G25" s="763"/>
      <c r="H25" s="763"/>
      <c r="I25" s="763"/>
      <c r="J25" s="763"/>
      <c r="K25" s="763"/>
      <c r="L25" s="763"/>
      <c r="M25" s="763"/>
      <c r="N25" s="763"/>
      <c r="O25" s="763"/>
      <c r="P25" s="763"/>
      <c r="Q25" s="763"/>
      <c r="R25" s="763"/>
      <c r="S25" s="763"/>
      <c r="T25" s="763"/>
      <c r="U25" s="763"/>
      <c r="V25" s="763"/>
      <c r="W25" s="763"/>
      <c r="X25" s="763"/>
      <c r="Y25" s="763"/>
      <c r="Z25" s="763"/>
      <c r="AA25" s="763"/>
      <c r="AB25" s="763"/>
      <c r="AC25" s="763"/>
      <c r="AD25" s="763"/>
      <c r="AE25" s="763"/>
      <c r="AF25" s="763"/>
      <c r="AG25" s="763"/>
      <c r="AH25" s="763"/>
      <c r="AI25" s="763"/>
      <c r="AJ25" s="763"/>
      <c r="AK25" s="749"/>
      <c r="AL25" s="749"/>
      <c r="AM25" s="106"/>
      <c r="AN25" s="750" t="s">
        <v>331</v>
      </c>
      <c r="AO25" s="750"/>
      <c r="AP25" s="750"/>
      <c r="AQ25" s="760"/>
      <c r="AR25" s="760"/>
      <c r="AS25" s="111"/>
    </row>
    <row r="26" spans="1:45" ht="17.25" customHeight="1" x14ac:dyDescent="0.25">
      <c r="A26" s="751" t="s">
        <v>330</v>
      </c>
      <c r="B26" s="752"/>
      <c r="C26" s="752"/>
      <c r="D26" s="752"/>
      <c r="E26" s="752"/>
      <c r="F26" s="752"/>
      <c r="G26" s="752"/>
      <c r="H26" s="752"/>
      <c r="I26" s="752"/>
      <c r="J26" s="752"/>
      <c r="K26" s="752"/>
      <c r="L26" s="752"/>
      <c r="M26" s="752"/>
      <c r="N26" s="752"/>
      <c r="O26" s="752"/>
      <c r="P26" s="752"/>
      <c r="Q26" s="752"/>
      <c r="R26" s="752"/>
      <c r="S26" s="752"/>
      <c r="T26" s="752"/>
      <c r="U26" s="752"/>
      <c r="V26" s="752"/>
      <c r="W26" s="752"/>
      <c r="X26" s="752"/>
      <c r="Y26" s="752"/>
      <c r="Z26" s="752"/>
      <c r="AA26" s="752"/>
      <c r="AB26" s="752"/>
      <c r="AC26" s="752"/>
      <c r="AD26" s="752"/>
      <c r="AE26" s="752"/>
      <c r="AF26" s="752"/>
      <c r="AG26" s="752"/>
      <c r="AH26" s="752"/>
      <c r="AI26" s="752"/>
      <c r="AJ26" s="752"/>
      <c r="AK26" s="753"/>
      <c r="AL26" s="753"/>
      <c r="AM26" s="106"/>
      <c r="AN26" s="755" t="s">
        <v>329</v>
      </c>
      <c r="AO26" s="756"/>
      <c r="AP26" s="757"/>
      <c r="AQ26" s="758"/>
      <c r="AR26" s="759"/>
      <c r="AS26" s="111"/>
    </row>
    <row r="27" spans="1:45" ht="17.25" customHeight="1" x14ac:dyDescent="0.25">
      <c r="A27" s="751" t="s">
        <v>328</v>
      </c>
      <c r="B27" s="752"/>
      <c r="C27" s="752"/>
      <c r="D27" s="752"/>
      <c r="E27" s="752"/>
      <c r="F27" s="752"/>
      <c r="G27" s="752"/>
      <c r="H27" s="752"/>
      <c r="I27" s="752"/>
      <c r="J27" s="752"/>
      <c r="K27" s="752"/>
      <c r="L27" s="752"/>
      <c r="M27" s="752"/>
      <c r="N27" s="752"/>
      <c r="O27" s="752"/>
      <c r="P27" s="752"/>
      <c r="Q27" s="752"/>
      <c r="R27" s="752"/>
      <c r="S27" s="752"/>
      <c r="T27" s="752"/>
      <c r="U27" s="752"/>
      <c r="V27" s="752"/>
      <c r="W27" s="752"/>
      <c r="X27" s="752"/>
      <c r="Y27" s="752"/>
      <c r="Z27" s="752"/>
      <c r="AA27" s="752"/>
      <c r="AB27" s="752"/>
      <c r="AC27" s="752"/>
      <c r="AD27" s="752"/>
      <c r="AE27" s="752"/>
      <c r="AF27" s="752"/>
      <c r="AG27" s="752"/>
      <c r="AH27" s="752"/>
      <c r="AI27" s="752"/>
      <c r="AJ27" s="752"/>
      <c r="AK27" s="753"/>
      <c r="AL27" s="753"/>
      <c r="AM27" s="106"/>
      <c r="AN27" s="755" t="s">
        <v>327</v>
      </c>
      <c r="AO27" s="756"/>
      <c r="AP27" s="757"/>
      <c r="AQ27" s="758"/>
      <c r="AR27" s="759"/>
      <c r="AS27" s="111"/>
    </row>
    <row r="28" spans="1:45" ht="27.75" customHeight="1" thickBot="1" x14ac:dyDescent="0.3">
      <c r="A28" s="773" t="s">
        <v>326</v>
      </c>
      <c r="B28" s="774"/>
      <c r="C28" s="774"/>
      <c r="D28" s="774"/>
      <c r="E28" s="774"/>
      <c r="F28" s="774"/>
      <c r="G28" s="774"/>
      <c r="H28" s="774"/>
      <c r="I28" s="774"/>
      <c r="J28" s="774"/>
      <c r="K28" s="774"/>
      <c r="L28" s="774"/>
      <c r="M28" s="774"/>
      <c r="N28" s="774"/>
      <c r="O28" s="774"/>
      <c r="P28" s="774"/>
      <c r="Q28" s="774"/>
      <c r="R28" s="774"/>
      <c r="S28" s="774"/>
      <c r="T28" s="774"/>
      <c r="U28" s="774"/>
      <c r="V28" s="774"/>
      <c r="W28" s="774"/>
      <c r="X28" s="774"/>
      <c r="Y28" s="774"/>
      <c r="Z28" s="774"/>
      <c r="AA28" s="774"/>
      <c r="AB28" s="774"/>
      <c r="AC28" s="774"/>
      <c r="AD28" s="774"/>
      <c r="AE28" s="774"/>
      <c r="AF28" s="774"/>
      <c r="AG28" s="774"/>
      <c r="AH28" s="774"/>
      <c r="AI28" s="774"/>
      <c r="AJ28" s="775"/>
      <c r="AK28" s="766"/>
      <c r="AL28" s="766"/>
      <c r="AM28" s="106"/>
      <c r="AN28" s="776" t="s">
        <v>325</v>
      </c>
      <c r="AO28" s="777"/>
      <c r="AP28" s="778"/>
      <c r="AQ28" s="758"/>
      <c r="AR28" s="759"/>
      <c r="AS28" s="111"/>
    </row>
    <row r="29" spans="1:45" ht="17.25" customHeight="1" x14ac:dyDescent="0.25">
      <c r="A29" s="767" t="s">
        <v>324</v>
      </c>
      <c r="B29" s="768"/>
      <c r="C29" s="768"/>
      <c r="D29" s="768"/>
      <c r="E29" s="768"/>
      <c r="F29" s="768"/>
      <c r="G29" s="768"/>
      <c r="H29" s="768"/>
      <c r="I29" s="768"/>
      <c r="J29" s="768"/>
      <c r="K29" s="768"/>
      <c r="L29" s="768"/>
      <c r="M29" s="768"/>
      <c r="N29" s="768"/>
      <c r="O29" s="768"/>
      <c r="P29" s="768"/>
      <c r="Q29" s="768"/>
      <c r="R29" s="768"/>
      <c r="S29" s="768"/>
      <c r="T29" s="768"/>
      <c r="U29" s="768"/>
      <c r="V29" s="768"/>
      <c r="W29" s="768"/>
      <c r="X29" s="768"/>
      <c r="Y29" s="768"/>
      <c r="Z29" s="768"/>
      <c r="AA29" s="768"/>
      <c r="AB29" s="768"/>
      <c r="AC29" s="768"/>
      <c r="AD29" s="768"/>
      <c r="AE29" s="768"/>
      <c r="AF29" s="768"/>
      <c r="AG29" s="768"/>
      <c r="AH29" s="768"/>
      <c r="AI29" s="768"/>
      <c r="AJ29" s="769"/>
      <c r="AK29" s="749"/>
      <c r="AL29" s="749"/>
      <c r="AM29" s="106"/>
      <c r="AN29" s="770"/>
      <c r="AO29" s="771"/>
      <c r="AP29" s="771"/>
      <c r="AQ29" s="758"/>
      <c r="AR29" s="772"/>
      <c r="AS29" s="111"/>
    </row>
    <row r="30" spans="1:45" ht="17.25" customHeight="1" x14ac:dyDescent="0.25">
      <c r="A30" s="751" t="s">
        <v>323</v>
      </c>
      <c r="B30" s="752"/>
      <c r="C30" s="752"/>
      <c r="D30" s="752"/>
      <c r="E30" s="752"/>
      <c r="F30" s="752"/>
      <c r="G30" s="752"/>
      <c r="H30" s="752"/>
      <c r="I30" s="752"/>
      <c r="J30" s="752"/>
      <c r="K30" s="752"/>
      <c r="L30" s="752"/>
      <c r="M30" s="752"/>
      <c r="N30" s="752"/>
      <c r="O30" s="752"/>
      <c r="P30" s="752"/>
      <c r="Q30" s="752"/>
      <c r="R30" s="752"/>
      <c r="S30" s="752"/>
      <c r="T30" s="752"/>
      <c r="U30" s="752"/>
      <c r="V30" s="752"/>
      <c r="W30" s="752"/>
      <c r="X30" s="752"/>
      <c r="Y30" s="752"/>
      <c r="Z30" s="752"/>
      <c r="AA30" s="752"/>
      <c r="AB30" s="752"/>
      <c r="AC30" s="752"/>
      <c r="AD30" s="752"/>
      <c r="AE30" s="752"/>
      <c r="AF30" s="752"/>
      <c r="AG30" s="752"/>
      <c r="AH30" s="752"/>
      <c r="AI30" s="752"/>
      <c r="AJ30" s="752"/>
      <c r="AK30" s="753"/>
      <c r="AL30" s="753"/>
      <c r="AM30" s="106"/>
      <c r="AS30" s="111"/>
    </row>
    <row r="31" spans="1:45" ht="17.25" customHeight="1" x14ac:dyDescent="0.25">
      <c r="A31" s="751" t="s">
        <v>322</v>
      </c>
      <c r="B31" s="752"/>
      <c r="C31" s="752"/>
      <c r="D31" s="752"/>
      <c r="E31" s="752"/>
      <c r="F31" s="752"/>
      <c r="G31" s="752"/>
      <c r="H31" s="752"/>
      <c r="I31" s="752"/>
      <c r="J31" s="752"/>
      <c r="K31" s="752"/>
      <c r="L31" s="752"/>
      <c r="M31" s="752"/>
      <c r="N31" s="752"/>
      <c r="O31" s="752"/>
      <c r="P31" s="752"/>
      <c r="Q31" s="752"/>
      <c r="R31" s="752"/>
      <c r="S31" s="752"/>
      <c r="T31" s="752"/>
      <c r="U31" s="752"/>
      <c r="V31" s="752"/>
      <c r="W31" s="752"/>
      <c r="X31" s="752"/>
      <c r="Y31" s="752"/>
      <c r="Z31" s="752"/>
      <c r="AA31" s="752"/>
      <c r="AB31" s="752"/>
      <c r="AC31" s="752"/>
      <c r="AD31" s="752"/>
      <c r="AE31" s="752"/>
      <c r="AF31" s="752"/>
      <c r="AG31" s="752"/>
      <c r="AH31" s="752"/>
      <c r="AI31" s="752"/>
      <c r="AJ31" s="752"/>
      <c r="AK31" s="753"/>
      <c r="AL31" s="753"/>
      <c r="AM31" s="106"/>
      <c r="AN31" s="106"/>
      <c r="AO31" s="132"/>
      <c r="AP31" s="132"/>
      <c r="AQ31" s="132"/>
      <c r="AR31" s="132"/>
      <c r="AS31" s="111"/>
    </row>
    <row r="32" spans="1:45" ht="17.25" customHeight="1" x14ac:dyDescent="0.25">
      <c r="A32" s="751" t="s">
        <v>297</v>
      </c>
      <c r="B32" s="752"/>
      <c r="C32" s="752"/>
      <c r="D32" s="752"/>
      <c r="E32" s="752"/>
      <c r="F32" s="752"/>
      <c r="G32" s="752"/>
      <c r="H32" s="752"/>
      <c r="I32" s="752"/>
      <c r="J32" s="752"/>
      <c r="K32" s="752"/>
      <c r="L32" s="752"/>
      <c r="M32" s="752"/>
      <c r="N32" s="752"/>
      <c r="O32" s="752"/>
      <c r="P32" s="752"/>
      <c r="Q32" s="752"/>
      <c r="R32" s="752"/>
      <c r="S32" s="752"/>
      <c r="T32" s="752"/>
      <c r="U32" s="752"/>
      <c r="V32" s="752"/>
      <c r="W32" s="752"/>
      <c r="X32" s="752"/>
      <c r="Y32" s="752"/>
      <c r="Z32" s="752"/>
      <c r="AA32" s="752"/>
      <c r="AB32" s="752"/>
      <c r="AC32" s="752"/>
      <c r="AD32" s="752"/>
      <c r="AE32" s="752"/>
      <c r="AF32" s="752"/>
      <c r="AG32" s="752"/>
      <c r="AH32" s="752"/>
      <c r="AI32" s="752"/>
      <c r="AJ32" s="752"/>
      <c r="AK32" s="753"/>
      <c r="AL32" s="753"/>
      <c r="AM32" s="106"/>
      <c r="AN32" s="106"/>
      <c r="AO32" s="106"/>
      <c r="AP32" s="106"/>
      <c r="AQ32" s="106"/>
      <c r="AR32" s="106"/>
      <c r="AS32" s="111"/>
    </row>
    <row r="33" spans="1:45" ht="17.25" customHeight="1" x14ac:dyDescent="0.25">
      <c r="A33" s="751" t="s">
        <v>321</v>
      </c>
      <c r="B33" s="752"/>
      <c r="C33" s="752"/>
      <c r="D33" s="752"/>
      <c r="E33" s="752"/>
      <c r="F33" s="752"/>
      <c r="G33" s="752"/>
      <c r="H33" s="752"/>
      <c r="I33" s="752"/>
      <c r="J33" s="752"/>
      <c r="K33" s="752"/>
      <c r="L33" s="752"/>
      <c r="M33" s="752"/>
      <c r="N33" s="752"/>
      <c r="O33" s="752"/>
      <c r="P33" s="752"/>
      <c r="Q33" s="752"/>
      <c r="R33" s="752"/>
      <c r="S33" s="752"/>
      <c r="T33" s="752"/>
      <c r="U33" s="752"/>
      <c r="V33" s="752"/>
      <c r="W33" s="752"/>
      <c r="X33" s="752"/>
      <c r="Y33" s="752"/>
      <c r="Z33" s="752"/>
      <c r="AA33" s="752"/>
      <c r="AB33" s="752"/>
      <c r="AC33" s="752"/>
      <c r="AD33" s="752"/>
      <c r="AE33" s="752"/>
      <c r="AF33" s="752"/>
      <c r="AG33" s="752"/>
      <c r="AH33" s="752"/>
      <c r="AI33" s="752"/>
      <c r="AJ33" s="752"/>
      <c r="AK33" s="754"/>
      <c r="AL33" s="754"/>
      <c r="AM33" s="106"/>
      <c r="AN33" s="106"/>
      <c r="AO33" s="106"/>
      <c r="AP33" s="106"/>
      <c r="AQ33" s="106"/>
      <c r="AR33" s="106"/>
      <c r="AS33" s="111"/>
    </row>
    <row r="34" spans="1:45" ht="17.25" customHeight="1" x14ac:dyDescent="0.25">
      <c r="A34" s="751" t="s">
        <v>320</v>
      </c>
      <c r="B34" s="752"/>
      <c r="C34" s="752"/>
      <c r="D34" s="752"/>
      <c r="E34" s="752"/>
      <c r="F34" s="752"/>
      <c r="G34" s="752"/>
      <c r="H34" s="752"/>
      <c r="I34" s="752"/>
      <c r="J34" s="752"/>
      <c r="K34" s="752"/>
      <c r="L34" s="752"/>
      <c r="M34" s="752"/>
      <c r="N34" s="752"/>
      <c r="O34" s="752"/>
      <c r="P34" s="752"/>
      <c r="Q34" s="752"/>
      <c r="R34" s="752"/>
      <c r="S34" s="752"/>
      <c r="T34" s="752"/>
      <c r="U34" s="752"/>
      <c r="V34" s="752"/>
      <c r="W34" s="752"/>
      <c r="X34" s="752"/>
      <c r="Y34" s="752"/>
      <c r="Z34" s="752"/>
      <c r="AA34" s="752"/>
      <c r="AB34" s="752"/>
      <c r="AC34" s="752"/>
      <c r="AD34" s="752"/>
      <c r="AE34" s="752"/>
      <c r="AF34" s="752"/>
      <c r="AG34" s="752"/>
      <c r="AH34" s="752"/>
      <c r="AI34" s="752"/>
      <c r="AJ34" s="752"/>
      <c r="AK34" s="753"/>
      <c r="AL34" s="753"/>
      <c r="AM34" s="106"/>
      <c r="AN34" s="106"/>
      <c r="AO34" s="106"/>
      <c r="AP34" s="106"/>
      <c r="AQ34" s="106"/>
      <c r="AR34" s="106"/>
      <c r="AS34" s="111"/>
    </row>
    <row r="35" spans="1:45" ht="17.25" customHeight="1" x14ac:dyDescent="0.25">
      <c r="A35" s="751"/>
      <c r="B35" s="752"/>
      <c r="C35" s="752"/>
      <c r="D35" s="752"/>
      <c r="E35" s="752"/>
      <c r="F35" s="752"/>
      <c r="G35" s="752"/>
      <c r="H35" s="752"/>
      <c r="I35" s="752"/>
      <c r="J35" s="752"/>
      <c r="K35" s="752"/>
      <c r="L35" s="752"/>
      <c r="M35" s="752"/>
      <c r="N35" s="752"/>
      <c r="O35" s="752"/>
      <c r="P35" s="752"/>
      <c r="Q35" s="752"/>
      <c r="R35" s="752"/>
      <c r="S35" s="752"/>
      <c r="T35" s="752"/>
      <c r="U35" s="752"/>
      <c r="V35" s="752"/>
      <c r="W35" s="752"/>
      <c r="X35" s="752"/>
      <c r="Y35" s="752"/>
      <c r="Z35" s="752"/>
      <c r="AA35" s="752"/>
      <c r="AB35" s="752"/>
      <c r="AC35" s="752"/>
      <c r="AD35" s="752"/>
      <c r="AE35" s="752"/>
      <c r="AF35" s="752"/>
      <c r="AG35" s="752"/>
      <c r="AH35" s="752"/>
      <c r="AI35" s="752"/>
      <c r="AJ35" s="752"/>
      <c r="AK35" s="753"/>
      <c r="AL35" s="753"/>
      <c r="AM35" s="106"/>
      <c r="AN35" s="106"/>
      <c r="AO35" s="106"/>
      <c r="AP35" s="106"/>
      <c r="AQ35" s="106"/>
      <c r="AR35" s="106"/>
      <c r="AS35" s="111"/>
    </row>
    <row r="36" spans="1:45" ht="17.25" customHeight="1" thickBot="1" x14ac:dyDescent="0.3">
      <c r="A36" s="764" t="s">
        <v>285</v>
      </c>
      <c r="B36" s="765"/>
      <c r="C36" s="765"/>
      <c r="D36" s="765"/>
      <c r="E36" s="765"/>
      <c r="F36" s="765"/>
      <c r="G36" s="765"/>
      <c r="H36" s="765"/>
      <c r="I36" s="765"/>
      <c r="J36" s="765"/>
      <c r="K36" s="765"/>
      <c r="L36" s="765"/>
      <c r="M36" s="765"/>
      <c r="N36" s="765"/>
      <c r="O36" s="765"/>
      <c r="P36" s="765"/>
      <c r="Q36" s="765"/>
      <c r="R36" s="765"/>
      <c r="S36" s="765"/>
      <c r="T36" s="765"/>
      <c r="U36" s="765"/>
      <c r="V36" s="765"/>
      <c r="W36" s="765"/>
      <c r="X36" s="765"/>
      <c r="Y36" s="765"/>
      <c r="Z36" s="765"/>
      <c r="AA36" s="765"/>
      <c r="AB36" s="765"/>
      <c r="AC36" s="765"/>
      <c r="AD36" s="765"/>
      <c r="AE36" s="765"/>
      <c r="AF36" s="765"/>
      <c r="AG36" s="765"/>
      <c r="AH36" s="765"/>
      <c r="AI36" s="765"/>
      <c r="AJ36" s="765"/>
      <c r="AK36" s="766"/>
      <c r="AL36" s="766"/>
      <c r="AM36" s="106"/>
      <c r="AN36" s="106"/>
      <c r="AO36" s="106"/>
      <c r="AP36" s="106"/>
      <c r="AQ36" s="106"/>
      <c r="AR36" s="106"/>
      <c r="AS36" s="111"/>
    </row>
    <row r="37" spans="1:45" ht="17.25" customHeight="1" x14ac:dyDescent="0.25">
      <c r="A37" s="762"/>
      <c r="B37" s="763"/>
      <c r="C37" s="763"/>
      <c r="D37" s="763"/>
      <c r="E37" s="763"/>
      <c r="F37" s="763"/>
      <c r="G37" s="763"/>
      <c r="H37" s="763"/>
      <c r="I37" s="763"/>
      <c r="J37" s="763"/>
      <c r="K37" s="763"/>
      <c r="L37" s="763"/>
      <c r="M37" s="763"/>
      <c r="N37" s="763"/>
      <c r="O37" s="763"/>
      <c r="P37" s="763"/>
      <c r="Q37" s="763"/>
      <c r="R37" s="763"/>
      <c r="S37" s="763"/>
      <c r="T37" s="763"/>
      <c r="U37" s="763"/>
      <c r="V37" s="763"/>
      <c r="W37" s="763"/>
      <c r="X37" s="763"/>
      <c r="Y37" s="763"/>
      <c r="Z37" s="763"/>
      <c r="AA37" s="763"/>
      <c r="AB37" s="763"/>
      <c r="AC37" s="763"/>
      <c r="AD37" s="763"/>
      <c r="AE37" s="763"/>
      <c r="AF37" s="763"/>
      <c r="AG37" s="763"/>
      <c r="AH37" s="763"/>
      <c r="AI37" s="763"/>
      <c r="AJ37" s="763"/>
      <c r="AK37" s="749"/>
      <c r="AL37" s="749"/>
      <c r="AM37" s="106"/>
      <c r="AN37" s="106"/>
      <c r="AO37" s="106"/>
      <c r="AP37" s="106"/>
      <c r="AQ37" s="106"/>
      <c r="AR37" s="106"/>
      <c r="AS37" s="111"/>
    </row>
    <row r="38" spans="1:45" ht="17.25" customHeight="1" x14ac:dyDescent="0.25">
      <c r="A38" s="751" t="s">
        <v>319</v>
      </c>
      <c r="B38" s="752"/>
      <c r="C38" s="752"/>
      <c r="D38" s="752"/>
      <c r="E38" s="752"/>
      <c r="F38" s="752"/>
      <c r="G38" s="752"/>
      <c r="H38" s="752"/>
      <c r="I38" s="752"/>
      <c r="J38" s="752"/>
      <c r="K38" s="752"/>
      <c r="L38" s="752"/>
      <c r="M38" s="752"/>
      <c r="N38" s="752"/>
      <c r="O38" s="752"/>
      <c r="P38" s="752"/>
      <c r="Q38" s="752"/>
      <c r="R38" s="752"/>
      <c r="S38" s="752"/>
      <c r="T38" s="752"/>
      <c r="U38" s="752"/>
      <c r="V38" s="752"/>
      <c r="W38" s="752"/>
      <c r="X38" s="752"/>
      <c r="Y38" s="752"/>
      <c r="Z38" s="752"/>
      <c r="AA38" s="752"/>
      <c r="AB38" s="752"/>
      <c r="AC38" s="752"/>
      <c r="AD38" s="752"/>
      <c r="AE38" s="752"/>
      <c r="AF38" s="752"/>
      <c r="AG38" s="752"/>
      <c r="AH38" s="752"/>
      <c r="AI38" s="752"/>
      <c r="AJ38" s="752"/>
      <c r="AK38" s="753"/>
      <c r="AL38" s="753"/>
      <c r="AM38" s="106"/>
      <c r="AN38" s="106"/>
      <c r="AO38" s="106"/>
      <c r="AP38" s="106"/>
      <c r="AQ38" s="106"/>
      <c r="AR38" s="106"/>
      <c r="AS38" s="111"/>
    </row>
    <row r="39" spans="1:45" ht="17.25" customHeight="1" thickBot="1" x14ac:dyDescent="0.3">
      <c r="A39" s="764" t="s">
        <v>318</v>
      </c>
      <c r="B39" s="765"/>
      <c r="C39" s="765"/>
      <c r="D39" s="765"/>
      <c r="E39" s="765"/>
      <c r="F39" s="765"/>
      <c r="G39" s="765"/>
      <c r="H39" s="765"/>
      <c r="I39" s="765"/>
      <c r="J39" s="765"/>
      <c r="K39" s="765"/>
      <c r="L39" s="765"/>
      <c r="M39" s="765"/>
      <c r="N39" s="765"/>
      <c r="O39" s="765"/>
      <c r="P39" s="765"/>
      <c r="Q39" s="765"/>
      <c r="R39" s="765"/>
      <c r="S39" s="765"/>
      <c r="T39" s="765"/>
      <c r="U39" s="765"/>
      <c r="V39" s="765"/>
      <c r="W39" s="765"/>
      <c r="X39" s="765"/>
      <c r="Y39" s="765"/>
      <c r="Z39" s="765"/>
      <c r="AA39" s="765"/>
      <c r="AB39" s="765"/>
      <c r="AC39" s="765"/>
      <c r="AD39" s="765"/>
      <c r="AE39" s="765"/>
      <c r="AF39" s="765"/>
      <c r="AG39" s="765"/>
      <c r="AH39" s="765"/>
      <c r="AI39" s="765"/>
      <c r="AJ39" s="765"/>
      <c r="AK39" s="766"/>
      <c r="AL39" s="766"/>
      <c r="AM39" s="106"/>
      <c r="AN39" s="106"/>
      <c r="AO39" s="106"/>
      <c r="AP39" s="106"/>
      <c r="AQ39" s="106"/>
      <c r="AR39" s="106"/>
      <c r="AS39" s="111"/>
    </row>
    <row r="40" spans="1:45" ht="17.25" customHeight="1" x14ac:dyDescent="0.25">
      <c r="A40" s="762" t="s">
        <v>317</v>
      </c>
      <c r="B40" s="763"/>
      <c r="C40" s="763"/>
      <c r="D40" s="763"/>
      <c r="E40" s="763"/>
      <c r="F40" s="763"/>
      <c r="G40" s="763"/>
      <c r="H40" s="763"/>
      <c r="I40" s="763"/>
      <c r="J40" s="763"/>
      <c r="K40" s="763"/>
      <c r="L40" s="763"/>
      <c r="M40" s="763"/>
      <c r="N40" s="763"/>
      <c r="O40" s="763"/>
      <c r="P40" s="763"/>
      <c r="Q40" s="763"/>
      <c r="R40" s="763"/>
      <c r="S40" s="763"/>
      <c r="T40" s="763"/>
      <c r="U40" s="763"/>
      <c r="V40" s="763"/>
      <c r="W40" s="763"/>
      <c r="X40" s="763"/>
      <c r="Y40" s="763"/>
      <c r="Z40" s="763"/>
      <c r="AA40" s="763"/>
      <c r="AB40" s="763"/>
      <c r="AC40" s="763"/>
      <c r="AD40" s="763"/>
      <c r="AE40" s="763"/>
      <c r="AF40" s="763"/>
      <c r="AG40" s="763"/>
      <c r="AH40" s="763"/>
      <c r="AI40" s="763"/>
      <c r="AJ40" s="763"/>
      <c r="AK40" s="749"/>
      <c r="AL40" s="749"/>
      <c r="AM40" s="106"/>
      <c r="AN40" s="106"/>
      <c r="AO40" s="106"/>
      <c r="AP40" s="106"/>
      <c r="AQ40" s="106"/>
      <c r="AR40" s="106"/>
      <c r="AS40" s="111"/>
    </row>
    <row r="41" spans="1:45" ht="17.25" customHeight="1" x14ac:dyDescent="0.25">
      <c r="A41" s="751" t="s">
        <v>316</v>
      </c>
      <c r="B41" s="752"/>
      <c r="C41" s="752"/>
      <c r="D41" s="752"/>
      <c r="E41" s="752"/>
      <c r="F41" s="752"/>
      <c r="G41" s="752"/>
      <c r="H41" s="752"/>
      <c r="I41" s="752"/>
      <c r="J41" s="752"/>
      <c r="K41" s="752"/>
      <c r="L41" s="752"/>
      <c r="M41" s="752"/>
      <c r="N41" s="752"/>
      <c r="O41" s="752"/>
      <c r="P41" s="752"/>
      <c r="Q41" s="752"/>
      <c r="R41" s="752"/>
      <c r="S41" s="752"/>
      <c r="T41" s="752"/>
      <c r="U41" s="752"/>
      <c r="V41" s="752"/>
      <c r="W41" s="752"/>
      <c r="X41" s="752"/>
      <c r="Y41" s="752"/>
      <c r="Z41" s="752"/>
      <c r="AA41" s="752"/>
      <c r="AB41" s="752"/>
      <c r="AC41" s="752"/>
      <c r="AD41" s="752"/>
      <c r="AE41" s="752"/>
      <c r="AF41" s="752"/>
      <c r="AG41" s="752"/>
      <c r="AH41" s="752"/>
      <c r="AI41" s="752"/>
      <c r="AJ41" s="752"/>
      <c r="AK41" s="753"/>
      <c r="AL41" s="753"/>
      <c r="AM41" s="106"/>
      <c r="AN41" s="106"/>
      <c r="AO41" s="106"/>
      <c r="AP41" s="106"/>
      <c r="AQ41" s="106"/>
      <c r="AR41" s="106"/>
      <c r="AS41" s="111"/>
    </row>
    <row r="42" spans="1:45" ht="17.25" customHeight="1" x14ac:dyDescent="0.25">
      <c r="A42" s="751" t="s">
        <v>315</v>
      </c>
      <c r="B42" s="752"/>
      <c r="C42" s="752"/>
      <c r="D42" s="752"/>
      <c r="E42" s="752"/>
      <c r="F42" s="752"/>
      <c r="G42" s="752"/>
      <c r="H42" s="752"/>
      <c r="I42" s="752"/>
      <c r="J42" s="752"/>
      <c r="K42" s="752"/>
      <c r="L42" s="752"/>
      <c r="M42" s="752"/>
      <c r="N42" s="752"/>
      <c r="O42" s="752"/>
      <c r="P42" s="752"/>
      <c r="Q42" s="752"/>
      <c r="R42" s="752"/>
      <c r="S42" s="752"/>
      <c r="T42" s="752"/>
      <c r="U42" s="752"/>
      <c r="V42" s="752"/>
      <c r="W42" s="752"/>
      <c r="X42" s="752"/>
      <c r="Y42" s="752"/>
      <c r="Z42" s="752"/>
      <c r="AA42" s="752"/>
      <c r="AB42" s="752"/>
      <c r="AC42" s="752"/>
      <c r="AD42" s="752"/>
      <c r="AE42" s="752"/>
      <c r="AF42" s="752"/>
      <c r="AG42" s="752"/>
      <c r="AH42" s="752"/>
      <c r="AI42" s="752"/>
      <c r="AJ42" s="752"/>
      <c r="AK42" s="753"/>
      <c r="AL42" s="753"/>
      <c r="AM42" s="106"/>
      <c r="AN42" s="106"/>
      <c r="AO42" s="106"/>
      <c r="AP42" s="106"/>
      <c r="AQ42" s="106"/>
      <c r="AR42" s="106"/>
      <c r="AS42" s="111"/>
    </row>
    <row r="43" spans="1:45" ht="17.25" customHeight="1" x14ac:dyDescent="0.25">
      <c r="A43" s="751" t="s">
        <v>314</v>
      </c>
      <c r="B43" s="752"/>
      <c r="C43" s="752"/>
      <c r="D43" s="752"/>
      <c r="E43" s="752"/>
      <c r="F43" s="752"/>
      <c r="G43" s="752"/>
      <c r="H43" s="752"/>
      <c r="I43" s="752"/>
      <c r="J43" s="752"/>
      <c r="K43" s="752"/>
      <c r="L43" s="752"/>
      <c r="M43" s="752"/>
      <c r="N43" s="752"/>
      <c r="O43" s="752"/>
      <c r="P43" s="752"/>
      <c r="Q43" s="752"/>
      <c r="R43" s="752"/>
      <c r="S43" s="752"/>
      <c r="T43" s="752"/>
      <c r="U43" s="752"/>
      <c r="V43" s="752"/>
      <c r="W43" s="752"/>
      <c r="X43" s="752"/>
      <c r="Y43" s="752"/>
      <c r="Z43" s="752"/>
      <c r="AA43" s="752"/>
      <c r="AB43" s="752"/>
      <c r="AC43" s="752"/>
      <c r="AD43" s="752"/>
      <c r="AE43" s="752"/>
      <c r="AF43" s="752"/>
      <c r="AG43" s="752"/>
      <c r="AH43" s="752"/>
      <c r="AI43" s="752"/>
      <c r="AJ43" s="752"/>
      <c r="AK43" s="753"/>
      <c r="AL43" s="753"/>
      <c r="AM43" s="106"/>
      <c r="AN43" s="106"/>
      <c r="AO43" s="106"/>
      <c r="AP43" s="106"/>
      <c r="AQ43" s="106"/>
      <c r="AR43" s="106"/>
      <c r="AS43" s="111"/>
    </row>
    <row r="44" spans="1:45" ht="17.25" customHeight="1" x14ac:dyDescent="0.25">
      <c r="A44" s="751" t="s">
        <v>313</v>
      </c>
      <c r="B44" s="752"/>
      <c r="C44" s="752"/>
      <c r="D44" s="752"/>
      <c r="E44" s="752"/>
      <c r="F44" s="752"/>
      <c r="G44" s="752"/>
      <c r="H44" s="752"/>
      <c r="I44" s="752"/>
      <c r="J44" s="752"/>
      <c r="K44" s="752"/>
      <c r="L44" s="752"/>
      <c r="M44" s="752"/>
      <c r="N44" s="752"/>
      <c r="O44" s="752"/>
      <c r="P44" s="752"/>
      <c r="Q44" s="752"/>
      <c r="R44" s="752"/>
      <c r="S44" s="752"/>
      <c r="T44" s="752"/>
      <c r="U44" s="752"/>
      <c r="V44" s="752"/>
      <c r="W44" s="752"/>
      <c r="X44" s="752"/>
      <c r="Y44" s="752"/>
      <c r="Z44" s="752"/>
      <c r="AA44" s="752"/>
      <c r="AB44" s="752"/>
      <c r="AC44" s="752"/>
      <c r="AD44" s="752"/>
      <c r="AE44" s="752"/>
      <c r="AF44" s="752"/>
      <c r="AG44" s="752"/>
      <c r="AH44" s="752"/>
      <c r="AI44" s="752"/>
      <c r="AJ44" s="752"/>
      <c r="AK44" s="753"/>
      <c r="AL44" s="753"/>
      <c r="AM44" s="106"/>
      <c r="AN44" s="106"/>
      <c r="AO44" s="106"/>
      <c r="AP44" s="106"/>
      <c r="AQ44" s="106"/>
      <c r="AR44" s="106"/>
      <c r="AS44" s="111"/>
    </row>
    <row r="45" spans="1:45" ht="17.25" customHeight="1" x14ac:dyDescent="0.25">
      <c r="A45" s="751" t="s">
        <v>312</v>
      </c>
      <c r="B45" s="752"/>
      <c r="C45" s="752"/>
      <c r="D45" s="752"/>
      <c r="E45" s="752"/>
      <c r="F45" s="752"/>
      <c r="G45" s="752"/>
      <c r="H45" s="752"/>
      <c r="I45" s="752"/>
      <c r="J45" s="752"/>
      <c r="K45" s="752"/>
      <c r="L45" s="752"/>
      <c r="M45" s="752"/>
      <c r="N45" s="752"/>
      <c r="O45" s="752"/>
      <c r="P45" s="752"/>
      <c r="Q45" s="752"/>
      <c r="R45" s="752"/>
      <c r="S45" s="752"/>
      <c r="T45" s="752"/>
      <c r="U45" s="752"/>
      <c r="V45" s="752"/>
      <c r="W45" s="752"/>
      <c r="X45" s="752"/>
      <c r="Y45" s="752"/>
      <c r="Z45" s="752"/>
      <c r="AA45" s="752"/>
      <c r="AB45" s="752"/>
      <c r="AC45" s="752"/>
      <c r="AD45" s="752"/>
      <c r="AE45" s="752"/>
      <c r="AF45" s="752"/>
      <c r="AG45" s="752"/>
      <c r="AH45" s="752"/>
      <c r="AI45" s="752"/>
      <c r="AJ45" s="752"/>
      <c r="AK45" s="753"/>
      <c r="AL45" s="753"/>
      <c r="AM45" s="106"/>
      <c r="AN45" s="106"/>
      <c r="AO45" s="106"/>
      <c r="AP45" s="106"/>
      <c r="AQ45" s="106"/>
      <c r="AR45" s="106"/>
      <c r="AS45" s="111"/>
    </row>
    <row r="46" spans="1:45" ht="17.25" customHeight="1" thickBot="1" x14ac:dyDescent="0.3">
      <c r="A46" s="780" t="s">
        <v>311</v>
      </c>
      <c r="B46" s="781"/>
      <c r="C46" s="781"/>
      <c r="D46" s="781"/>
      <c r="E46" s="781"/>
      <c r="F46" s="781"/>
      <c r="G46" s="781"/>
      <c r="H46" s="781"/>
      <c r="I46" s="781"/>
      <c r="J46" s="781"/>
      <c r="K46" s="781"/>
      <c r="L46" s="781"/>
      <c r="M46" s="781"/>
      <c r="N46" s="781"/>
      <c r="O46" s="781"/>
      <c r="P46" s="781"/>
      <c r="Q46" s="781"/>
      <c r="R46" s="781"/>
      <c r="S46" s="781"/>
      <c r="T46" s="781"/>
      <c r="U46" s="781"/>
      <c r="V46" s="781"/>
      <c r="W46" s="781"/>
      <c r="X46" s="781"/>
      <c r="Y46" s="781"/>
      <c r="Z46" s="781"/>
      <c r="AA46" s="781"/>
      <c r="AB46" s="781"/>
      <c r="AC46" s="781"/>
      <c r="AD46" s="781"/>
      <c r="AE46" s="781"/>
      <c r="AF46" s="781"/>
      <c r="AG46" s="781"/>
      <c r="AH46" s="781"/>
      <c r="AI46" s="781"/>
      <c r="AJ46" s="781"/>
      <c r="AK46" s="782"/>
      <c r="AL46" s="782"/>
      <c r="AM46" s="106"/>
      <c r="AN46" s="106"/>
      <c r="AO46" s="106"/>
      <c r="AP46" s="106"/>
      <c r="AQ46" s="106"/>
      <c r="AR46" s="106"/>
      <c r="AS46" s="111"/>
    </row>
    <row r="47" spans="1:45" ht="24" customHeight="1" x14ac:dyDescent="0.25">
      <c r="A47" s="783" t="s">
        <v>310</v>
      </c>
      <c r="B47" s="784"/>
      <c r="C47" s="784"/>
      <c r="D47" s="784"/>
      <c r="E47" s="784"/>
      <c r="F47" s="784"/>
      <c r="G47" s="784"/>
      <c r="H47" s="784"/>
      <c r="I47" s="784"/>
      <c r="J47" s="784"/>
      <c r="K47" s="784"/>
      <c r="L47" s="784"/>
      <c r="M47" s="784"/>
      <c r="N47" s="784"/>
      <c r="O47" s="784"/>
      <c r="P47" s="784"/>
      <c r="Q47" s="784"/>
      <c r="R47" s="784"/>
      <c r="S47" s="784"/>
      <c r="T47" s="784"/>
      <c r="U47" s="784"/>
      <c r="V47" s="784"/>
      <c r="W47" s="784"/>
      <c r="X47" s="784"/>
      <c r="Y47" s="784"/>
      <c r="Z47" s="784"/>
      <c r="AA47" s="784"/>
      <c r="AB47" s="784"/>
      <c r="AC47" s="784"/>
      <c r="AD47" s="784"/>
      <c r="AE47" s="784"/>
      <c r="AF47" s="784"/>
      <c r="AG47" s="784"/>
      <c r="AH47" s="784"/>
      <c r="AI47" s="784"/>
      <c r="AJ47" s="785"/>
      <c r="AK47" s="749" t="s">
        <v>4</v>
      </c>
      <c r="AL47" s="749"/>
      <c r="AM47" s="779" t="s">
        <v>291</v>
      </c>
      <c r="AN47" s="779"/>
      <c r="AO47" s="119" t="s">
        <v>290</v>
      </c>
      <c r="AP47" s="119" t="s">
        <v>289</v>
      </c>
      <c r="AQ47" s="111"/>
    </row>
    <row r="48" spans="1:45" ht="12" customHeight="1" x14ac:dyDescent="0.25">
      <c r="A48" s="751" t="s">
        <v>309</v>
      </c>
      <c r="B48" s="752"/>
      <c r="C48" s="752"/>
      <c r="D48" s="752"/>
      <c r="E48" s="752"/>
      <c r="F48" s="752"/>
      <c r="G48" s="752"/>
      <c r="H48" s="752"/>
      <c r="I48" s="752"/>
      <c r="J48" s="752"/>
      <c r="K48" s="752"/>
      <c r="L48" s="752"/>
      <c r="M48" s="752"/>
      <c r="N48" s="752"/>
      <c r="O48" s="752"/>
      <c r="P48" s="752"/>
      <c r="Q48" s="752"/>
      <c r="R48" s="752"/>
      <c r="S48" s="752"/>
      <c r="T48" s="752"/>
      <c r="U48" s="752"/>
      <c r="V48" s="752"/>
      <c r="W48" s="752"/>
      <c r="X48" s="752"/>
      <c r="Y48" s="752"/>
      <c r="Z48" s="752"/>
      <c r="AA48" s="752"/>
      <c r="AB48" s="752"/>
      <c r="AC48" s="752"/>
      <c r="AD48" s="752"/>
      <c r="AE48" s="752"/>
      <c r="AF48" s="752"/>
      <c r="AG48" s="752"/>
      <c r="AH48" s="752"/>
      <c r="AI48" s="752"/>
      <c r="AJ48" s="752"/>
      <c r="AK48" s="753"/>
      <c r="AL48" s="753"/>
      <c r="AM48" s="753"/>
      <c r="AN48" s="753"/>
      <c r="AO48" s="123"/>
      <c r="AP48" s="123"/>
      <c r="AQ48" s="111"/>
    </row>
    <row r="49" spans="1:43" ht="12" customHeight="1" x14ac:dyDescent="0.25">
      <c r="A49" s="751" t="s">
        <v>308</v>
      </c>
      <c r="B49" s="752"/>
      <c r="C49" s="752"/>
      <c r="D49" s="752"/>
      <c r="E49" s="752"/>
      <c r="F49" s="752"/>
      <c r="G49" s="752"/>
      <c r="H49" s="752"/>
      <c r="I49" s="752"/>
      <c r="J49" s="752"/>
      <c r="K49" s="752"/>
      <c r="L49" s="752"/>
      <c r="M49" s="752"/>
      <c r="N49" s="752"/>
      <c r="O49" s="752"/>
      <c r="P49" s="752"/>
      <c r="Q49" s="752"/>
      <c r="R49" s="752"/>
      <c r="S49" s="752"/>
      <c r="T49" s="752"/>
      <c r="U49" s="752"/>
      <c r="V49" s="752"/>
      <c r="W49" s="752"/>
      <c r="X49" s="752"/>
      <c r="Y49" s="752"/>
      <c r="Z49" s="752"/>
      <c r="AA49" s="752"/>
      <c r="AB49" s="752"/>
      <c r="AC49" s="752"/>
      <c r="AD49" s="752"/>
      <c r="AE49" s="752"/>
      <c r="AF49" s="752"/>
      <c r="AG49" s="752"/>
      <c r="AH49" s="752"/>
      <c r="AI49" s="752"/>
      <c r="AJ49" s="752"/>
      <c r="AK49" s="753"/>
      <c r="AL49" s="753"/>
      <c r="AM49" s="753"/>
      <c r="AN49" s="753"/>
      <c r="AO49" s="123"/>
      <c r="AP49" s="123"/>
      <c r="AQ49" s="111"/>
    </row>
    <row r="50" spans="1:43" ht="12" customHeight="1" thickBot="1" x14ac:dyDescent="0.3">
      <c r="A50" s="764" t="s">
        <v>307</v>
      </c>
      <c r="B50" s="765"/>
      <c r="C50" s="765"/>
      <c r="D50" s="765"/>
      <c r="E50" s="765"/>
      <c r="F50" s="765"/>
      <c r="G50" s="765"/>
      <c r="H50" s="765"/>
      <c r="I50" s="765"/>
      <c r="J50" s="765"/>
      <c r="K50" s="765"/>
      <c r="L50" s="765"/>
      <c r="M50" s="765"/>
      <c r="N50" s="765"/>
      <c r="O50" s="765"/>
      <c r="P50" s="765"/>
      <c r="Q50" s="765"/>
      <c r="R50" s="765"/>
      <c r="S50" s="765"/>
      <c r="T50" s="765"/>
      <c r="U50" s="765"/>
      <c r="V50" s="765"/>
      <c r="W50" s="765"/>
      <c r="X50" s="765"/>
      <c r="Y50" s="765"/>
      <c r="Z50" s="765"/>
      <c r="AA50" s="765"/>
      <c r="AB50" s="765"/>
      <c r="AC50" s="765"/>
      <c r="AD50" s="765"/>
      <c r="AE50" s="765"/>
      <c r="AF50" s="765"/>
      <c r="AG50" s="765"/>
      <c r="AH50" s="765"/>
      <c r="AI50" s="765"/>
      <c r="AJ50" s="765"/>
      <c r="AK50" s="766"/>
      <c r="AL50" s="766"/>
      <c r="AM50" s="766"/>
      <c r="AN50" s="766"/>
      <c r="AO50" s="126"/>
      <c r="AP50" s="126"/>
      <c r="AQ50" s="111"/>
    </row>
    <row r="51" spans="1:43" ht="6.75" customHeight="1" thickBot="1" x14ac:dyDescent="0.3">
      <c r="A51" s="131"/>
      <c r="B51" s="131"/>
      <c r="C51" s="131"/>
      <c r="D51" s="131"/>
      <c r="E51" s="131"/>
      <c r="F51" s="131"/>
      <c r="G51" s="131"/>
      <c r="H51" s="131"/>
      <c r="I51" s="131"/>
      <c r="J51" s="131"/>
      <c r="K51" s="131"/>
      <c r="L51" s="131"/>
      <c r="M51" s="131"/>
      <c r="N51" s="131"/>
      <c r="O51" s="131"/>
      <c r="P51" s="131"/>
      <c r="Q51" s="131"/>
      <c r="R51" s="131"/>
      <c r="S51" s="131"/>
      <c r="T51" s="131"/>
      <c r="U51" s="131"/>
      <c r="V51" s="131"/>
      <c r="W51" s="131"/>
      <c r="X51" s="131"/>
      <c r="Y51" s="131"/>
      <c r="Z51" s="131"/>
      <c r="AA51" s="131"/>
      <c r="AB51" s="131"/>
      <c r="AC51" s="131"/>
      <c r="AD51" s="131"/>
      <c r="AE51" s="131"/>
      <c r="AF51" s="131"/>
      <c r="AG51" s="131"/>
      <c r="AH51" s="131"/>
      <c r="AI51" s="131"/>
      <c r="AJ51" s="131"/>
      <c r="AK51" s="131"/>
      <c r="AL51" s="131"/>
      <c r="AM51" s="129"/>
      <c r="AN51" s="129"/>
      <c r="AO51" s="130"/>
      <c r="AP51" s="130"/>
      <c r="AQ51" s="128"/>
    </row>
    <row r="52" spans="1:43" ht="24" customHeight="1" x14ac:dyDescent="0.25">
      <c r="A52" s="786" t="s">
        <v>306</v>
      </c>
      <c r="B52" s="787"/>
      <c r="C52" s="787"/>
      <c r="D52" s="787"/>
      <c r="E52" s="787"/>
      <c r="F52" s="787"/>
      <c r="G52" s="787"/>
      <c r="H52" s="787"/>
      <c r="I52" s="787"/>
      <c r="J52" s="787"/>
      <c r="K52" s="787"/>
      <c r="L52" s="787"/>
      <c r="M52" s="787"/>
      <c r="N52" s="787"/>
      <c r="O52" s="787"/>
      <c r="P52" s="787"/>
      <c r="Q52" s="787"/>
      <c r="R52" s="787"/>
      <c r="S52" s="787"/>
      <c r="T52" s="787"/>
      <c r="U52" s="787"/>
      <c r="V52" s="787"/>
      <c r="W52" s="787"/>
      <c r="X52" s="787"/>
      <c r="Y52" s="787"/>
      <c r="Z52" s="787"/>
      <c r="AA52" s="787"/>
      <c r="AB52" s="787"/>
      <c r="AC52" s="787"/>
      <c r="AD52" s="787"/>
      <c r="AE52" s="787"/>
      <c r="AF52" s="787"/>
      <c r="AG52" s="787"/>
      <c r="AH52" s="787"/>
      <c r="AI52" s="787"/>
      <c r="AJ52" s="787"/>
      <c r="AK52" s="779" t="s">
        <v>4</v>
      </c>
      <c r="AL52" s="779"/>
      <c r="AM52" s="779" t="s">
        <v>291</v>
      </c>
      <c r="AN52" s="779"/>
      <c r="AO52" s="119" t="s">
        <v>290</v>
      </c>
      <c r="AP52" s="119" t="s">
        <v>289</v>
      </c>
      <c r="AQ52" s="111"/>
    </row>
    <row r="53" spans="1:43" ht="11.25" customHeight="1" x14ac:dyDescent="0.25">
      <c r="A53" s="788" t="s">
        <v>305</v>
      </c>
      <c r="B53" s="789"/>
      <c r="C53" s="789"/>
      <c r="D53" s="789"/>
      <c r="E53" s="789"/>
      <c r="F53" s="789"/>
      <c r="G53" s="789"/>
      <c r="H53" s="789"/>
      <c r="I53" s="789"/>
      <c r="J53" s="789"/>
      <c r="K53" s="789"/>
      <c r="L53" s="789"/>
      <c r="M53" s="789"/>
      <c r="N53" s="789"/>
      <c r="O53" s="789"/>
      <c r="P53" s="789"/>
      <c r="Q53" s="789"/>
      <c r="R53" s="789"/>
      <c r="S53" s="789"/>
      <c r="T53" s="789"/>
      <c r="U53" s="789"/>
      <c r="V53" s="789"/>
      <c r="W53" s="789"/>
      <c r="X53" s="789"/>
      <c r="Y53" s="789"/>
      <c r="Z53" s="789"/>
      <c r="AA53" s="789"/>
      <c r="AB53" s="789"/>
      <c r="AC53" s="789"/>
      <c r="AD53" s="789"/>
      <c r="AE53" s="789"/>
      <c r="AF53" s="789"/>
      <c r="AG53" s="789"/>
      <c r="AH53" s="789"/>
      <c r="AI53" s="789"/>
      <c r="AJ53" s="789"/>
      <c r="AK53" s="754"/>
      <c r="AL53" s="754"/>
      <c r="AM53" s="754"/>
      <c r="AN53" s="754"/>
      <c r="AO53" s="127"/>
      <c r="AP53" s="127"/>
      <c r="AQ53" s="111"/>
    </row>
    <row r="54" spans="1:43" ht="12" customHeight="1" x14ac:dyDescent="0.25">
      <c r="A54" s="751" t="s">
        <v>304</v>
      </c>
      <c r="B54" s="752"/>
      <c r="C54" s="752"/>
      <c r="D54" s="752"/>
      <c r="E54" s="752"/>
      <c r="F54" s="752"/>
      <c r="G54" s="752"/>
      <c r="H54" s="752"/>
      <c r="I54" s="752"/>
      <c r="J54" s="752"/>
      <c r="K54" s="752"/>
      <c r="L54" s="752"/>
      <c r="M54" s="752"/>
      <c r="N54" s="752"/>
      <c r="O54" s="752"/>
      <c r="P54" s="752"/>
      <c r="Q54" s="752"/>
      <c r="R54" s="752"/>
      <c r="S54" s="752"/>
      <c r="T54" s="752"/>
      <c r="U54" s="752"/>
      <c r="V54" s="752"/>
      <c r="W54" s="752"/>
      <c r="X54" s="752"/>
      <c r="Y54" s="752"/>
      <c r="Z54" s="752"/>
      <c r="AA54" s="752"/>
      <c r="AB54" s="752"/>
      <c r="AC54" s="752"/>
      <c r="AD54" s="752"/>
      <c r="AE54" s="752"/>
      <c r="AF54" s="752"/>
      <c r="AG54" s="752"/>
      <c r="AH54" s="752"/>
      <c r="AI54" s="752"/>
      <c r="AJ54" s="752"/>
      <c r="AK54" s="753"/>
      <c r="AL54" s="753"/>
      <c r="AM54" s="753"/>
      <c r="AN54" s="753"/>
      <c r="AO54" s="123"/>
      <c r="AP54" s="123"/>
      <c r="AQ54" s="111"/>
    </row>
    <row r="55" spans="1:43" ht="12" customHeight="1" x14ac:dyDescent="0.25">
      <c r="A55" s="751" t="s">
        <v>303</v>
      </c>
      <c r="B55" s="752"/>
      <c r="C55" s="752"/>
      <c r="D55" s="752"/>
      <c r="E55" s="752"/>
      <c r="F55" s="752"/>
      <c r="G55" s="752"/>
      <c r="H55" s="752"/>
      <c r="I55" s="752"/>
      <c r="J55" s="752"/>
      <c r="K55" s="752"/>
      <c r="L55" s="752"/>
      <c r="M55" s="752"/>
      <c r="N55" s="752"/>
      <c r="O55" s="752"/>
      <c r="P55" s="752"/>
      <c r="Q55" s="752"/>
      <c r="R55" s="752"/>
      <c r="S55" s="752"/>
      <c r="T55" s="752"/>
      <c r="U55" s="752"/>
      <c r="V55" s="752"/>
      <c r="W55" s="752"/>
      <c r="X55" s="752"/>
      <c r="Y55" s="752"/>
      <c r="Z55" s="752"/>
      <c r="AA55" s="752"/>
      <c r="AB55" s="752"/>
      <c r="AC55" s="752"/>
      <c r="AD55" s="752"/>
      <c r="AE55" s="752"/>
      <c r="AF55" s="752"/>
      <c r="AG55" s="752"/>
      <c r="AH55" s="752"/>
      <c r="AI55" s="752"/>
      <c r="AJ55" s="752"/>
      <c r="AK55" s="753"/>
      <c r="AL55" s="753"/>
      <c r="AM55" s="753"/>
      <c r="AN55" s="753"/>
      <c r="AO55" s="123"/>
      <c r="AP55" s="123"/>
      <c r="AQ55" s="111"/>
    </row>
    <row r="56" spans="1:43" ht="12" customHeight="1" thickBot="1" x14ac:dyDescent="0.3">
      <c r="A56" s="764" t="s">
        <v>302</v>
      </c>
      <c r="B56" s="765"/>
      <c r="C56" s="765"/>
      <c r="D56" s="765"/>
      <c r="E56" s="765"/>
      <c r="F56" s="765"/>
      <c r="G56" s="765"/>
      <c r="H56" s="765"/>
      <c r="I56" s="765"/>
      <c r="J56" s="765"/>
      <c r="K56" s="765"/>
      <c r="L56" s="765"/>
      <c r="M56" s="765"/>
      <c r="N56" s="765"/>
      <c r="O56" s="765"/>
      <c r="P56" s="765"/>
      <c r="Q56" s="765"/>
      <c r="R56" s="765"/>
      <c r="S56" s="765"/>
      <c r="T56" s="765"/>
      <c r="U56" s="765"/>
      <c r="V56" s="765"/>
      <c r="W56" s="765"/>
      <c r="X56" s="765"/>
      <c r="Y56" s="765"/>
      <c r="Z56" s="765"/>
      <c r="AA56" s="765"/>
      <c r="AB56" s="765"/>
      <c r="AC56" s="765"/>
      <c r="AD56" s="765"/>
      <c r="AE56" s="765"/>
      <c r="AF56" s="765"/>
      <c r="AG56" s="765"/>
      <c r="AH56" s="765"/>
      <c r="AI56" s="765"/>
      <c r="AJ56" s="765"/>
      <c r="AK56" s="766"/>
      <c r="AL56" s="766"/>
      <c r="AM56" s="766"/>
      <c r="AN56" s="766"/>
      <c r="AO56" s="126"/>
      <c r="AP56" s="126"/>
      <c r="AQ56" s="111"/>
    </row>
    <row r="57" spans="1:43" ht="6" customHeight="1" thickBot="1" x14ac:dyDescent="0.3">
      <c r="A57" s="121"/>
      <c r="B57" s="121"/>
      <c r="C57" s="121"/>
      <c r="D57" s="121"/>
      <c r="E57" s="121"/>
      <c r="F57" s="121"/>
      <c r="G57" s="121"/>
      <c r="H57" s="121"/>
      <c r="I57" s="121"/>
      <c r="J57" s="121"/>
      <c r="K57" s="121"/>
      <c r="L57" s="121"/>
      <c r="M57" s="121"/>
      <c r="N57" s="121"/>
      <c r="O57" s="121"/>
      <c r="P57" s="121"/>
      <c r="Q57" s="121"/>
      <c r="R57" s="121"/>
      <c r="S57" s="121"/>
      <c r="T57" s="121"/>
      <c r="U57" s="121"/>
      <c r="V57" s="121"/>
      <c r="W57" s="121"/>
      <c r="X57" s="121"/>
      <c r="Y57" s="121"/>
      <c r="Z57" s="121"/>
      <c r="AA57" s="121"/>
      <c r="AB57" s="121"/>
      <c r="AC57" s="121"/>
      <c r="AD57" s="121"/>
      <c r="AE57" s="121"/>
      <c r="AF57" s="121"/>
      <c r="AG57" s="121"/>
      <c r="AH57" s="121"/>
      <c r="AI57" s="121"/>
      <c r="AJ57" s="121"/>
      <c r="AK57" s="121"/>
      <c r="AL57" s="121"/>
      <c r="AM57" s="106"/>
      <c r="AN57" s="106"/>
      <c r="AO57" s="120"/>
      <c r="AP57" s="120"/>
      <c r="AQ57" s="105"/>
    </row>
    <row r="58" spans="1:43" ht="24" customHeight="1" x14ac:dyDescent="0.25">
      <c r="A58" s="786" t="s">
        <v>301</v>
      </c>
      <c r="B58" s="787"/>
      <c r="C58" s="787"/>
      <c r="D58" s="787"/>
      <c r="E58" s="787"/>
      <c r="F58" s="787"/>
      <c r="G58" s="787"/>
      <c r="H58" s="787"/>
      <c r="I58" s="787"/>
      <c r="J58" s="787"/>
      <c r="K58" s="787"/>
      <c r="L58" s="787"/>
      <c r="M58" s="787"/>
      <c r="N58" s="787"/>
      <c r="O58" s="787"/>
      <c r="P58" s="787"/>
      <c r="Q58" s="787"/>
      <c r="R58" s="787"/>
      <c r="S58" s="787"/>
      <c r="T58" s="787"/>
      <c r="U58" s="787"/>
      <c r="V58" s="787"/>
      <c r="W58" s="787"/>
      <c r="X58" s="787"/>
      <c r="Y58" s="787"/>
      <c r="Z58" s="787"/>
      <c r="AA58" s="787"/>
      <c r="AB58" s="787"/>
      <c r="AC58" s="787"/>
      <c r="AD58" s="787"/>
      <c r="AE58" s="787"/>
      <c r="AF58" s="787"/>
      <c r="AG58" s="787"/>
      <c r="AH58" s="787"/>
      <c r="AI58" s="787"/>
      <c r="AJ58" s="787"/>
      <c r="AK58" s="779" t="s">
        <v>4</v>
      </c>
      <c r="AL58" s="779"/>
      <c r="AM58" s="779" t="s">
        <v>291</v>
      </c>
      <c r="AN58" s="779"/>
      <c r="AO58" s="119" t="s">
        <v>290</v>
      </c>
      <c r="AP58" s="119" t="s">
        <v>289</v>
      </c>
      <c r="AQ58" s="111"/>
    </row>
    <row r="59" spans="1:43" ht="12.75" customHeight="1" x14ac:dyDescent="0.25">
      <c r="A59" s="790" t="s">
        <v>300</v>
      </c>
      <c r="B59" s="791"/>
      <c r="C59" s="791"/>
      <c r="D59" s="791"/>
      <c r="E59" s="791"/>
      <c r="F59" s="791"/>
      <c r="G59" s="791"/>
      <c r="H59" s="791"/>
      <c r="I59" s="791"/>
      <c r="J59" s="791"/>
      <c r="K59" s="791"/>
      <c r="L59" s="791"/>
      <c r="M59" s="791"/>
      <c r="N59" s="791"/>
      <c r="O59" s="791"/>
      <c r="P59" s="791"/>
      <c r="Q59" s="791"/>
      <c r="R59" s="791"/>
      <c r="S59" s="791"/>
      <c r="T59" s="791"/>
      <c r="U59" s="791"/>
      <c r="V59" s="791"/>
      <c r="W59" s="791"/>
      <c r="X59" s="791"/>
      <c r="Y59" s="791"/>
      <c r="Z59" s="791"/>
      <c r="AA59" s="791"/>
      <c r="AB59" s="791"/>
      <c r="AC59" s="791"/>
      <c r="AD59" s="791"/>
      <c r="AE59" s="791"/>
      <c r="AF59" s="791"/>
      <c r="AG59" s="791"/>
      <c r="AH59" s="791"/>
      <c r="AI59" s="791"/>
      <c r="AJ59" s="791"/>
      <c r="AK59" s="792"/>
      <c r="AL59" s="792"/>
      <c r="AM59" s="792"/>
      <c r="AN59" s="792"/>
      <c r="AO59" s="125"/>
      <c r="AP59" s="125"/>
      <c r="AQ59" s="117"/>
    </row>
    <row r="60" spans="1:43" ht="12" customHeight="1" x14ac:dyDescent="0.25">
      <c r="A60" s="751" t="s">
        <v>299</v>
      </c>
      <c r="B60" s="752"/>
      <c r="C60" s="752"/>
      <c r="D60" s="752"/>
      <c r="E60" s="752"/>
      <c r="F60" s="752"/>
      <c r="G60" s="752"/>
      <c r="H60" s="752"/>
      <c r="I60" s="752"/>
      <c r="J60" s="752"/>
      <c r="K60" s="752"/>
      <c r="L60" s="752"/>
      <c r="M60" s="752"/>
      <c r="N60" s="752"/>
      <c r="O60" s="752"/>
      <c r="P60" s="752"/>
      <c r="Q60" s="752"/>
      <c r="R60" s="752"/>
      <c r="S60" s="752"/>
      <c r="T60" s="752"/>
      <c r="U60" s="752"/>
      <c r="V60" s="752"/>
      <c r="W60" s="752"/>
      <c r="X60" s="752"/>
      <c r="Y60" s="752"/>
      <c r="Z60" s="752"/>
      <c r="AA60" s="752"/>
      <c r="AB60" s="752"/>
      <c r="AC60" s="752"/>
      <c r="AD60" s="752"/>
      <c r="AE60" s="752"/>
      <c r="AF60" s="752"/>
      <c r="AG60" s="752"/>
      <c r="AH60" s="752"/>
      <c r="AI60" s="752"/>
      <c r="AJ60" s="752"/>
      <c r="AK60" s="753"/>
      <c r="AL60" s="753"/>
      <c r="AM60" s="753"/>
      <c r="AN60" s="753"/>
      <c r="AO60" s="123"/>
      <c r="AP60" s="123"/>
      <c r="AQ60" s="111"/>
    </row>
    <row r="61" spans="1:43" ht="12" customHeight="1" x14ac:dyDescent="0.25">
      <c r="A61" s="751" t="s">
        <v>298</v>
      </c>
      <c r="B61" s="752"/>
      <c r="C61" s="752"/>
      <c r="D61" s="752"/>
      <c r="E61" s="752"/>
      <c r="F61" s="752"/>
      <c r="G61" s="752"/>
      <c r="H61" s="752"/>
      <c r="I61" s="752"/>
      <c r="J61" s="752"/>
      <c r="K61" s="752"/>
      <c r="L61" s="752"/>
      <c r="M61" s="752"/>
      <c r="N61" s="752"/>
      <c r="O61" s="752"/>
      <c r="P61" s="752"/>
      <c r="Q61" s="752"/>
      <c r="R61" s="752"/>
      <c r="S61" s="752"/>
      <c r="T61" s="752"/>
      <c r="U61" s="752"/>
      <c r="V61" s="752"/>
      <c r="W61" s="752"/>
      <c r="X61" s="752"/>
      <c r="Y61" s="752"/>
      <c r="Z61" s="752"/>
      <c r="AA61" s="752"/>
      <c r="AB61" s="752"/>
      <c r="AC61" s="752"/>
      <c r="AD61" s="752"/>
      <c r="AE61" s="752"/>
      <c r="AF61" s="752"/>
      <c r="AG61" s="752"/>
      <c r="AH61" s="752"/>
      <c r="AI61" s="752"/>
      <c r="AJ61" s="752"/>
      <c r="AK61" s="753"/>
      <c r="AL61" s="753"/>
      <c r="AM61" s="753"/>
      <c r="AN61" s="753"/>
      <c r="AO61" s="123"/>
      <c r="AP61" s="123"/>
      <c r="AQ61" s="111"/>
    </row>
    <row r="62" spans="1:43" ht="12" customHeight="1" x14ac:dyDescent="0.25">
      <c r="A62" s="751" t="s">
        <v>297</v>
      </c>
      <c r="B62" s="752"/>
      <c r="C62" s="752"/>
      <c r="D62" s="752"/>
      <c r="E62" s="752"/>
      <c r="F62" s="752"/>
      <c r="G62" s="752"/>
      <c r="H62" s="752"/>
      <c r="I62" s="752"/>
      <c r="J62" s="752"/>
      <c r="K62" s="752"/>
      <c r="L62" s="752"/>
      <c r="M62" s="752"/>
      <c r="N62" s="752"/>
      <c r="O62" s="752"/>
      <c r="P62" s="752"/>
      <c r="Q62" s="752"/>
      <c r="R62" s="752"/>
      <c r="S62" s="752"/>
      <c r="T62" s="752"/>
      <c r="U62" s="752"/>
      <c r="V62" s="752"/>
      <c r="W62" s="752"/>
      <c r="X62" s="752"/>
      <c r="Y62" s="752"/>
      <c r="Z62" s="752"/>
      <c r="AA62" s="752"/>
      <c r="AB62" s="752"/>
      <c r="AC62" s="752"/>
      <c r="AD62" s="752"/>
      <c r="AE62" s="752"/>
      <c r="AF62" s="752"/>
      <c r="AG62" s="752"/>
      <c r="AH62" s="752"/>
      <c r="AI62" s="752"/>
      <c r="AJ62" s="752"/>
      <c r="AK62" s="753"/>
      <c r="AL62" s="753"/>
      <c r="AM62" s="753"/>
      <c r="AN62" s="753"/>
      <c r="AO62" s="123"/>
      <c r="AP62" s="123"/>
      <c r="AQ62" s="111"/>
    </row>
    <row r="63" spans="1:43" ht="9.75" customHeight="1" x14ac:dyDescent="0.25">
      <c r="A63" s="751"/>
      <c r="B63" s="752"/>
      <c r="C63" s="752"/>
      <c r="D63" s="752"/>
      <c r="E63" s="752"/>
      <c r="F63" s="752"/>
      <c r="G63" s="752"/>
      <c r="H63" s="752"/>
      <c r="I63" s="752"/>
      <c r="J63" s="752"/>
      <c r="K63" s="752"/>
      <c r="L63" s="752"/>
      <c r="M63" s="752"/>
      <c r="N63" s="752"/>
      <c r="O63" s="752"/>
      <c r="P63" s="752"/>
      <c r="Q63" s="752"/>
      <c r="R63" s="752"/>
      <c r="S63" s="752"/>
      <c r="T63" s="752"/>
      <c r="U63" s="752"/>
      <c r="V63" s="752"/>
      <c r="W63" s="752"/>
      <c r="X63" s="752"/>
      <c r="Y63" s="752"/>
      <c r="Z63" s="752"/>
      <c r="AA63" s="752"/>
      <c r="AB63" s="752"/>
      <c r="AC63" s="752"/>
      <c r="AD63" s="752"/>
      <c r="AE63" s="752"/>
      <c r="AF63" s="752"/>
      <c r="AG63" s="752"/>
      <c r="AH63" s="752"/>
      <c r="AI63" s="752"/>
      <c r="AJ63" s="752"/>
      <c r="AK63" s="753"/>
      <c r="AL63" s="753"/>
      <c r="AM63" s="753"/>
      <c r="AN63" s="753"/>
      <c r="AO63" s="123"/>
      <c r="AP63" s="123"/>
      <c r="AQ63" s="111"/>
    </row>
    <row r="64" spans="1:43" ht="9.75" customHeight="1" x14ac:dyDescent="0.25">
      <c r="A64" s="751"/>
      <c r="B64" s="752"/>
      <c r="C64" s="752"/>
      <c r="D64" s="752"/>
      <c r="E64" s="752"/>
      <c r="F64" s="752"/>
      <c r="G64" s="752"/>
      <c r="H64" s="752"/>
      <c r="I64" s="752"/>
      <c r="J64" s="752"/>
      <c r="K64" s="752"/>
      <c r="L64" s="752"/>
      <c r="M64" s="752"/>
      <c r="N64" s="752"/>
      <c r="O64" s="752"/>
      <c r="P64" s="752"/>
      <c r="Q64" s="752"/>
      <c r="R64" s="752"/>
      <c r="S64" s="752"/>
      <c r="T64" s="752"/>
      <c r="U64" s="752"/>
      <c r="V64" s="752"/>
      <c r="W64" s="752"/>
      <c r="X64" s="752"/>
      <c r="Y64" s="752"/>
      <c r="Z64" s="752"/>
      <c r="AA64" s="752"/>
      <c r="AB64" s="752"/>
      <c r="AC64" s="752"/>
      <c r="AD64" s="752"/>
      <c r="AE64" s="752"/>
      <c r="AF64" s="752"/>
      <c r="AG64" s="752"/>
      <c r="AH64" s="752"/>
      <c r="AI64" s="752"/>
      <c r="AJ64" s="752"/>
      <c r="AK64" s="753"/>
      <c r="AL64" s="753"/>
      <c r="AM64" s="753"/>
      <c r="AN64" s="753"/>
      <c r="AO64" s="123"/>
      <c r="AP64" s="123"/>
      <c r="AQ64" s="111"/>
    </row>
    <row r="65" spans="1:43" ht="12" customHeight="1" x14ac:dyDescent="0.25">
      <c r="A65" s="751" t="s">
        <v>296</v>
      </c>
      <c r="B65" s="752"/>
      <c r="C65" s="752"/>
      <c r="D65" s="752"/>
      <c r="E65" s="752"/>
      <c r="F65" s="752"/>
      <c r="G65" s="752"/>
      <c r="H65" s="752"/>
      <c r="I65" s="752"/>
      <c r="J65" s="752"/>
      <c r="K65" s="752"/>
      <c r="L65" s="752"/>
      <c r="M65" s="752"/>
      <c r="N65" s="752"/>
      <c r="O65" s="752"/>
      <c r="P65" s="752"/>
      <c r="Q65" s="752"/>
      <c r="R65" s="752"/>
      <c r="S65" s="752"/>
      <c r="T65" s="752"/>
      <c r="U65" s="752"/>
      <c r="V65" s="752"/>
      <c r="W65" s="752"/>
      <c r="X65" s="752"/>
      <c r="Y65" s="752"/>
      <c r="Z65" s="752"/>
      <c r="AA65" s="752"/>
      <c r="AB65" s="752"/>
      <c r="AC65" s="752"/>
      <c r="AD65" s="752"/>
      <c r="AE65" s="752"/>
      <c r="AF65" s="752"/>
      <c r="AG65" s="752"/>
      <c r="AH65" s="752"/>
      <c r="AI65" s="752"/>
      <c r="AJ65" s="752"/>
      <c r="AK65" s="753"/>
      <c r="AL65" s="753"/>
      <c r="AM65" s="753"/>
      <c r="AN65" s="753"/>
      <c r="AO65" s="123"/>
      <c r="AP65" s="123"/>
      <c r="AQ65" s="111"/>
    </row>
    <row r="66" spans="1:43" ht="27.75" customHeight="1" x14ac:dyDescent="0.25">
      <c r="A66" s="793" t="s">
        <v>295</v>
      </c>
      <c r="B66" s="794"/>
      <c r="C66" s="794"/>
      <c r="D66" s="794"/>
      <c r="E66" s="794"/>
      <c r="F66" s="794"/>
      <c r="G66" s="794"/>
      <c r="H66" s="794"/>
      <c r="I66" s="794"/>
      <c r="J66" s="794"/>
      <c r="K66" s="794"/>
      <c r="L66" s="794"/>
      <c r="M66" s="794"/>
      <c r="N66" s="794"/>
      <c r="O66" s="794"/>
      <c r="P66" s="794"/>
      <c r="Q66" s="794"/>
      <c r="R66" s="794"/>
      <c r="S66" s="794"/>
      <c r="T66" s="794"/>
      <c r="U66" s="794"/>
      <c r="V66" s="794"/>
      <c r="W66" s="794"/>
      <c r="X66" s="794"/>
      <c r="Y66" s="794"/>
      <c r="Z66" s="794"/>
      <c r="AA66" s="794"/>
      <c r="AB66" s="794"/>
      <c r="AC66" s="794"/>
      <c r="AD66" s="794"/>
      <c r="AE66" s="794"/>
      <c r="AF66" s="794"/>
      <c r="AG66" s="794"/>
      <c r="AH66" s="794"/>
      <c r="AI66" s="794"/>
      <c r="AJ66" s="795"/>
      <c r="AK66" s="796"/>
      <c r="AL66" s="796"/>
      <c r="AM66" s="796"/>
      <c r="AN66" s="796"/>
      <c r="AO66" s="124"/>
      <c r="AP66" s="124"/>
      <c r="AQ66" s="117"/>
    </row>
    <row r="67" spans="1:43" ht="11.25" customHeight="1" x14ac:dyDescent="0.25">
      <c r="A67" s="751" t="s">
        <v>287</v>
      </c>
      <c r="B67" s="752"/>
      <c r="C67" s="752"/>
      <c r="D67" s="752"/>
      <c r="E67" s="752"/>
      <c r="F67" s="752"/>
      <c r="G67" s="752"/>
      <c r="H67" s="752"/>
      <c r="I67" s="752"/>
      <c r="J67" s="752"/>
      <c r="K67" s="752"/>
      <c r="L67" s="752"/>
      <c r="M67" s="752"/>
      <c r="N67" s="752"/>
      <c r="O67" s="752"/>
      <c r="P67" s="752"/>
      <c r="Q67" s="752"/>
      <c r="R67" s="752"/>
      <c r="S67" s="752"/>
      <c r="T67" s="752"/>
      <c r="U67" s="752"/>
      <c r="V67" s="752"/>
      <c r="W67" s="752"/>
      <c r="X67" s="752"/>
      <c r="Y67" s="752"/>
      <c r="Z67" s="752"/>
      <c r="AA67" s="752"/>
      <c r="AB67" s="752"/>
      <c r="AC67" s="752"/>
      <c r="AD67" s="752"/>
      <c r="AE67" s="752"/>
      <c r="AF67" s="752"/>
      <c r="AG67" s="752"/>
      <c r="AH67" s="752"/>
      <c r="AI67" s="752"/>
      <c r="AJ67" s="752"/>
      <c r="AK67" s="753"/>
      <c r="AL67" s="753"/>
      <c r="AM67" s="753"/>
      <c r="AN67" s="753"/>
      <c r="AO67" s="123"/>
      <c r="AP67" s="123"/>
      <c r="AQ67" s="111"/>
    </row>
    <row r="68" spans="1:43" ht="25.5" customHeight="1" x14ac:dyDescent="0.25">
      <c r="A68" s="793" t="s">
        <v>288</v>
      </c>
      <c r="B68" s="794"/>
      <c r="C68" s="794"/>
      <c r="D68" s="794"/>
      <c r="E68" s="794"/>
      <c r="F68" s="794"/>
      <c r="G68" s="794"/>
      <c r="H68" s="794"/>
      <c r="I68" s="794"/>
      <c r="J68" s="794"/>
      <c r="K68" s="794"/>
      <c r="L68" s="794"/>
      <c r="M68" s="794"/>
      <c r="N68" s="794"/>
      <c r="O68" s="794"/>
      <c r="P68" s="794"/>
      <c r="Q68" s="794"/>
      <c r="R68" s="794"/>
      <c r="S68" s="794"/>
      <c r="T68" s="794"/>
      <c r="U68" s="794"/>
      <c r="V68" s="794"/>
      <c r="W68" s="794"/>
      <c r="X68" s="794"/>
      <c r="Y68" s="794"/>
      <c r="Z68" s="794"/>
      <c r="AA68" s="794"/>
      <c r="AB68" s="794"/>
      <c r="AC68" s="794"/>
      <c r="AD68" s="794"/>
      <c r="AE68" s="794"/>
      <c r="AF68" s="794"/>
      <c r="AG68" s="794"/>
      <c r="AH68" s="794"/>
      <c r="AI68" s="794"/>
      <c r="AJ68" s="795"/>
      <c r="AK68" s="796"/>
      <c r="AL68" s="796"/>
      <c r="AM68" s="796"/>
      <c r="AN68" s="796"/>
      <c r="AO68" s="124"/>
      <c r="AP68" s="124"/>
      <c r="AQ68" s="117"/>
    </row>
    <row r="69" spans="1:43" ht="12" customHeight="1" x14ac:dyDescent="0.25">
      <c r="A69" s="751" t="s">
        <v>286</v>
      </c>
      <c r="B69" s="752"/>
      <c r="C69" s="752"/>
      <c r="D69" s="752"/>
      <c r="E69" s="752"/>
      <c r="F69" s="752"/>
      <c r="G69" s="752"/>
      <c r="H69" s="752"/>
      <c r="I69" s="752"/>
      <c r="J69" s="752"/>
      <c r="K69" s="752"/>
      <c r="L69" s="752"/>
      <c r="M69" s="752"/>
      <c r="N69" s="752"/>
      <c r="O69" s="752"/>
      <c r="P69" s="752"/>
      <c r="Q69" s="752"/>
      <c r="R69" s="752"/>
      <c r="S69" s="752"/>
      <c r="T69" s="752"/>
      <c r="U69" s="752"/>
      <c r="V69" s="752"/>
      <c r="W69" s="752"/>
      <c r="X69" s="752"/>
      <c r="Y69" s="752"/>
      <c r="Z69" s="752"/>
      <c r="AA69" s="752"/>
      <c r="AB69" s="752"/>
      <c r="AC69" s="752"/>
      <c r="AD69" s="752"/>
      <c r="AE69" s="752"/>
      <c r="AF69" s="752"/>
      <c r="AG69" s="752"/>
      <c r="AH69" s="752"/>
      <c r="AI69" s="752"/>
      <c r="AJ69" s="752"/>
      <c r="AK69" s="753"/>
      <c r="AL69" s="753"/>
      <c r="AM69" s="753"/>
      <c r="AN69" s="753"/>
      <c r="AO69" s="123"/>
      <c r="AP69" s="123"/>
      <c r="AQ69" s="111"/>
    </row>
    <row r="70" spans="1:43" ht="12.75" customHeight="1" x14ac:dyDescent="0.25">
      <c r="A70" s="798" t="s">
        <v>294</v>
      </c>
      <c r="B70" s="799"/>
      <c r="C70" s="799"/>
      <c r="D70" s="799"/>
      <c r="E70" s="799"/>
      <c r="F70" s="799"/>
      <c r="G70" s="799"/>
      <c r="H70" s="799"/>
      <c r="I70" s="799"/>
      <c r="J70" s="799"/>
      <c r="K70" s="799"/>
      <c r="L70" s="799"/>
      <c r="M70" s="799"/>
      <c r="N70" s="799"/>
      <c r="O70" s="799"/>
      <c r="P70" s="799"/>
      <c r="Q70" s="799"/>
      <c r="R70" s="799"/>
      <c r="S70" s="799"/>
      <c r="T70" s="799"/>
      <c r="U70" s="799"/>
      <c r="V70" s="799"/>
      <c r="W70" s="799"/>
      <c r="X70" s="799"/>
      <c r="Y70" s="799"/>
      <c r="Z70" s="799"/>
      <c r="AA70" s="799"/>
      <c r="AB70" s="799"/>
      <c r="AC70" s="799"/>
      <c r="AD70" s="799"/>
      <c r="AE70" s="799"/>
      <c r="AF70" s="799"/>
      <c r="AG70" s="799"/>
      <c r="AH70" s="799"/>
      <c r="AI70" s="799"/>
      <c r="AJ70" s="799"/>
      <c r="AK70" s="796"/>
      <c r="AL70" s="796"/>
      <c r="AM70" s="796"/>
      <c r="AN70" s="796"/>
      <c r="AO70" s="124"/>
      <c r="AP70" s="124"/>
      <c r="AQ70" s="117"/>
    </row>
    <row r="71" spans="1:43" ht="12" customHeight="1" x14ac:dyDescent="0.25">
      <c r="A71" s="751" t="s">
        <v>285</v>
      </c>
      <c r="B71" s="752"/>
      <c r="C71" s="752"/>
      <c r="D71" s="752"/>
      <c r="E71" s="752"/>
      <c r="F71" s="752"/>
      <c r="G71" s="752"/>
      <c r="H71" s="752"/>
      <c r="I71" s="752"/>
      <c r="J71" s="752"/>
      <c r="K71" s="752"/>
      <c r="L71" s="752"/>
      <c r="M71" s="752"/>
      <c r="N71" s="752"/>
      <c r="O71" s="752"/>
      <c r="P71" s="752"/>
      <c r="Q71" s="752"/>
      <c r="R71" s="752"/>
      <c r="S71" s="752"/>
      <c r="T71" s="752"/>
      <c r="U71" s="752"/>
      <c r="V71" s="752"/>
      <c r="W71" s="752"/>
      <c r="X71" s="752"/>
      <c r="Y71" s="752"/>
      <c r="Z71" s="752"/>
      <c r="AA71" s="752"/>
      <c r="AB71" s="752"/>
      <c r="AC71" s="752"/>
      <c r="AD71" s="752"/>
      <c r="AE71" s="752"/>
      <c r="AF71" s="752"/>
      <c r="AG71" s="752"/>
      <c r="AH71" s="752"/>
      <c r="AI71" s="752"/>
      <c r="AJ71" s="752"/>
      <c r="AK71" s="753"/>
      <c r="AL71" s="753"/>
      <c r="AM71" s="753"/>
      <c r="AN71" s="753"/>
      <c r="AO71" s="123"/>
      <c r="AP71" s="123"/>
      <c r="AQ71" s="111"/>
    </row>
    <row r="72" spans="1:43" ht="12.75" customHeight="1" thickBot="1" x14ac:dyDescent="0.3">
      <c r="A72" s="800" t="s">
        <v>293</v>
      </c>
      <c r="B72" s="801"/>
      <c r="C72" s="801"/>
      <c r="D72" s="801"/>
      <c r="E72" s="801"/>
      <c r="F72" s="801"/>
      <c r="G72" s="801"/>
      <c r="H72" s="801"/>
      <c r="I72" s="801"/>
      <c r="J72" s="801"/>
      <c r="K72" s="801"/>
      <c r="L72" s="801"/>
      <c r="M72" s="801"/>
      <c r="N72" s="801"/>
      <c r="O72" s="801"/>
      <c r="P72" s="801"/>
      <c r="Q72" s="801"/>
      <c r="R72" s="801"/>
      <c r="S72" s="801"/>
      <c r="T72" s="801"/>
      <c r="U72" s="801"/>
      <c r="V72" s="801"/>
      <c r="W72" s="801"/>
      <c r="X72" s="801"/>
      <c r="Y72" s="801"/>
      <c r="Z72" s="801"/>
      <c r="AA72" s="801"/>
      <c r="AB72" s="801"/>
      <c r="AC72" s="801"/>
      <c r="AD72" s="801"/>
      <c r="AE72" s="801"/>
      <c r="AF72" s="801"/>
      <c r="AG72" s="801"/>
      <c r="AH72" s="801"/>
      <c r="AI72" s="801"/>
      <c r="AJ72" s="802"/>
      <c r="AK72" s="803"/>
      <c r="AL72" s="803"/>
      <c r="AM72" s="803"/>
      <c r="AN72" s="803"/>
      <c r="AO72" s="122"/>
      <c r="AP72" s="122"/>
      <c r="AQ72" s="117"/>
    </row>
    <row r="73" spans="1:43" ht="7.5" customHeight="1" thickBot="1" x14ac:dyDescent="0.3">
      <c r="A73" s="121"/>
      <c r="B73" s="121"/>
      <c r="C73" s="121"/>
      <c r="D73" s="121"/>
      <c r="E73" s="121"/>
      <c r="F73" s="121"/>
      <c r="G73" s="121"/>
      <c r="H73" s="121"/>
      <c r="I73" s="121"/>
      <c r="J73" s="121"/>
      <c r="K73" s="121"/>
      <c r="L73" s="121"/>
      <c r="M73" s="121"/>
      <c r="N73" s="121"/>
      <c r="O73" s="121"/>
      <c r="P73" s="121"/>
      <c r="Q73" s="121"/>
      <c r="R73" s="121"/>
      <c r="S73" s="121"/>
      <c r="T73" s="121"/>
      <c r="U73" s="121"/>
      <c r="V73" s="121"/>
      <c r="W73" s="121"/>
      <c r="X73" s="121"/>
      <c r="Y73" s="121"/>
      <c r="Z73" s="121"/>
      <c r="AA73" s="121"/>
      <c r="AB73" s="121"/>
      <c r="AC73" s="121"/>
      <c r="AD73" s="121"/>
      <c r="AE73" s="121"/>
      <c r="AF73" s="121"/>
      <c r="AG73" s="121"/>
      <c r="AH73" s="121"/>
      <c r="AI73" s="121"/>
      <c r="AJ73" s="121"/>
      <c r="AK73" s="121"/>
      <c r="AL73" s="121"/>
      <c r="AM73" s="106"/>
      <c r="AN73" s="106"/>
      <c r="AO73" s="120"/>
      <c r="AP73" s="120"/>
      <c r="AQ73" s="105"/>
    </row>
    <row r="74" spans="1:43" ht="25.5" customHeight="1" x14ac:dyDescent="0.25">
      <c r="A74" s="786" t="s">
        <v>292</v>
      </c>
      <c r="B74" s="787"/>
      <c r="C74" s="787"/>
      <c r="D74" s="787"/>
      <c r="E74" s="787"/>
      <c r="F74" s="787"/>
      <c r="G74" s="787"/>
      <c r="H74" s="787"/>
      <c r="I74" s="787"/>
      <c r="J74" s="787"/>
      <c r="K74" s="787"/>
      <c r="L74" s="787"/>
      <c r="M74" s="787"/>
      <c r="N74" s="787"/>
      <c r="O74" s="787"/>
      <c r="P74" s="787"/>
      <c r="Q74" s="787"/>
      <c r="R74" s="787"/>
      <c r="S74" s="787"/>
      <c r="T74" s="787"/>
      <c r="U74" s="787"/>
      <c r="V74" s="787"/>
      <c r="W74" s="787"/>
      <c r="X74" s="787"/>
      <c r="Y74" s="787"/>
      <c r="Z74" s="787"/>
      <c r="AA74" s="787"/>
      <c r="AB74" s="787"/>
      <c r="AC74" s="787"/>
      <c r="AD74" s="787"/>
      <c r="AE74" s="787"/>
      <c r="AF74" s="787"/>
      <c r="AG74" s="787"/>
      <c r="AH74" s="787"/>
      <c r="AI74" s="787"/>
      <c r="AJ74" s="787"/>
      <c r="AK74" s="779" t="s">
        <v>4</v>
      </c>
      <c r="AL74" s="779"/>
      <c r="AM74" s="779" t="s">
        <v>291</v>
      </c>
      <c r="AN74" s="779"/>
      <c r="AO74" s="119" t="s">
        <v>290</v>
      </c>
      <c r="AP74" s="119" t="s">
        <v>289</v>
      </c>
      <c r="AQ74" s="111"/>
    </row>
    <row r="75" spans="1:43" ht="25.5" customHeight="1" x14ac:dyDescent="0.25">
      <c r="A75" s="793" t="s">
        <v>288</v>
      </c>
      <c r="B75" s="794"/>
      <c r="C75" s="794"/>
      <c r="D75" s="794"/>
      <c r="E75" s="794"/>
      <c r="F75" s="794"/>
      <c r="G75" s="794"/>
      <c r="H75" s="794"/>
      <c r="I75" s="794"/>
      <c r="J75" s="794"/>
      <c r="K75" s="794"/>
      <c r="L75" s="794"/>
      <c r="M75" s="794"/>
      <c r="N75" s="794"/>
      <c r="O75" s="794"/>
      <c r="P75" s="794"/>
      <c r="Q75" s="794"/>
      <c r="R75" s="794"/>
      <c r="S75" s="794"/>
      <c r="T75" s="794"/>
      <c r="U75" s="794"/>
      <c r="V75" s="794"/>
      <c r="W75" s="794"/>
      <c r="X75" s="794"/>
      <c r="Y75" s="794"/>
      <c r="Z75" s="794"/>
      <c r="AA75" s="794"/>
      <c r="AB75" s="794"/>
      <c r="AC75" s="794"/>
      <c r="AD75" s="794"/>
      <c r="AE75" s="794"/>
      <c r="AF75" s="794"/>
      <c r="AG75" s="794"/>
      <c r="AH75" s="794"/>
      <c r="AI75" s="794"/>
      <c r="AJ75" s="795"/>
      <c r="AK75" s="796"/>
      <c r="AL75" s="796"/>
      <c r="AM75" s="797"/>
      <c r="AN75" s="797"/>
      <c r="AO75" s="115"/>
      <c r="AP75" s="115"/>
      <c r="AQ75" s="117"/>
    </row>
    <row r="76" spans="1:43" ht="12" customHeight="1" x14ac:dyDescent="0.25">
      <c r="A76" s="751" t="s">
        <v>287</v>
      </c>
      <c r="B76" s="752"/>
      <c r="C76" s="752"/>
      <c r="D76" s="752"/>
      <c r="E76" s="752"/>
      <c r="F76" s="752"/>
      <c r="G76" s="752"/>
      <c r="H76" s="752"/>
      <c r="I76" s="752"/>
      <c r="J76" s="752"/>
      <c r="K76" s="752"/>
      <c r="L76" s="752"/>
      <c r="M76" s="752"/>
      <c r="N76" s="752"/>
      <c r="O76" s="752"/>
      <c r="P76" s="752"/>
      <c r="Q76" s="752"/>
      <c r="R76" s="752"/>
      <c r="S76" s="752"/>
      <c r="T76" s="752"/>
      <c r="U76" s="752"/>
      <c r="V76" s="752"/>
      <c r="W76" s="752"/>
      <c r="X76" s="752"/>
      <c r="Y76" s="752"/>
      <c r="Z76" s="752"/>
      <c r="AA76" s="752"/>
      <c r="AB76" s="752"/>
      <c r="AC76" s="752"/>
      <c r="AD76" s="752"/>
      <c r="AE76" s="752"/>
      <c r="AF76" s="752"/>
      <c r="AG76" s="752"/>
      <c r="AH76" s="752"/>
      <c r="AI76" s="752"/>
      <c r="AJ76" s="752"/>
      <c r="AK76" s="753"/>
      <c r="AL76" s="753"/>
      <c r="AM76" s="804"/>
      <c r="AN76" s="804"/>
      <c r="AO76" s="118"/>
      <c r="AP76" s="118"/>
      <c r="AQ76" s="111"/>
    </row>
    <row r="77" spans="1:43" ht="12" customHeight="1" x14ac:dyDescent="0.25">
      <c r="A77" s="751" t="s">
        <v>286</v>
      </c>
      <c r="B77" s="752"/>
      <c r="C77" s="752"/>
      <c r="D77" s="752"/>
      <c r="E77" s="752"/>
      <c r="F77" s="752"/>
      <c r="G77" s="752"/>
      <c r="H77" s="752"/>
      <c r="I77" s="752"/>
      <c r="J77" s="752"/>
      <c r="K77" s="752"/>
      <c r="L77" s="752"/>
      <c r="M77" s="752"/>
      <c r="N77" s="752"/>
      <c r="O77" s="752"/>
      <c r="P77" s="752"/>
      <c r="Q77" s="752"/>
      <c r="R77" s="752"/>
      <c r="S77" s="752"/>
      <c r="T77" s="752"/>
      <c r="U77" s="752"/>
      <c r="V77" s="752"/>
      <c r="W77" s="752"/>
      <c r="X77" s="752"/>
      <c r="Y77" s="752"/>
      <c r="Z77" s="752"/>
      <c r="AA77" s="752"/>
      <c r="AB77" s="752"/>
      <c r="AC77" s="752"/>
      <c r="AD77" s="752"/>
      <c r="AE77" s="752"/>
      <c r="AF77" s="752"/>
      <c r="AG77" s="752"/>
      <c r="AH77" s="752"/>
      <c r="AI77" s="752"/>
      <c r="AJ77" s="752"/>
      <c r="AK77" s="753"/>
      <c r="AL77" s="753"/>
      <c r="AM77" s="804"/>
      <c r="AN77" s="804"/>
      <c r="AO77" s="118"/>
      <c r="AP77" s="118"/>
      <c r="AQ77" s="111"/>
    </row>
    <row r="78" spans="1:43" ht="12" customHeight="1" x14ac:dyDescent="0.25">
      <c r="A78" s="751" t="s">
        <v>285</v>
      </c>
      <c r="B78" s="752"/>
      <c r="C78" s="752"/>
      <c r="D78" s="752"/>
      <c r="E78" s="752"/>
      <c r="F78" s="752"/>
      <c r="G78" s="752"/>
      <c r="H78" s="752"/>
      <c r="I78" s="752"/>
      <c r="J78" s="752"/>
      <c r="K78" s="752"/>
      <c r="L78" s="752"/>
      <c r="M78" s="752"/>
      <c r="N78" s="752"/>
      <c r="O78" s="752"/>
      <c r="P78" s="752"/>
      <c r="Q78" s="752"/>
      <c r="R78" s="752"/>
      <c r="S78" s="752"/>
      <c r="T78" s="752"/>
      <c r="U78" s="752"/>
      <c r="V78" s="752"/>
      <c r="W78" s="752"/>
      <c r="X78" s="752"/>
      <c r="Y78" s="752"/>
      <c r="Z78" s="752"/>
      <c r="AA78" s="752"/>
      <c r="AB78" s="752"/>
      <c r="AC78" s="752"/>
      <c r="AD78" s="752"/>
      <c r="AE78" s="752"/>
      <c r="AF78" s="752"/>
      <c r="AG78" s="752"/>
      <c r="AH78" s="752"/>
      <c r="AI78" s="752"/>
      <c r="AJ78" s="752"/>
      <c r="AK78" s="753"/>
      <c r="AL78" s="753"/>
      <c r="AM78" s="804"/>
      <c r="AN78" s="804"/>
      <c r="AO78" s="118"/>
      <c r="AP78" s="118"/>
      <c r="AQ78" s="111"/>
    </row>
    <row r="79" spans="1:43" ht="12" customHeight="1" x14ac:dyDescent="0.25">
      <c r="A79" s="751" t="s">
        <v>284</v>
      </c>
      <c r="B79" s="752"/>
      <c r="C79" s="752"/>
      <c r="D79" s="752"/>
      <c r="E79" s="752"/>
      <c r="F79" s="752"/>
      <c r="G79" s="752"/>
      <c r="H79" s="752"/>
      <c r="I79" s="752"/>
      <c r="J79" s="752"/>
      <c r="K79" s="752"/>
      <c r="L79" s="752"/>
      <c r="M79" s="752"/>
      <c r="N79" s="752"/>
      <c r="O79" s="752"/>
      <c r="P79" s="752"/>
      <c r="Q79" s="752"/>
      <c r="R79" s="752"/>
      <c r="S79" s="752"/>
      <c r="T79" s="752"/>
      <c r="U79" s="752"/>
      <c r="V79" s="752"/>
      <c r="W79" s="752"/>
      <c r="X79" s="752"/>
      <c r="Y79" s="752"/>
      <c r="Z79" s="752"/>
      <c r="AA79" s="752"/>
      <c r="AB79" s="752"/>
      <c r="AC79" s="752"/>
      <c r="AD79" s="752"/>
      <c r="AE79" s="752"/>
      <c r="AF79" s="752"/>
      <c r="AG79" s="752"/>
      <c r="AH79" s="752"/>
      <c r="AI79" s="752"/>
      <c r="AJ79" s="752"/>
      <c r="AK79" s="753"/>
      <c r="AL79" s="753"/>
      <c r="AM79" s="804"/>
      <c r="AN79" s="804"/>
      <c r="AO79" s="118"/>
      <c r="AP79" s="118"/>
      <c r="AQ79" s="111"/>
    </row>
    <row r="80" spans="1:43" ht="12" customHeight="1" x14ac:dyDescent="0.25">
      <c r="A80" s="751" t="s">
        <v>283</v>
      </c>
      <c r="B80" s="752"/>
      <c r="C80" s="752"/>
      <c r="D80" s="752"/>
      <c r="E80" s="752"/>
      <c r="F80" s="752"/>
      <c r="G80" s="752"/>
      <c r="H80" s="752"/>
      <c r="I80" s="752"/>
      <c r="J80" s="752"/>
      <c r="K80" s="752"/>
      <c r="L80" s="752"/>
      <c r="M80" s="752"/>
      <c r="N80" s="752"/>
      <c r="O80" s="752"/>
      <c r="P80" s="752"/>
      <c r="Q80" s="752"/>
      <c r="R80" s="752"/>
      <c r="S80" s="752"/>
      <c r="T80" s="752"/>
      <c r="U80" s="752"/>
      <c r="V80" s="752"/>
      <c r="W80" s="752"/>
      <c r="X80" s="752"/>
      <c r="Y80" s="752"/>
      <c r="Z80" s="752"/>
      <c r="AA80" s="752"/>
      <c r="AB80" s="752"/>
      <c r="AC80" s="752"/>
      <c r="AD80" s="752"/>
      <c r="AE80" s="752"/>
      <c r="AF80" s="752"/>
      <c r="AG80" s="752"/>
      <c r="AH80" s="752"/>
      <c r="AI80" s="752"/>
      <c r="AJ80" s="752"/>
      <c r="AK80" s="753"/>
      <c r="AL80" s="753"/>
      <c r="AM80" s="804"/>
      <c r="AN80" s="804"/>
      <c r="AO80" s="118"/>
      <c r="AP80" s="118"/>
      <c r="AQ80" s="111"/>
    </row>
    <row r="81" spans="1:45" ht="12.75" customHeight="1" x14ac:dyDescent="0.25">
      <c r="A81" s="751" t="s">
        <v>282</v>
      </c>
      <c r="B81" s="752"/>
      <c r="C81" s="752"/>
      <c r="D81" s="752"/>
      <c r="E81" s="752"/>
      <c r="F81" s="752"/>
      <c r="G81" s="752"/>
      <c r="H81" s="752"/>
      <c r="I81" s="752"/>
      <c r="J81" s="752"/>
      <c r="K81" s="752"/>
      <c r="L81" s="752"/>
      <c r="M81" s="752"/>
      <c r="N81" s="752"/>
      <c r="O81" s="752"/>
      <c r="P81" s="752"/>
      <c r="Q81" s="752"/>
      <c r="R81" s="752"/>
      <c r="S81" s="752"/>
      <c r="T81" s="752"/>
      <c r="U81" s="752"/>
      <c r="V81" s="752"/>
      <c r="W81" s="752"/>
      <c r="X81" s="752"/>
      <c r="Y81" s="752"/>
      <c r="Z81" s="752"/>
      <c r="AA81" s="752"/>
      <c r="AB81" s="752"/>
      <c r="AC81" s="752"/>
      <c r="AD81" s="752"/>
      <c r="AE81" s="752"/>
      <c r="AF81" s="752"/>
      <c r="AG81" s="752"/>
      <c r="AH81" s="752"/>
      <c r="AI81" s="752"/>
      <c r="AJ81" s="752"/>
      <c r="AK81" s="753"/>
      <c r="AL81" s="753"/>
      <c r="AM81" s="804"/>
      <c r="AN81" s="804"/>
      <c r="AO81" s="118"/>
      <c r="AP81" s="118"/>
      <c r="AQ81" s="111"/>
    </row>
    <row r="82" spans="1:45" ht="12.75" customHeight="1" x14ac:dyDescent="0.25">
      <c r="A82" s="751" t="s">
        <v>281</v>
      </c>
      <c r="B82" s="752"/>
      <c r="C82" s="752"/>
      <c r="D82" s="752"/>
      <c r="E82" s="752"/>
      <c r="F82" s="752"/>
      <c r="G82" s="752"/>
      <c r="H82" s="752"/>
      <c r="I82" s="752"/>
      <c r="J82" s="752"/>
      <c r="K82" s="752"/>
      <c r="L82" s="752"/>
      <c r="M82" s="752"/>
      <c r="N82" s="752"/>
      <c r="O82" s="752"/>
      <c r="P82" s="752"/>
      <c r="Q82" s="752"/>
      <c r="R82" s="752"/>
      <c r="S82" s="752"/>
      <c r="T82" s="752"/>
      <c r="U82" s="752"/>
      <c r="V82" s="752"/>
      <c r="W82" s="752"/>
      <c r="X82" s="752"/>
      <c r="Y82" s="752"/>
      <c r="Z82" s="752"/>
      <c r="AA82" s="752"/>
      <c r="AB82" s="752"/>
      <c r="AC82" s="752"/>
      <c r="AD82" s="752"/>
      <c r="AE82" s="752"/>
      <c r="AF82" s="752"/>
      <c r="AG82" s="752"/>
      <c r="AH82" s="752"/>
      <c r="AI82" s="752"/>
      <c r="AJ82" s="752"/>
      <c r="AK82" s="753"/>
      <c r="AL82" s="753"/>
      <c r="AM82" s="804"/>
      <c r="AN82" s="804"/>
      <c r="AO82" s="118"/>
      <c r="AP82" s="118"/>
      <c r="AQ82" s="111"/>
    </row>
    <row r="83" spans="1:45" ht="12" customHeight="1" x14ac:dyDescent="0.25">
      <c r="A83" s="798" t="s">
        <v>280</v>
      </c>
      <c r="B83" s="799"/>
      <c r="C83" s="799"/>
      <c r="D83" s="799"/>
      <c r="E83" s="799"/>
      <c r="F83" s="799"/>
      <c r="G83" s="799"/>
      <c r="H83" s="799"/>
      <c r="I83" s="799"/>
      <c r="J83" s="799"/>
      <c r="K83" s="799"/>
      <c r="L83" s="799"/>
      <c r="M83" s="799"/>
      <c r="N83" s="799"/>
      <c r="O83" s="799"/>
      <c r="P83" s="799"/>
      <c r="Q83" s="799"/>
      <c r="R83" s="799"/>
      <c r="S83" s="799"/>
      <c r="T83" s="799"/>
      <c r="U83" s="799"/>
      <c r="V83" s="799"/>
      <c r="W83" s="799"/>
      <c r="X83" s="799"/>
      <c r="Y83" s="799"/>
      <c r="Z83" s="799"/>
      <c r="AA83" s="799"/>
      <c r="AB83" s="799"/>
      <c r="AC83" s="799"/>
      <c r="AD83" s="799"/>
      <c r="AE83" s="799"/>
      <c r="AF83" s="799"/>
      <c r="AG83" s="799"/>
      <c r="AH83" s="799"/>
      <c r="AI83" s="799"/>
      <c r="AJ83" s="799"/>
      <c r="AK83" s="796"/>
      <c r="AL83" s="796"/>
      <c r="AM83" s="797"/>
      <c r="AN83" s="797"/>
      <c r="AO83" s="115"/>
      <c r="AP83" s="115"/>
      <c r="AQ83" s="117"/>
    </row>
    <row r="84" spans="1:45" ht="12" customHeight="1" x14ac:dyDescent="0.25">
      <c r="A84" s="798" t="s">
        <v>279</v>
      </c>
      <c r="B84" s="799"/>
      <c r="C84" s="799"/>
      <c r="D84" s="799"/>
      <c r="E84" s="799"/>
      <c r="F84" s="799"/>
      <c r="G84" s="799"/>
      <c r="H84" s="799"/>
      <c r="I84" s="799"/>
      <c r="J84" s="799"/>
      <c r="K84" s="799"/>
      <c r="L84" s="799"/>
      <c r="M84" s="799"/>
      <c r="N84" s="799"/>
      <c r="O84" s="799"/>
      <c r="P84" s="799"/>
      <c r="Q84" s="799"/>
      <c r="R84" s="799"/>
      <c r="S84" s="799"/>
      <c r="T84" s="799"/>
      <c r="U84" s="799"/>
      <c r="V84" s="799"/>
      <c r="W84" s="799"/>
      <c r="X84" s="799"/>
      <c r="Y84" s="799"/>
      <c r="Z84" s="799"/>
      <c r="AA84" s="799"/>
      <c r="AB84" s="799"/>
      <c r="AC84" s="799"/>
      <c r="AD84" s="799"/>
      <c r="AE84" s="799"/>
      <c r="AF84" s="799"/>
      <c r="AG84" s="799"/>
      <c r="AH84" s="799"/>
      <c r="AI84" s="799"/>
      <c r="AJ84" s="799"/>
      <c r="AK84" s="796"/>
      <c r="AL84" s="796"/>
      <c r="AM84" s="797"/>
      <c r="AN84" s="797"/>
      <c r="AO84" s="115"/>
      <c r="AP84" s="115"/>
      <c r="AQ84" s="117"/>
    </row>
    <row r="85" spans="1:45" ht="12" customHeight="1" x14ac:dyDescent="0.25">
      <c r="A85" s="751" t="s">
        <v>278</v>
      </c>
      <c r="B85" s="752"/>
      <c r="C85" s="752"/>
      <c r="D85" s="752"/>
      <c r="E85" s="752"/>
      <c r="F85" s="752"/>
      <c r="G85" s="752"/>
      <c r="H85" s="752"/>
      <c r="I85" s="752"/>
      <c r="J85" s="752"/>
      <c r="K85" s="752"/>
      <c r="L85" s="752"/>
      <c r="M85" s="752"/>
      <c r="N85" s="752"/>
      <c r="O85" s="752"/>
      <c r="P85" s="752"/>
      <c r="Q85" s="752"/>
      <c r="R85" s="752"/>
      <c r="S85" s="752"/>
      <c r="T85" s="752"/>
      <c r="U85" s="752"/>
      <c r="V85" s="752"/>
      <c r="W85" s="752"/>
      <c r="X85" s="752"/>
      <c r="Y85" s="752"/>
      <c r="Z85" s="752"/>
      <c r="AA85" s="752"/>
      <c r="AB85" s="752"/>
      <c r="AC85" s="752"/>
      <c r="AD85" s="752"/>
      <c r="AE85" s="752"/>
      <c r="AF85" s="752"/>
      <c r="AG85" s="752"/>
      <c r="AH85" s="752"/>
      <c r="AI85" s="752"/>
      <c r="AJ85" s="752"/>
      <c r="AK85" s="753"/>
      <c r="AL85" s="753"/>
      <c r="AM85" s="804"/>
      <c r="AN85" s="804"/>
      <c r="AO85" s="118"/>
      <c r="AP85" s="118"/>
      <c r="AQ85" s="105"/>
    </row>
    <row r="86" spans="1:45" ht="27.75" customHeight="1" x14ac:dyDescent="0.25">
      <c r="A86" s="793" t="s">
        <v>277</v>
      </c>
      <c r="B86" s="794"/>
      <c r="C86" s="794"/>
      <c r="D86" s="794"/>
      <c r="E86" s="794"/>
      <c r="F86" s="794"/>
      <c r="G86" s="794"/>
      <c r="H86" s="794"/>
      <c r="I86" s="794"/>
      <c r="J86" s="794"/>
      <c r="K86" s="794"/>
      <c r="L86" s="794"/>
      <c r="M86" s="794"/>
      <c r="N86" s="794"/>
      <c r="O86" s="794"/>
      <c r="P86" s="794"/>
      <c r="Q86" s="794"/>
      <c r="R86" s="794"/>
      <c r="S86" s="794"/>
      <c r="T86" s="794"/>
      <c r="U86" s="794"/>
      <c r="V86" s="794"/>
      <c r="W86" s="794"/>
      <c r="X86" s="794"/>
      <c r="Y86" s="794"/>
      <c r="Z86" s="794"/>
      <c r="AA86" s="794"/>
      <c r="AB86" s="794"/>
      <c r="AC86" s="794"/>
      <c r="AD86" s="794"/>
      <c r="AE86" s="794"/>
      <c r="AF86" s="794"/>
      <c r="AG86" s="794"/>
      <c r="AH86" s="794"/>
      <c r="AI86" s="794"/>
      <c r="AJ86" s="795"/>
      <c r="AK86" s="796"/>
      <c r="AL86" s="796"/>
      <c r="AM86" s="797"/>
      <c r="AN86" s="797"/>
      <c r="AO86" s="115"/>
      <c r="AP86" s="115"/>
      <c r="AQ86" s="117"/>
    </row>
    <row r="87" spans="1:45" x14ac:dyDescent="0.25">
      <c r="A87" s="793" t="s">
        <v>276</v>
      </c>
      <c r="B87" s="794"/>
      <c r="C87" s="794"/>
      <c r="D87" s="794"/>
      <c r="E87" s="794"/>
      <c r="F87" s="794"/>
      <c r="G87" s="794"/>
      <c r="H87" s="794"/>
      <c r="I87" s="794"/>
      <c r="J87" s="794"/>
      <c r="K87" s="794"/>
      <c r="L87" s="794"/>
      <c r="M87" s="794"/>
      <c r="N87" s="794"/>
      <c r="O87" s="794"/>
      <c r="P87" s="794"/>
      <c r="Q87" s="794"/>
      <c r="R87" s="794"/>
      <c r="S87" s="794"/>
      <c r="T87" s="794"/>
      <c r="U87" s="794"/>
      <c r="V87" s="794"/>
      <c r="W87" s="794"/>
      <c r="X87" s="794"/>
      <c r="Y87" s="794"/>
      <c r="Z87" s="794"/>
      <c r="AA87" s="794"/>
      <c r="AB87" s="794"/>
      <c r="AC87" s="794"/>
      <c r="AD87" s="794"/>
      <c r="AE87" s="794"/>
      <c r="AF87" s="794"/>
      <c r="AG87" s="794"/>
      <c r="AH87" s="794"/>
      <c r="AI87" s="794"/>
      <c r="AJ87" s="795"/>
      <c r="AK87" s="796"/>
      <c r="AL87" s="796"/>
      <c r="AM87" s="797"/>
      <c r="AN87" s="797"/>
      <c r="AO87" s="115"/>
      <c r="AP87" s="115"/>
      <c r="AQ87" s="117"/>
    </row>
    <row r="88" spans="1:45" ht="14.25" customHeight="1" x14ac:dyDescent="0.25">
      <c r="A88" s="809" t="s">
        <v>275</v>
      </c>
      <c r="B88" s="810"/>
      <c r="C88" s="810"/>
      <c r="D88" s="811"/>
      <c r="E88" s="116"/>
      <c r="F88" s="116"/>
      <c r="G88" s="116"/>
      <c r="H88" s="116"/>
      <c r="I88" s="116"/>
      <c r="J88" s="116"/>
      <c r="K88" s="116"/>
      <c r="L88" s="116"/>
      <c r="M88" s="116"/>
      <c r="N88" s="116"/>
      <c r="O88" s="116"/>
      <c r="P88" s="116"/>
      <c r="Q88" s="116"/>
      <c r="R88" s="116"/>
      <c r="S88" s="116"/>
      <c r="T88" s="116"/>
      <c r="U88" s="116"/>
      <c r="V88" s="116"/>
      <c r="W88" s="116"/>
      <c r="X88" s="116"/>
      <c r="Y88" s="116"/>
      <c r="Z88" s="116"/>
      <c r="AA88" s="116"/>
      <c r="AB88" s="116"/>
      <c r="AC88" s="116"/>
      <c r="AD88" s="116"/>
      <c r="AE88" s="116"/>
      <c r="AF88" s="116"/>
      <c r="AG88" s="116"/>
      <c r="AH88" s="116"/>
      <c r="AI88" s="116"/>
      <c r="AJ88" s="116"/>
      <c r="AK88" s="812"/>
      <c r="AL88" s="813"/>
      <c r="AM88" s="814"/>
      <c r="AN88" s="815"/>
      <c r="AO88" s="115"/>
      <c r="AP88" s="115"/>
      <c r="AQ88" s="117"/>
    </row>
    <row r="89" spans="1:45" x14ac:dyDescent="0.25">
      <c r="A89" s="809" t="s">
        <v>274</v>
      </c>
      <c r="B89" s="810"/>
      <c r="C89" s="810"/>
      <c r="D89" s="811"/>
      <c r="E89" s="116"/>
      <c r="F89" s="116"/>
      <c r="G89" s="116"/>
      <c r="H89" s="116"/>
      <c r="I89" s="116"/>
      <c r="J89" s="116"/>
      <c r="K89" s="116"/>
      <c r="L89" s="116"/>
      <c r="M89" s="116"/>
      <c r="N89" s="116"/>
      <c r="O89" s="116"/>
      <c r="P89" s="116"/>
      <c r="Q89" s="116"/>
      <c r="R89" s="116"/>
      <c r="S89" s="116"/>
      <c r="T89" s="116"/>
      <c r="U89" s="116"/>
      <c r="V89" s="116"/>
      <c r="W89" s="116"/>
      <c r="X89" s="116"/>
      <c r="Y89" s="116"/>
      <c r="Z89" s="116"/>
      <c r="AA89" s="116"/>
      <c r="AB89" s="116"/>
      <c r="AC89" s="116"/>
      <c r="AD89" s="116"/>
      <c r="AE89" s="116"/>
      <c r="AF89" s="116"/>
      <c r="AG89" s="116"/>
      <c r="AH89" s="116"/>
      <c r="AI89" s="116"/>
      <c r="AJ89" s="116"/>
      <c r="AK89" s="812"/>
      <c r="AL89" s="813"/>
      <c r="AM89" s="814"/>
      <c r="AN89" s="815"/>
      <c r="AO89" s="115"/>
      <c r="AP89" s="115"/>
      <c r="AQ89" s="105"/>
    </row>
    <row r="90" spans="1:45" ht="12" customHeight="1" thickBot="1" x14ac:dyDescent="0.3">
      <c r="A90" s="114" t="s">
        <v>273</v>
      </c>
      <c r="B90" s="113"/>
      <c r="C90" s="113"/>
      <c r="D90" s="113"/>
      <c r="E90" s="113"/>
      <c r="F90" s="113"/>
      <c r="G90" s="113"/>
      <c r="H90" s="113"/>
      <c r="I90" s="113"/>
      <c r="J90" s="113"/>
      <c r="K90" s="113"/>
      <c r="L90" s="113"/>
      <c r="M90" s="113"/>
      <c r="N90" s="113"/>
      <c r="O90" s="113"/>
      <c r="P90" s="113"/>
      <c r="Q90" s="113"/>
      <c r="R90" s="113"/>
      <c r="S90" s="113"/>
      <c r="T90" s="113"/>
      <c r="U90" s="113"/>
      <c r="V90" s="113"/>
      <c r="W90" s="113"/>
      <c r="X90" s="113"/>
      <c r="Y90" s="113"/>
      <c r="Z90" s="113"/>
      <c r="AA90" s="113"/>
      <c r="AB90" s="113"/>
      <c r="AC90" s="113"/>
      <c r="AD90" s="113"/>
      <c r="AE90" s="113"/>
      <c r="AF90" s="113"/>
      <c r="AG90" s="113"/>
      <c r="AH90" s="113"/>
      <c r="AI90" s="113"/>
      <c r="AJ90" s="113"/>
      <c r="AK90" s="805"/>
      <c r="AL90" s="806"/>
      <c r="AM90" s="807"/>
      <c r="AN90" s="808"/>
      <c r="AO90" s="112"/>
      <c r="AP90" s="112"/>
      <c r="AQ90" s="111"/>
    </row>
    <row r="91" spans="1:45" ht="3" customHeight="1" x14ac:dyDescent="0.25">
      <c r="A91" s="105"/>
      <c r="B91" s="105"/>
      <c r="C91" s="105"/>
      <c r="D91" s="105"/>
      <c r="E91" s="105"/>
      <c r="F91" s="105"/>
      <c r="G91" s="105"/>
      <c r="H91" s="105"/>
      <c r="I91" s="105"/>
      <c r="J91" s="105"/>
      <c r="K91" s="105"/>
      <c r="L91" s="105"/>
      <c r="M91" s="105"/>
      <c r="N91" s="105"/>
      <c r="O91" s="105"/>
      <c r="P91" s="105"/>
      <c r="Q91" s="105"/>
      <c r="R91" s="105"/>
      <c r="S91" s="105"/>
      <c r="T91" s="105"/>
      <c r="U91" s="105"/>
      <c r="V91" s="105"/>
      <c r="W91" s="105"/>
      <c r="X91" s="105"/>
      <c r="Y91" s="105"/>
      <c r="Z91" s="105"/>
      <c r="AA91" s="105"/>
      <c r="AB91" s="105"/>
      <c r="AC91" s="105"/>
      <c r="AD91" s="105"/>
      <c r="AE91" s="105"/>
      <c r="AF91" s="105"/>
      <c r="AG91" s="105"/>
      <c r="AH91" s="105"/>
      <c r="AI91" s="105"/>
      <c r="AJ91" s="105"/>
      <c r="AK91" s="105"/>
      <c r="AL91" s="105"/>
      <c r="AM91" s="105"/>
      <c r="AN91" s="105"/>
      <c r="AO91" s="105"/>
      <c r="AP91" s="105"/>
      <c r="AQ91" s="105"/>
      <c r="AR91" s="105"/>
      <c r="AS91" s="107"/>
    </row>
    <row r="92" spans="1:45" ht="13.5" customHeight="1" x14ac:dyDescent="0.25">
      <c r="A92" s="106" t="s">
        <v>272</v>
      </c>
      <c r="C92" s="111"/>
      <c r="D92" s="111"/>
      <c r="E92" s="111"/>
      <c r="F92" s="111"/>
      <c r="G92" s="111"/>
      <c r="H92" s="111"/>
      <c r="I92" s="111"/>
      <c r="J92" s="111"/>
      <c r="K92" s="111"/>
      <c r="L92" s="111"/>
      <c r="M92" s="111"/>
      <c r="N92" s="111"/>
      <c r="O92" s="111"/>
      <c r="P92" s="111"/>
      <c r="Q92" s="111"/>
      <c r="R92" s="111"/>
      <c r="S92" s="111"/>
      <c r="T92" s="111"/>
      <c r="U92" s="111"/>
      <c r="V92" s="111"/>
      <c r="W92" s="111"/>
      <c r="X92" s="111"/>
      <c r="Y92" s="111"/>
      <c r="Z92" s="111"/>
      <c r="AA92" s="111"/>
      <c r="AB92" s="111"/>
      <c r="AC92" s="111"/>
      <c r="AD92" s="111"/>
      <c r="AE92" s="111"/>
      <c r="AF92" s="111"/>
      <c r="AG92" s="111"/>
      <c r="AH92" s="111"/>
      <c r="AI92" s="111"/>
      <c r="AJ92" s="111"/>
      <c r="AK92" s="111"/>
      <c r="AL92" s="111"/>
      <c r="AM92" s="111"/>
      <c r="AN92" s="111"/>
      <c r="AO92" s="111"/>
      <c r="AP92" s="111"/>
      <c r="AQ92" s="111"/>
      <c r="AR92" s="111"/>
      <c r="AS92" s="107"/>
    </row>
    <row r="93" spans="1:45" ht="13.5" customHeight="1" x14ac:dyDescent="0.25">
      <c r="A93" s="110" t="s">
        <v>271</v>
      </c>
      <c r="B93" s="108"/>
      <c r="C93" s="109"/>
      <c r="D93" s="108"/>
      <c r="E93" s="108"/>
      <c r="F93" s="108"/>
      <c r="G93" s="108"/>
      <c r="H93" s="108"/>
      <c r="I93" s="108"/>
      <c r="J93" s="108"/>
      <c r="K93" s="108"/>
      <c r="L93" s="108"/>
      <c r="M93" s="108"/>
      <c r="N93" s="108"/>
      <c r="O93" s="108"/>
      <c r="P93" s="108"/>
      <c r="Q93" s="108"/>
      <c r="R93" s="108"/>
      <c r="S93" s="108"/>
      <c r="T93" s="108"/>
      <c r="U93" s="108"/>
      <c r="V93" s="108"/>
      <c r="W93" s="108"/>
      <c r="X93" s="108"/>
      <c r="Y93" s="108"/>
      <c r="Z93" s="108"/>
      <c r="AA93" s="108"/>
      <c r="AB93" s="108"/>
      <c r="AC93" s="108"/>
      <c r="AD93" s="108"/>
      <c r="AE93" s="108"/>
      <c r="AF93" s="108"/>
      <c r="AG93" s="108"/>
      <c r="AH93" s="108"/>
      <c r="AI93" s="108"/>
      <c r="AJ93" s="108"/>
      <c r="AK93" s="108"/>
      <c r="AL93" s="108"/>
      <c r="AM93" s="108"/>
      <c r="AN93" s="108"/>
      <c r="AO93" s="108"/>
      <c r="AP93" s="107"/>
      <c r="AQ93" s="107"/>
      <c r="AR93" s="107"/>
      <c r="AS93" s="107"/>
    </row>
    <row r="94" spans="1:45" ht="11.25" customHeight="1" x14ac:dyDescent="0.25">
      <c r="A94" s="110" t="s">
        <v>270</v>
      </c>
      <c r="B94" s="108"/>
      <c r="C94" s="109"/>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8"/>
      <c r="AH94" s="108"/>
      <c r="AI94" s="108"/>
      <c r="AJ94" s="108"/>
      <c r="AK94" s="108"/>
      <c r="AL94" s="108"/>
      <c r="AM94" s="108"/>
      <c r="AN94" s="108"/>
      <c r="AO94" s="108"/>
      <c r="AP94" s="107"/>
      <c r="AQ94" s="107"/>
      <c r="AR94" s="107"/>
      <c r="AS94" s="105"/>
    </row>
    <row r="95" spans="1:45" x14ac:dyDescent="0.25">
      <c r="A95" s="110" t="s">
        <v>269</v>
      </c>
      <c r="B95" s="108"/>
      <c r="C95" s="109"/>
      <c r="D95" s="108"/>
      <c r="E95" s="108"/>
      <c r="F95" s="108"/>
      <c r="G95" s="108"/>
      <c r="H95" s="108"/>
      <c r="I95" s="108"/>
      <c r="J95" s="108"/>
      <c r="K95" s="108"/>
      <c r="L95" s="108"/>
      <c r="M95" s="108"/>
      <c r="N95" s="108"/>
      <c r="O95" s="108"/>
      <c r="P95" s="108"/>
      <c r="Q95" s="108"/>
      <c r="R95" s="108"/>
      <c r="S95" s="108"/>
      <c r="T95" s="108"/>
      <c r="U95" s="108"/>
      <c r="V95" s="108"/>
      <c r="W95" s="108"/>
      <c r="X95" s="108"/>
      <c r="Y95" s="108"/>
      <c r="Z95" s="108"/>
      <c r="AA95" s="108"/>
      <c r="AB95" s="108"/>
      <c r="AC95" s="108"/>
      <c r="AD95" s="108"/>
      <c r="AE95" s="108"/>
      <c r="AF95" s="108"/>
      <c r="AG95" s="108"/>
      <c r="AH95" s="108"/>
      <c r="AI95" s="108"/>
      <c r="AJ95" s="108"/>
      <c r="AK95" s="108"/>
      <c r="AL95" s="108"/>
      <c r="AM95" s="108"/>
      <c r="AN95" s="108"/>
      <c r="AO95" s="108"/>
      <c r="AP95" s="107"/>
      <c r="AQ95" s="107"/>
      <c r="AR95" s="107"/>
      <c r="AS95" s="105"/>
    </row>
    <row r="96" spans="1:45" x14ac:dyDescent="0.25">
      <c r="A96" s="106" t="s">
        <v>268</v>
      </c>
      <c r="C96" s="105"/>
      <c r="D96" s="105"/>
      <c r="E96" s="105"/>
      <c r="F96" s="105"/>
      <c r="G96" s="105"/>
      <c r="H96" s="105"/>
      <c r="I96" s="105"/>
      <c r="J96" s="105"/>
      <c r="K96" s="105"/>
      <c r="L96" s="105"/>
      <c r="M96" s="105"/>
      <c r="N96" s="105"/>
      <c r="O96" s="105"/>
      <c r="P96" s="105"/>
      <c r="Q96" s="105"/>
      <c r="R96" s="105"/>
      <c r="S96" s="105"/>
      <c r="T96" s="105"/>
      <c r="U96" s="105"/>
      <c r="V96" s="105"/>
      <c r="W96" s="105"/>
      <c r="X96" s="105"/>
      <c r="Y96" s="105"/>
      <c r="Z96" s="105"/>
      <c r="AA96" s="105"/>
      <c r="AB96" s="105"/>
      <c r="AC96" s="105"/>
      <c r="AD96" s="105"/>
      <c r="AE96" s="105"/>
      <c r="AF96" s="105"/>
      <c r="AG96" s="105"/>
      <c r="AH96" s="105"/>
      <c r="AI96" s="105"/>
      <c r="AJ96" s="105"/>
      <c r="AK96" s="105"/>
      <c r="AL96" s="105"/>
      <c r="AM96" s="105"/>
      <c r="AN96" s="105"/>
      <c r="AO96" s="105"/>
      <c r="AP96" s="105"/>
      <c r="AQ96" s="105"/>
      <c r="AR96" s="105"/>
    </row>
    <row r="99" spans="1:1" x14ac:dyDescent="0.25">
      <c r="A99" s="230" t="s">
        <v>554</v>
      </c>
    </row>
  </sheetData>
  <mergeCells count="188">
    <mergeCell ref="AK90:AL90"/>
    <mergeCell ref="AM90:AN90"/>
    <mergeCell ref="A88:D88"/>
    <mergeCell ref="AK88:AL88"/>
    <mergeCell ref="AM88:AN88"/>
    <mergeCell ref="A89:D89"/>
    <mergeCell ref="AK89:AL89"/>
    <mergeCell ref="AM89:AN89"/>
    <mergeCell ref="A87:AJ87"/>
    <mergeCell ref="AK87:AL87"/>
    <mergeCell ref="AM87:AN87"/>
    <mergeCell ref="A86:AJ86"/>
    <mergeCell ref="AK86:AL86"/>
    <mergeCell ref="AM86:AN86"/>
    <mergeCell ref="AK84:AL84"/>
    <mergeCell ref="AM84:AN84"/>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85:AJ85"/>
    <mergeCell ref="AK85:AL85"/>
    <mergeCell ref="AM85:AN85"/>
    <mergeCell ref="A76:AJ76"/>
    <mergeCell ref="AK76:AL76"/>
    <mergeCell ref="AM76:AN76"/>
    <mergeCell ref="A77:AJ77"/>
    <mergeCell ref="AK77:AL77"/>
    <mergeCell ref="AM77:AN77"/>
    <mergeCell ref="A78:AJ78"/>
    <mergeCell ref="AK78:AL78"/>
    <mergeCell ref="AM78:AN78"/>
    <mergeCell ref="A75:AJ75"/>
    <mergeCell ref="AK75:AL75"/>
    <mergeCell ref="AM75:AN75"/>
    <mergeCell ref="A69:AJ69"/>
    <mergeCell ref="AK69:AL69"/>
    <mergeCell ref="AM69:AN69"/>
    <mergeCell ref="A70:AJ70"/>
    <mergeCell ref="AK70:AL70"/>
    <mergeCell ref="AM70:AN70"/>
    <mergeCell ref="A71:AJ71"/>
    <mergeCell ref="A72:AJ72"/>
    <mergeCell ref="AK72:AL72"/>
    <mergeCell ref="AM72:AN72"/>
    <mergeCell ref="A74:AJ74"/>
    <mergeCell ref="AK74:AL74"/>
    <mergeCell ref="AM74:AN74"/>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2:AJ62"/>
    <mergeCell ref="AK62:AL62"/>
    <mergeCell ref="AM62:AN62"/>
    <mergeCell ref="A56:AJ56"/>
    <mergeCell ref="AK56:AL56"/>
    <mergeCell ref="AM56:AN56"/>
    <mergeCell ref="A58:AJ58"/>
    <mergeCell ref="AK58:AL58"/>
    <mergeCell ref="AM58:AN58"/>
    <mergeCell ref="A59:AJ59"/>
    <mergeCell ref="A60:AJ60"/>
    <mergeCell ref="AK60:AL60"/>
    <mergeCell ref="AM60:AN60"/>
    <mergeCell ref="A61:AJ61"/>
    <mergeCell ref="AK61:AL61"/>
    <mergeCell ref="AM61:AN61"/>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Q29:AR29"/>
    <mergeCell ref="A28:AJ28"/>
    <mergeCell ref="AK28:AL28"/>
    <mergeCell ref="AN28:AP28"/>
    <mergeCell ref="AM47:AN47"/>
    <mergeCell ref="A48:AJ48"/>
    <mergeCell ref="AK48:AL48"/>
    <mergeCell ref="AM48:AN48"/>
    <mergeCell ref="A40:AJ40"/>
    <mergeCell ref="AK40:AL40"/>
    <mergeCell ref="A41:AJ41"/>
    <mergeCell ref="AK41:AL41"/>
    <mergeCell ref="A42:AJ42"/>
    <mergeCell ref="AK42:AL42"/>
    <mergeCell ref="A45:AJ45"/>
    <mergeCell ref="AK45:AL45"/>
    <mergeCell ref="A46:AJ46"/>
    <mergeCell ref="AK46:AL46"/>
    <mergeCell ref="A47:AJ47"/>
    <mergeCell ref="AK47:AL47"/>
    <mergeCell ref="A43:AJ43"/>
    <mergeCell ref="AK43:AL43"/>
    <mergeCell ref="A44:AJ44"/>
    <mergeCell ref="AK44:AL44"/>
    <mergeCell ref="AQ25:AR25"/>
    <mergeCell ref="A24:AJ24"/>
    <mergeCell ref="AK24:AL24"/>
    <mergeCell ref="A25:AJ25"/>
    <mergeCell ref="A38:AJ38"/>
    <mergeCell ref="AK38:AL38"/>
    <mergeCell ref="A39:AJ39"/>
    <mergeCell ref="AK39:AL39"/>
    <mergeCell ref="A30:AJ30"/>
    <mergeCell ref="AK30:AL30"/>
    <mergeCell ref="A31:AJ31"/>
    <mergeCell ref="AK31:AL31"/>
    <mergeCell ref="A32:AJ32"/>
    <mergeCell ref="AK32:AL32"/>
    <mergeCell ref="A35:AJ35"/>
    <mergeCell ref="AK35:AL35"/>
    <mergeCell ref="A36:AJ36"/>
    <mergeCell ref="AK36:AL36"/>
    <mergeCell ref="A37:AJ37"/>
    <mergeCell ref="AK37:AL37"/>
    <mergeCell ref="AQ28:AR28"/>
    <mergeCell ref="A29:AJ29"/>
    <mergeCell ref="AK29:AL29"/>
    <mergeCell ref="AN29:AP29"/>
    <mergeCell ref="AK25:AL25"/>
    <mergeCell ref="AN25:AP25"/>
    <mergeCell ref="A5:AR5"/>
    <mergeCell ref="A22:AR22"/>
    <mergeCell ref="A27:AJ27"/>
    <mergeCell ref="AK27:AL27"/>
    <mergeCell ref="A33:AJ33"/>
    <mergeCell ref="AK33:AL33"/>
    <mergeCell ref="A34:AJ34"/>
    <mergeCell ref="AK34:AL34"/>
    <mergeCell ref="AN27:AP27"/>
    <mergeCell ref="AQ27:AR27"/>
    <mergeCell ref="A7:AR7"/>
    <mergeCell ref="A9:AR9"/>
    <mergeCell ref="A10:AR10"/>
    <mergeCell ref="A12:AR12"/>
    <mergeCell ref="A13:AR13"/>
    <mergeCell ref="A15:AR15"/>
    <mergeCell ref="A26:AJ26"/>
    <mergeCell ref="AK26:AL26"/>
    <mergeCell ref="AN26:AP26"/>
    <mergeCell ref="AQ26:AR26"/>
    <mergeCell ref="A16:AR16"/>
    <mergeCell ref="A18:AR18"/>
  </mergeCells>
  <pageMargins left="1.1023622047244095" right="0.70866141732283472" top="0.39370078740157483" bottom="0.27559055118110237" header="0.19685039370078741" footer="0.15748031496062992"/>
  <pageSetup paperSize="9" scale="5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R56"/>
  <sheetViews>
    <sheetView workbookViewId="0"/>
  </sheetViews>
  <sheetFormatPr defaultColWidth="0" defaultRowHeight="15.75" x14ac:dyDescent="0.25"/>
  <cols>
    <col min="1" max="1" width="9.140625" style="60" customWidth="1"/>
    <col min="2" max="2" width="37.7109375" style="60" customWidth="1"/>
    <col min="3" max="3" width="9.140625" style="60" customWidth="1"/>
    <col min="4" max="4" width="12.85546875" style="60" customWidth="1"/>
    <col min="5" max="6" width="0" style="60" hidden="1" customWidth="1"/>
    <col min="7" max="7" width="11" style="60" customWidth="1"/>
    <col min="8" max="8" width="15.5703125" style="60" customWidth="1"/>
    <col min="9" max="10" width="18.28515625" style="60" customWidth="1"/>
    <col min="11" max="11" width="64.85546875" style="60" customWidth="1"/>
    <col min="12" max="12" width="32.28515625" style="60" customWidth="1"/>
    <col min="13" max="252" width="9.140625" style="60" customWidth="1"/>
    <col min="253" max="253" width="37.7109375" style="60" customWidth="1"/>
    <col min="254" max="254" width="9.140625" style="60" customWidth="1"/>
    <col min="255" max="255" width="12.85546875" style="60" customWidth="1"/>
    <col min="256" max="16384" width="0" style="60" hidden="1"/>
  </cols>
  <sheetData>
    <row r="1" spans="1:44" ht="18.75" x14ac:dyDescent="0.25">
      <c r="L1" s="41" t="s">
        <v>68</v>
      </c>
    </row>
    <row r="2" spans="1:44" ht="18.75" x14ac:dyDescent="0.3">
      <c r="L2" s="14" t="s">
        <v>11</v>
      </c>
    </row>
    <row r="3" spans="1:44" ht="18.75" x14ac:dyDescent="0.3">
      <c r="L3" s="14" t="s">
        <v>67</v>
      </c>
    </row>
    <row r="4" spans="1:44" ht="18.75" x14ac:dyDescent="0.3">
      <c r="K4" s="14"/>
    </row>
    <row r="5" spans="1:44" x14ac:dyDescent="0.25">
      <c r="A5" s="700" t="s">
        <v>666</v>
      </c>
      <c r="B5" s="700"/>
      <c r="C5" s="700"/>
      <c r="D5" s="700"/>
      <c r="E5" s="700"/>
      <c r="F5" s="700"/>
      <c r="G5" s="700"/>
      <c r="H5" s="700"/>
      <c r="I5" s="700"/>
      <c r="J5" s="700"/>
      <c r="K5" s="700"/>
      <c r="L5" s="700"/>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4"/>
    </row>
    <row r="7" spans="1:44" ht="18.75" x14ac:dyDescent="0.25">
      <c r="A7" s="704" t="s">
        <v>10</v>
      </c>
      <c r="B7" s="704"/>
      <c r="C7" s="704"/>
      <c r="D7" s="704"/>
      <c r="E7" s="704"/>
      <c r="F7" s="704"/>
      <c r="G7" s="704"/>
      <c r="H7" s="704"/>
      <c r="I7" s="704"/>
      <c r="J7" s="704"/>
      <c r="K7" s="704"/>
      <c r="L7" s="704"/>
    </row>
    <row r="8" spans="1:44" ht="18.75" x14ac:dyDescent="0.25">
      <c r="A8" s="704"/>
      <c r="B8" s="704"/>
      <c r="C8" s="704"/>
      <c r="D8" s="704"/>
      <c r="E8" s="704"/>
      <c r="F8" s="704"/>
      <c r="G8" s="704"/>
      <c r="H8" s="704"/>
      <c r="I8" s="704"/>
      <c r="J8" s="704"/>
      <c r="K8" s="704"/>
      <c r="L8" s="704"/>
    </row>
    <row r="9" spans="1:44" x14ac:dyDescent="0.25">
      <c r="A9" s="705" t="str">
        <f>'1. паспорт местоположение'!A9:C9</f>
        <v>Публичное акционерное общество "Дальневосточная энергетическая компания"</v>
      </c>
      <c r="B9" s="705"/>
      <c r="C9" s="705"/>
      <c r="D9" s="705"/>
      <c r="E9" s="705"/>
      <c r="F9" s="705"/>
      <c r="G9" s="705"/>
      <c r="H9" s="705"/>
      <c r="I9" s="705"/>
      <c r="J9" s="705"/>
      <c r="K9" s="705"/>
      <c r="L9" s="705"/>
    </row>
    <row r="10" spans="1:44" x14ac:dyDescent="0.25">
      <c r="A10" s="701" t="s">
        <v>9</v>
      </c>
      <c r="B10" s="701"/>
      <c r="C10" s="701"/>
      <c r="D10" s="701"/>
      <c r="E10" s="701"/>
      <c r="F10" s="701"/>
      <c r="G10" s="701"/>
      <c r="H10" s="701"/>
      <c r="I10" s="701"/>
      <c r="J10" s="701"/>
      <c r="K10" s="701"/>
      <c r="L10" s="701"/>
    </row>
    <row r="11" spans="1:44" ht="18.75" x14ac:dyDescent="0.25">
      <c r="A11" s="704"/>
      <c r="B11" s="704"/>
      <c r="C11" s="704"/>
      <c r="D11" s="704"/>
      <c r="E11" s="704"/>
      <c r="F11" s="704"/>
      <c r="G11" s="704"/>
      <c r="H11" s="704"/>
      <c r="I11" s="704"/>
      <c r="J11" s="704"/>
      <c r="K11" s="704"/>
      <c r="L11" s="704"/>
    </row>
    <row r="12" spans="1:44" x14ac:dyDescent="0.25">
      <c r="A12" s="705" t="str">
        <f>'1. паспорт местоположение'!C12</f>
        <v>H_504-2</v>
      </c>
      <c r="B12" s="705"/>
      <c r="C12" s="705"/>
      <c r="D12" s="705"/>
      <c r="E12" s="705"/>
      <c r="F12" s="705"/>
      <c r="G12" s="705"/>
      <c r="H12" s="705"/>
      <c r="I12" s="705"/>
      <c r="J12" s="705"/>
      <c r="K12" s="705"/>
      <c r="L12" s="705"/>
    </row>
    <row r="13" spans="1:44" x14ac:dyDescent="0.25">
      <c r="A13" s="701" t="s">
        <v>8</v>
      </c>
      <c r="B13" s="701"/>
      <c r="C13" s="701"/>
      <c r="D13" s="701"/>
      <c r="E13" s="701"/>
      <c r="F13" s="701"/>
      <c r="G13" s="701"/>
      <c r="H13" s="701"/>
      <c r="I13" s="701"/>
      <c r="J13" s="701"/>
      <c r="K13" s="701"/>
      <c r="L13" s="701"/>
    </row>
    <row r="14" spans="1:44" ht="18.75" x14ac:dyDescent="0.25">
      <c r="A14" s="707"/>
      <c r="B14" s="707"/>
      <c r="C14" s="707"/>
      <c r="D14" s="707"/>
      <c r="E14" s="707"/>
      <c r="F14" s="707"/>
      <c r="G14" s="707"/>
      <c r="H14" s="707"/>
      <c r="I14" s="707"/>
      <c r="J14" s="707"/>
      <c r="K14" s="707"/>
      <c r="L14" s="707"/>
    </row>
    <row r="15" spans="1:44" x14ac:dyDescent="0.25">
      <c r="A15" s="705"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5" s="705"/>
      <c r="C15" s="705"/>
      <c r="D15" s="705"/>
      <c r="E15" s="705"/>
      <c r="F15" s="705"/>
      <c r="G15" s="705"/>
      <c r="H15" s="705"/>
      <c r="I15" s="705"/>
      <c r="J15" s="705"/>
      <c r="K15" s="705"/>
      <c r="L15" s="705"/>
    </row>
    <row r="16" spans="1:44" x14ac:dyDescent="0.25">
      <c r="A16" s="701" t="s">
        <v>6</v>
      </c>
      <c r="B16" s="701"/>
      <c r="C16" s="701"/>
      <c r="D16" s="701"/>
      <c r="E16" s="701"/>
      <c r="F16" s="701"/>
      <c r="G16" s="701"/>
      <c r="H16" s="701"/>
      <c r="I16" s="701"/>
      <c r="J16" s="701"/>
      <c r="K16" s="701"/>
      <c r="L16" s="701"/>
    </row>
    <row r="17" spans="1:12" ht="15.75" customHeight="1" x14ac:dyDescent="0.25">
      <c r="L17" s="79"/>
    </row>
    <row r="18" spans="1:12" x14ac:dyDescent="0.25">
      <c r="K18" s="78"/>
    </row>
    <row r="19" spans="1:12" ht="15.75" customHeight="1" x14ac:dyDescent="0.25">
      <c r="A19" s="816" t="s">
        <v>469</v>
      </c>
      <c r="B19" s="816"/>
      <c r="C19" s="816"/>
      <c r="D19" s="816"/>
      <c r="E19" s="816"/>
      <c r="F19" s="816"/>
      <c r="G19" s="816"/>
      <c r="H19" s="816"/>
      <c r="I19" s="816"/>
      <c r="J19" s="816"/>
      <c r="K19" s="816"/>
      <c r="L19" s="816"/>
    </row>
    <row r="20" spans="1:12" x14ac:dyDescent="0.25">
      <c r="A20" s="61"/>
      <c r="B20" s="61"/>
      <c r="C20" s="77"/>
      <c r="D20" s="77"/>
      <c r="E20" s="77"/>
      <c r="F20" s="77"/>
      <c r="G20" s="77"/>
      <c r="H20" s="77"/>
      <c r="I20" s="77"/>
      <c r="J20" s="77"/>
      <c r="K20" s="77"/>
      <c r="L20" s="77"/>
    </row>
    <row r="21" spans="1:12" ht="28.5" customHeight="1" x14ac:dyDescent="0.25">
      <c r="A21" s="817" t="s">
        <v>202</v>
      </c>
      <c r="B21" s="817" t="s">
        <v>201</v>
      </c>
      <c r="C21" s="823" t="s">
        <v>424</v>
      </c>
      <c r="D21" s="823"/>
      <c r="E21" s="823"/>
      <c r="F21" s="823"/>
      <c r="G21" s="823"/>
      <c r="H21" s="823"/>
      <c r="I21" s="818" t="s">
        <v>200</v>
      </c>
      <c r="J21" s="820" t="s">
        <v>426</v>
      </c>
      <c r="K21" s="817" t="s">
        <v>199</v>
      </c>
      <c r="L21" s="819" t="s">
        <v>425</v>
      </c>
    </row>
    <row r="22" spans="1:12" ht="58.5" customHeight="1" x14ac:dyDescent="0.25">
      <c r="A22" s="817"/>
      <c r="B22" s="817"/>
      <c r="C22" s="824" t="s">
        <v>3</v>
      </c>
      <c r="D22" s="824"/>
      <c r="E22" s="167"/>
      <c r="F22" s="168"/>
      <c r="G22" s="825" t="s">
        <v>2</v>
      </c>
      <c r="H22" s="826"/>
      <c r="I22" s="818"/>
      <c r="J22" s="821"/>
      <c r="K22" s="817"/>
      <c r="L22" s="819"/>
    </row>
    <row r="23" spans="1:12" ht="236.25" x14ac:dyDescent="0.25">
      <c r="A23" s="817"/>
      <c r="B23" s="817"/>
      <c r="C23" s="76" t="s">
        <v>198</v>
      </c>
      <c r="D23" s="76" t="s">
        <v>197</v>
      </c>
      <c r="E23" s="76" t="s">
        <v>198</v>
      </c>
      <c r="F23" s="76" t="s">
        <v>197</v>
      </c>
      <c r="G23" s="76" t="s">
        <v>198</v>
      </c>
      <c r="H23" s="76" t="s">
        <v>197</v>
      </c>
      <c r="I23" s="818"/>
      <c r="J23" s="822"/>
      <c r="K23" s="817"/>
      <c r="L23" s="819"/>
    </row>
    <row r="24" spans="1:12" x14ac:dyDescent="0.25">
      <c r="A24" s="63">
        <v>1</v>
      </c>
      <c r="B24" s="63">
        <v>2</v>
      </c>
      <c r="C24" s="76">
        <v>3</v>
      </c>
      <c r="D24" s="76">
        <v>4</v>
      </c>
      <c r="E24" s="76">
        <v>5</v>
      </c>
      <c r="F24" s="76">
        <v>6</v>
      </c>
      <c r="G24" s="76">
        <v>7</v>
      </c>
      <c r="H24" s="76">
        <v>8</v>
      </c>
      <c r="I24" s="76">
        <v>9</v>
      </c>
      <c r="J24" s="76">
        <v>10</v>
      </c>
      <c r="K24" s="76">
        <v>11</v>
      </c>
      <c r="L24" s="76">
        <v>12</v>
      </c>
    </row>
    <row r="25" spans="1:12" x14ac:dyDescent="0.25">
      <c r="A25" s="68">
        <v>1</v>
      </c>
      <c r="B25" s="69" t="s">
        <v>196</v>
      </c>
      <c r="C25" s="69"/>
      <c r="D25" s="74"/>
      <c r="E25" s="74"/>
      <c r="F25" s="74"/>
      <c r="G25" s="74"/>
      <c r="H25" s="74"/>
      <c r="I25" s="74"/>
      <c r="J25" s="74"/>
      <c r="K25" s="65"/>
      <c r="L25" s="87"/>
    </row>
    <row r="26" spans="1:12" ht="21.75" customHeight="1" x14ac:dyDescent="0.25">
      <c r="A26" s="68" t="s">
        <v>195</v>
      </c>
      <c r="B26" s="75" t="s">
        <v>428</v>
      </c>
      <c r="C26" s="66"/>
      <c r="D26" s="74"/>
      <c r="E26" s="74"/>
      <c r="F26" s="74"/>
      <c r="G26" s="74"/>
      <c r="H26" s="74"/>
      <c r="I26" s="74"/>
      <c r="J26" s="74"/>
      <c r="K26" s="65"/>
      <c r="L26" s="65"/>
    </row>
    <row r="27" spans="1:12" s="62" customFormat="1" ht="39" customHeight="1" x14ac:dyDescent="0.25">
      <c r="A27" s="68" t="s">
        <v>194</v>
      </c>
      <c r="B27" s="75" t="s">
        <v>430</v>
      </c>
      <c r="C27" s="66"/>
      <c r="D27" s="74"/>
      <c r="E27" s="74"/>
      <c r="F27" s="74"/>
      <c r="G27" s="74"/>
      <c r="H27" s="74"/>
      <c r="I27" s="74"/>
      <c r="J27" s="74"/>
      <c r="K27" s="65"/>
      <c r="L27" s="65"/>
    </row>
    <row r="28" spans="1:12" s="62" customFormat="1" ht="70.5" customHeight="1" x14ac:dyDescent="0.25">
      <c r="A28" s="68" t="s">
        <v>429</v>
      </c>
      <c r="B28" s="75" t="s">
        <v>434</v>
      </c>
      <c r="C28" s="66"/>
      <c r="D28" s="74"/>
      <c r="E28" s="74"/>
      <c r="F28" s="74"/>
      <c r="G28" s="74"/>
      <c r="H28" s="74"/>
      <c r="I28" s="74"/>
      <c r="J28" s="74"/>
      <c r="K28" s="65"/>
      <c r="L28" s="65"/>
    </row>
    <row r="29" spans="1:12" s="62" customFormat="1" ht="54" customHeight="1" x14ac:dyDescent="0.25">
      <c r="A29" s="68" t="s">
        <v>193</v>
      </c>
      <c r="B29" s="75" t="s">
        <v>433</v>
      </c>
      <c r="C29" s="66"/>
      <c r="D29" s="74"/>
      <c r="E29" s="74"/>
      <c r="F29" s="74"/>
      <c r="G29" s="74"/>
      <c r="H29" s="74"/>
      <c r="I29" s="74"/>
      <c r="J29" s="74"/>
      <c r="K29" s="65"/>
      <c r="L29" s="65"/>
    </row>
    <row r="30" spans="1:12" s="62" customFormat="1" ht="42" customHeight="1" x14ac:dyDescent="0.25">
      <c r="A30" s="68" t="s">
        <v>192</v>
      </c>
      <c r="B30" s="75" t="s">
        <v>435</v>
      </c>
      <c r="C30" s="66"/>
      <c r="D30" s="74"/>
      <c r="E30" s="74"/>
      <c r="F30" s="74"/>
      <c r="G30" s="74"/>
      <c r="H30" s="74"/>
      <c r="I30" s="74"/>
      <c r="J30" s="74"/>
      <c r="K30" s="65"/>
      <c r="L30" s="65"/>
    </row>
    <row r="31" spans="1:12" s="62" customFormat="1" ht="37.5" customHeight="1" x14ac:dyDescent="0.25">
      <c r="A31" s="68" t="s">
        <v>191</v>
      </c>
      <c r="B31" s="67" t="s">
        <v>431</v>
      </c>
      <c r="C31" s="66"/>
      <c r="D31" s="74"/>
      <c r="E31" s="74"/>
      <c r="F31" s="74"/>
      <c r="G31" s="74"/>
      <c r="H31" s="74"/>
      <c r="I31" s="74"/>
      <c r="J31" s="74"/>
      <c r="K31" s="65"/>
      <c r="L31" s="65"/>
    </row>
    <row r="32" spans="1:12" s="62" customFormat="1" ht="31.5" x14ac:dyDescent="0.25">
      <c r="A32" s="68" t="s">
        <v>189</v>
      </c>
      <c r="B32" s="67" t="s">
        <v>436</v>
      </c>
      <c r="C32" s="66"/>
      <c r="D32" s="74"/>
      <c r="E32" s="74"/>
      <c r="F32" s="74"/>
      <c r="G32" s="74"/>
      <c r="H32" s="74"/>
      <c r="I32" s="74"/>
      <c r="J32" s="74"/>
      <c r="K32" s="65"/>
      <c r="L32" s="65"/>
    </row>
    <row r="33" spans="1:12" s="62" customFormat="1" ht="37.5" customHeight="1" x14ac:dyDescent="0.25">
      <c r="A33" s="68" t="s">
        <v>447</v>
      </c>
      <c r="B33" s="67" t="s">
        <v>358</v>
      </c>
      <c r="C33" s="66"/>
      <c r="D33" s="74"/>
      <c r="E33" s="74"/>
      <c r="F33" s="74"/>
      <c r="G33" s="74"/>
      <c r="H33" s="74"/>
      <c r="I33" s="74"/>
      <c r="J33" s="74"/>
      <c r="K33" s="65"/>
      <c r="L33" s="65"/>
    </row>
    <row r="34" spans="1:12" s="62" customFormat="1" ht="47.25" customHeight="1" x14ac:dyDescent="0.25">
      <c r="A34" s="68" t="s">
        <v>448</v>
      </c>
      <c r="B34" s="67" t="s">
        <v>440</v>
      </c>
      <c r="C34" s="66"/>
      <c r="D34" s="73"/>
      <c r="E34" s="73"/>
      <c r="F34" s="73"/>
      <c r="G34" s="73"/>
      <c r="H34" s="73"/>
      <c r="I34" s="73"/>
      <c r="J34" s="73"/>
      <c r="K34" s="73"/>
      <c r="L34" s="65"/>
    </row>
    <row r="35" spans="1:12" s="62" customFormat="1" ht="49.5" customHeight="1" x14ac:dyDescent="0.25">
      <c r="A35" s="68" t="s">
        <v>449</v>
      </c>
      <c r="B35" s="67" t="s">
        <v>190</v>
      </c>
      <c r="C35" s="66"/>
      <c r="D35" s="73"/>
      <c r="E35" s="73"/>
      <c r="F35" s="73"/>
      <c r="G35" s="73"/>
      <c r="H35" s="73"/>
      <c r="I35" s="73"/>
      <c r="J35" s="73"/>
      <c r="K35" s="73"/>
      <c r="L35" s="65"/>
    </row>
    <row r="36" spans="1:12" ht="37.5" customHeight="1" x14ac:dyDescent="0.25">
      <c r="A36" s="68" t="s">
        <v>450</v>
      </c>
      <c r="B36" s="67" t="s">
        <v>432</v>
      </c>
      <c r="C36" s="66"/>
      <c r="D36" s="72"/>
      <c r="E36" s="72"/>
      <c r="F36" s="71"/>
      <c r="G36" s="71"/>
      <c r="H36" s="71"/>
      <c r="I36" s="70"/>
      <c r="J36" s="70"/>
      <c r="K36" s="65"/>
      <c r="L36" s="65"/>
    </row>
    <row r="37" spans="1:12" x14ac:dyDescent="0.25">
      <c r="A37" s="68" t="s">
        <v>451</v>
      </c>
      <c r="B37" s="67" t="s">
        <v>188</v>
      </c>
      <c r="C37" s="66"/>
      <c r="D37" s="72"/>
      <c r="E37" s="72"/>
      <c r="F37" s="71"/>
      <c r="G37" s="71"/>
      <c r="H37" s="71"/>
      <c r="I37" s="70"/>
      <c r="J37" s="70"/>
      <c r="K37" s="65"/>
      <c r="L37" s="65"/>
    </row>
    <row r="38" spans="1:12" x14ac:dyDescent="0.25">
      <c r="A38" s="68" t="s">
        <v>452</v>
      </c>
      <c r="B38" s="69" t="s">
        <v>187</v>
      </c>
      <c r="C38" s="66"/>
      <c r="D38" s="65"/>
      <c r="E38" s="65"/>
      <c r="F38" s="65"/>
      <c r="G38" s="65"/>
      <c r="H38" s="65"/>
      <c r="I38" s="65"/>
      <c r="J38" s="65"/>
      <c r="K38" s="65"/>
      <c r="L38" s="65"/>
    </row>
    <row r="39" spans="1:12" ht="63" x14ac:dyDescent="0.25">
      <c r="A39" s="68">
        <v>2</v>
      </c>
      <c r="B39" s="67" t="s">
        <v>437</v>
      </c>
      <c r="C39" s="69"/>
      <c r="D39" s="65"/>
      <c r="E39" s="65"/>
      <c r="F39" s="65"/>
      <c r="G39" s="65"/>
      <c r="H39" s="65"/>
      <c r="I39" s="65"/>
      <c r="J39" s="65"/>
      <c r="K39" s="65"/>
      <c r="L39" s="65"/>
    </row>
    <row r="40" spans="1:12" ht="33.75" customHeight="1" x14ac:dyDescent="0.25">
      <c r="A40" s="68" t="s">
        <v>186</v>
      </c>
      <c r="B40" s="67" t="s">
        <v>439</v>
      </c>
      <c r="C40" s="66"/>
      <c r="D40" s="65"/>
      <c r="E40" s="65"/>
      <c r="F40" s="65"/>
      <c r="G40" s="65"/>
      <c r="H40" s="65"/>
      <c r="I40" s="65"/>
      <c r="J40" s="65"/>
      <c r="K40" s="65"/>
      <c r="L40" s="65"/>
    </row>
    <row r="41" spans="1:12" ht="63" customHeight="1" x14ac:dyDescent="0.25">
      <c r="A41" s="68" t="s">
        <v>185</v>
      </c>
      <c r="B41" s="69" t="s">
        <v>489</v>
      </c>
      <c r="C41" s="66"/>
      <c r="D41" s="65"/>
      <c r="E41" s="65"/>
      <c r="F41" s="65"/>
      <c r="G41" s="65"/>
      <c r="H41" s="65"/>
      <c r="I41" s="65"/>
      <c r="J41" s="65"/>
      <c r="K41" s="65"/>
      <c r="L41" s="65"/>
    </row>
    <row r="42" spans="1:12" ht="58.5" customHeight="1" x14ac:dyDescent="0.25">
      <c r="A42" s="68">
        <v>3</v>
      </c>
      <c r="B42" s="67" t="s">
        <v>438</v>
      </c>
      <c r="C42" s="69"/>
      <c r="D42" s="65"/>
      <c r="E42" s="65"/>
      <c r="F42" s="65"/>
      <c r="G42" s="65"/>
      <c r="H42" s="65"/>
      <c r="I42" s="65"/>
      <c r="J42" s="65"/>
      <c r="K42" s="65"/>
      <c r="L42" s="65"/>
    </row>
    <row r="43" spans="1:12" ht="34.5" customHeight="1" x14ac:dyDescent="0.25">
      <c r="A43" s="68" t="s">
        <v>184</v>
      </c>
      <c r="B43" s="67" t="s">
        <v>182</v>
      </c>
      <c r="C43" s="66"/>
      <c r="D43" s="65"/>
      <c r="E43" s="65"/>
      <c r="F43" s="65"/>
      <c r="G43" s="65"/>
      <c r="H43" s="65"/>
      <c r="I43" s="65"/>
      <c r="J43" s="65"/>
      <c r="K43" s="65"/>
      <c r="L43" s="65"/>
    </row>
    <row r="44" spans="1:12" ht="24.75" customHeight="1" x14ac:dyDescent="0.25">
      <c r="A44" s="68" t="s">
        <v>183</v>
      </c>
      <c r="B44" s="67" t="s">
        <v>180</v>
      </c>
      <c r="C44" s="66"/>
      <c r="D44" s="65"/>
      <c r="E44" s="65"/>
      <c r="F44" s="65"/>
      <c r="G44" s="65"/>
      <c r="H44" s="65"/>
      <c r="I44" s="65"/>
      <c r="J44" s="65"/>
      <c r="K44" s="65"/>
      <c r="L44" s="65"/>
    </row>
    <row r="45" spans="1:12" ht="90.75" customHeight="1" x14ac:dyDescent="0.25">
      <c r="A45" s="68" t="s">
        <v>181</v>
      </c>
      <c r="B45" s="67" t="s">
        <v>443</v>
      </c>
      <c r="C45" s="66"/>
      <c r="D45" s="65"/>
      <c r="E45" s="65"/>
      <c r="F45" s="65"/>
      <c r="G45" s="65"/>
      <c r="H45" s="65"/>
      <c r="I45" s="65"/>
      <c r="J45" s="65"/>
      <c r="K45" s="65"/>
      <c r="L45" s="65"/>
    </row>
    <row r="46" spans="1:12" ht="167.25" customHeight="1" x14ac:dyDescent="0.25">
      <c r="A46" s="68" t="s">
        <v>179</v>
      </c>
      <c r="B46" s="67" t="s">
        <v>441</v>
      </c>
      <c r="C46" s="66"/>
      <c r="D46" s="65"/>
      <c r="E46" s="65"/>
      <c r="F46" s="65"/>
      <c r="G46" s="65"/>
      <c r="H46" s="65"/>
      <c r="I46" s="65"/>
      <c r="J46" s="65"/>
      <c r="K46" s="65"/>
      <c r="L46" s="65"/>
    </row>
    <row r="47" spans="1:12" ht="30.75" customHeight="1" x14ac:dyDescent="0.25">
      <c r="A47" s="68" t="s">
        <v>177</v>
      </c>
      <c r="B47" s="67" t="s">
        <v>178</v>
      </c>
      <c r="C47" s="66"/>
      <c r="D47" s="65"/>
      <c r="E47" s="65"/>
      <c r="F47" s="65"/>
      <c r="G47" s="65"/>
      <c r="H47" s="65"/>
      <c r="I47" s="65"/>
      <c r="J47" s="65"/>
      <c r="K47" s="65"/>
      <c r="L47" s="65"/>
    </row>
    <row r="48" spans="1:12" ht="37.5" customHeight="1" x14ac:dyDescent="0.25">
      <c r="A48" s="68" t="s">
        <v>453</v>
      </c>
      <c r="B48" s="69" t="s">
        <v>176</v>
      </c>
      <c r="C48" s="66"/>
      <c r="D48" s="65"/>
      <c r="E48" s="65"/>
      <c r="F48" s="65"/>
      <c r="G48" s="65"/>
      <c r="H48" s="65"/>
      <c r="I48" s="65"/>
      <c r="J48" s="65"/>
      <c r="K48" s="65"/>
      <c r="L48" s="65"/>
    </row>
    <row r="49" spans="1:12" ht="35.25" customHeight="1" x14ac:dyDescent="0.25">
      <c r="A49" s="68">
        <v>4</v>
      </c>
      <c r="B49" s="67" t="s">
        <v>174</v>
      </c>
      <c r="C49" s="69"/>
      <c r="D49" s="65"/>
      <c r="E49" s="65"/>
      <c r="F49" s="65"/>
      <c r="G49" s="65"/>
      <c r="H49" s="65"/>
      <c r="I49" s="65"/>
      <c r="J49" s="65"/>
      <c r="K49" s="65"/>
      <c r="L49" s="65"/>
    </row>
    <row r="50" spans="1:12" ht="86.25" customHeight="1" x14ac:dyDescent="0.25">
      <c r="A50" s="68" t="s">
        <v>175</v>
      </c>
      <c r="B50" s="67" t="s">
        <v>442</v>
      </c>
      <c r="C50" s="69"/>
      <c r="D50" s="65"/>
      <c r="E50" s="65"/>
      <c r="F50" s="65"/>
      <c r="G50" s="65"/>
      <c r="H50" s="65"/>
      <c r="I50" s="65"/>
      <c r="J50" s="65"/>
      <c r="K50" s="65"/>
      <c r="L50" s="65"/>
    </row>
    <row r="51" spans="1:12" ht="77.25" customHeight="1" x14ac:dyDescent="0.25">
      <c r="A51" s="68" t="s">
        <v>173</v>
      </c>
      <c r="B51" s="67" t="s">
        <v>444</v>
      </c>
      <c r="C51" s="66"/>
      <c r="D51" s="65"/>
      <c r="E51" s="65"/>
      <c r="F51" s="65"/>
      <c r="G51" s="65"/>
      <c r="H51" s="65"/>
      <c r="I51" s="65"/>
      <c r="J51" s="65"/>
      <c r="K51" s="65"/>
      <c r="L51" s="65"/>
    </row>
    <row r="52" spans="1:12" ht="71.25" customHeight="1" x14ac:dyDescent="0.25">
      <c r="A52" s="68" t="s">
        <v>171</v>
      </c>
      <c r="B52" s="67" t="s">
        <v>172</v>
      </c>
      <c r="C52" s="66"/>
      <c r="D52" s="65"/>
      <c r="E52" s="65"/>
      <c r="F52" s="65"/>
      <c r="G52" s="65"/>
      <c r="H52" s="65"/>
      <c r="I52" s="65"/>
      <c r="J52" s="65"/>
      <c r="K52" s="65"/>
      <c r="L52" s="65"/>
    </row>
    <row r="53" spans="1:12" ht="48" customHeight="1" x14ac:dyDescent="0.25">
      <c r="A53" s="68" t="s">
        <v>169</v>
      </c>
      <c r="B53" s="176" t="s">
        <v>445</v>
      </c>
      <c r="C53" s="66"/>
      <c r="D53" s="65"/>
      <c r="E53" s="65"/>
      <c r="F53" s="65"/>
      <c r="G53" s="65"/>
      <c r="H53" s="65"/>
      <c r="I53" s="65"/>
      <c r="J53" s="65"/>
      <c r="K53" s="65"/>
      <c r="L53" s="65"/>
    </row>
    <row r="54" spans="1:12" ht="46.5" customHeight="1" x14ac:dyDescent="0.25">
      <c r="A54" s="68" t="s">
        <v>446</v>
      </c>
      <c r="B54" s="67" t="s">
        <v>170</v>
      </c>
      <c r="C54" s="66"/>
      <c r="D54" s="65"/>
      <c r="E54" s="65"/>
      <c r="F54" s="65"/>
      <c r="G54" s="65"/>
      <c r="H54" s="65"/>
      <c r="I54" s="65"/>
      <c r="J54" s="65"/>
      <c r="K54" s="65"/>
      <c r="L54" s="65"/>
    </row>
    <row r="56" spans="1:12" ht="18.75" x14ac:dyDescent="0.3">
      <c r="A56" s="226" t="s">
        <v>552</v>
      </c>
    </row>
  </sheetData>
  <mergeCells count="21">
    <mergeCell ref="A21:A23"/>
    <mergeCell ref="B21:B23"/>
    <mergeCell ref="I21:I23"/>
    <mergeCell ref="K21:K23"/>
    <mergeCell ref="L21:L23"/>
    <mergeCell ref="J21:J23"/>
    <mergeCell ref="C21:H21"/>
    <mergeCell ref="C22:D22"/>
    <mergeCell ref="G22:H22"/>
    <mergeCell ref="A15:L15"/>
    <mergeCell ref="A16:L16"/>
    <mergeCell ref="A14:L14"/>
    <mergeCell ref="A19:L19"/>
    <mergeCell ref="A5:L5"/>
    <mergeCell ref="A7:L7"/>
    <mergeCell ref="A9:L9"/>
    <mergeCell ref="A10:L10"/>
    <mergeCell ref="A12:L12"/>
    <mergeCell ref="A13:L13"/>
    <mergeCell ref="A8:L8"/>
    <mergeCell ref="A11:L11"/>
  </mergeCells>
  <pageMargins left="0.70866141732283472" right="0.70866141732283472" top="0.74803149606299213" bottom="0.74803149606299213" header="0.31496062992125984" footer="0.31496062992125984"/>
  <pageSetup paperSize="8" scale="33"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76"/>
  <sheetViews>
    <sheetView workbookViewId="0"/>
  </sheetViews>
  <sheetFormatPr defaultRowHeight="15.75" x14ac:dyDescent="0.25"/>
  <cols>
    <col min="1" max="1" width="9.140625" style="60"/>
    <col min="2" max="2" width="57.85546875" style="60" customWidth="1"/>
    <col min="3" max="3" width="17.7109375" style="60" customWidth="1"/>
    <col min="4" max="4" width="23.28515625" style="60" customWidth="1"/>
    <col min="5" max="5" width="20.42578125" style="60" customWidth="1"/>
    <col min="6" max="6" width="18.7109375" style="60" customWidth="1"/>
    <col min="7" max="7" width="18.140625" style="60" customWidth="1"/>
    <col min="8" max="8" width="16.5703125" style="60" customWidth="1"/>
    <col min="9" max="9" width="13.7109375" style="60" customWidth="1"/>
    <col min="10" max="10" width="16" style="60" customWidth="1"/>
    <col min="11" max="11" width="10.5703125" style="60" customWidth="1"/>
    <col min="12" max="12" width="14.85546875" style="60" customWidth="1"/>
    <col min="13" max="13" width="12.5703125" style="60" customWidth="1"/>
    <col min="14" max="14" width="14" style="60" customWidth="1"/>
    <col min="15" max="15" width="11.5703125" style="60" customWidth="1"/>
    <col min="16" max="16" width="14.28515625" style="60" customWidth="1"/>
    <col min="17" max="17" width="11.5703125" style="60" customWidth="1"/>
    <col min="18" max="18" width="14.5703125" style="60" customWidth="1"/>
    <col min="19" max="19" width="13.140625" style="60" customWidth="1"/>
    <col min="20" max="20" width="14" style="60" customWidth="1"/>
    <col min="21" max="21" width="10.7109375" style="60" customWidth="1"/>
    <col min="22" max="22" width="14.7109375" style="60" customWidth="1"/>
    <col min="23" max="23" width="11.140625" style="60" customWidth="1"/>
    <col min="24" max="24" width="14.28515625" style="60" customWidth="1"/>
    <col min="25" max="25" width="11.140625" style="60" customWidth="1"/>
    <col min="26" max="26" width="16" style="60" customWidth="1"/>
    <col min="27" max="27" width="10.7109375" style="60" customWidth="1"/>
    <col min="28" max="28" width="16.7109375" style="60" customWidth="1"/>
    <col min="29" max="29" width="24.85546875" style="60" customWidth="1"/>
    <col min="30" max="16384" width="9.140625" style="60"/>
  </cols>
  <sheetData>
    <row r="1" spans="1:29" ht="18.75" x14ac:dyDescent="0.25">
      <c r="AC1" s="238" t="s">
        <v>68</v>
      </c>
    </row>
    <row r="2" spans="1:29" ht="18.75" x14ac:dyDescent="0.3">
      <c r="AC2" s="239" t="s">
        <v>11</v>
      </c>
    </row>
    <row r="3" spans="1:29" ht="18.75" x14ac:dyDescent="0.3">
      <c r="A3" s="185"/>
      <c r="B3" s="185"/>
      <c r="C3" s="185"/>
      <c r="D3" s="185"/>
      <c r="E3" s="185"/>
      <c r="F3" s="185"/>
      <c r="G3" s="185"/>
      <c r="H3" s="185"/>
      <c r="I3" s="185"/>
      <c r="J3" s="185"/>
      <c r="K3" s="185"/>
      <c r="L3" s="185"/>
      <c r="M3" s="185"/>
      <c r="N3" s="185"/>
      <c r="O3" s="185"/>
      <c r="P3" s="185"/>
      <c r="Q3" s="185"/>
      <c r="R3" s="185"/>
      <c r="S3" s="185"/>
      <c r="T3" s="185"/>
      <c r="U3" s="185"/>
      <c r="AC3" s="239" t="s">
        <v>67</v>
      </c>
    </row>
    <row r="4" spans="1:29" ht="18.75" customHeight="1" x14ac:dyDescent="0.25">
      <c r="A4" s="700" t="s">
        <v>658</v>
      </c>
      <c r="B4" s="700"/>
      <c r="C4" s="700"/>
      <c r="D4" s="700"/>
      <c r="E4" s="700"/>
      <c r="F4" s="700"/>
      <c r="G4" s="700"/>
      <c r="H4" s="700"/>
      <c r="I4" s="700"/>
      <c r="J4" s="700"/>
      <c r="K4" s="700"/>
      <c r="L4" s="700"/>
      <c r="M4" s="700"/>
      <c r="N4" s="700"/>
      <c r="O4" s="700"/>
      <c r="P4" s="700"/>
      <c r="Q4" s="700"/>
      <c r="R4" s="700"/>
      <c r="S4" s="700"/>
      <c r="T4" s="700"/>
      <c r="U4" s="700"/>
      <c r="V4" s="700"/>
      <c r="W4" s="700"/>
      <c r="X4" s="700"/>
      <c r="Y4" s="700"/>
      <c r="Z4" s="700"/>
      <c r="AA4" s="700"/>
      <c r="AB4" s="700"/>
      <c r="AC4" s="700"/>
    </row>
    <row r="5" spans="1:29" ht="18.75" x14ac:dyDescent="0.3">
      <c r="AC5" s="239"/>
    </row>
    <row r="6" spans="1:29" ht="18.75" x14ac:dyDescent="0.25">
      <c r="A6" s="835" t="s">
        <v>10</v>
      </c>
      <c r="B6" s="835"/>
      <c r="C6" s="835"/>
      <c r="D6" s="835"/>
      <c r="E6" s="835"/>
      <c r="F6" s="835"/>
      <c r="G6" s="835"/>
      <c r="H6" s="835"/>
      <c r="I6" s="835"/>
      <c r="J6" s="835"/>
      <c r="K6" s="835"/>
      <c r="L6" s="835"/>
      <c r="M6" s="835"/>
      <c r="N6" s="835"/>
      <c r="O6" s="835"/>
      <c r="P6" s="835"/>
      <c r="Q6" s="835"/>
      <c r="R6" s="835"/>
      <c r="S6" s="835"/>
      <c r="T6" s="835"/>
      <c r="U6" s="835"/>
      <c r="V6" s="835"/>
      <c r="W6" s="835"/>
      <c r="X6" s="835"/>
      <c r="Y6" s="835"/>
      <c r="Z6" s="835"/>
      <c r="AA6" s="835"/>
      <c r="AB6" s="835"/>
      <c r="AC6" s="835"/>
    </row>
    <row r="7" spans="1:29" ht="18.75" x14ac:dyDescent="0.25">
      <c r="A7" s="240"/>
      <c r="B7" s="240"/>
      <c r="C7" s="240"/>
      <c r="D7" s="240"/>
      <c r="E7" s="240"/>
      <c r="F7" s="240"/>
      <c r="G7" s="240"/>
      <c r="H7" s="240"/>
      <c r="I7" s="240"/>
      <c r="J7" s="241"/>
      <c r="K7" s="241"/>
      <c r="L7" s="241"/>
      <c r="M7" s="241"/>
      <c r="N7" s="241"/>
      <c r="O7" s="241"/>
      <c r="P7" s="241"/>
      <c r="Q7" s="241"/>
      <c r="R7" s="241"/>
      <c r="S7" s="241"/>
      <c r="T7" s="241"/>
      <c r="U7" s="241"/>
      <c r="V7" s="241"/>
      <c r="W7" s="241"/>
      <c r="X7" s="241"/>
      <c r="Y7" s="241"/>
      <c r="Z7" s="241"/>
      <c r="AA7" s="241"/>
      <c r="AB7" s="241"/>
      <c r="AC7" s="241"/>
    </row>
    <row r="8" spans="1:29" ht="21" customHeight="1" x14ac:dyDescent="0.25">
      <c r="A8" s="834" t="str">
        <f>'1. паспорт местоположение'!A9:C9</f>
        <v>Публичное акционерное общество "Дальневосточная энергетическая компания"</v>
      </c>
      <c r="B8" s="834"/>
      <c r="C8" s="834"/>
      <c r="D8" s="834"/>
      <c r="E8" s="834"/>
      <c r="F8" s="834"/>
      <c r="G8" s="834"/>
      <c r="H8" s="834"/>
      <c r="I8" s="834"/>
      <c r="J8" s="834"/>
      <c r="K8" s="834"/>
      <c r="L8" s="834"/>
      <c r="M8" s="834"/>
      <c r="N8" s="834"/>
      <c r="O8" s="834"/>
      <c r="P8" s="834"/>
      <c r="Q8" s="834"/>
      <c r="R8" s="834"/>
      <c r="S8" s="834"/>
      <c r="T8" s="834"/>
      <c r="U8" s="834"/>
      <c r="V8" s="834"/>
      <c r="W8" s="834"/>
      <c r="X8" s="834"/>
      <c r="Y8" s="834"/>
      <c r="Z8" s="834"/>
      <c r="AA8" s="834"/>
      <c r="AB8" s="834"/>
      <c r="AC8" s="834"/>
    </row>
    <row r="9" spans="1:29" ht="18.75" customHeight="1" x14ac:dyDescent="0.25">
      <c r="A9" s="833" t="s">
        <v>9</v>
      </c>
      <c r="B9" s="833"/>
      <c r="C9" s="833"/>
      <c r="D9" s="833"/>
      <c r="E9" s="833"/>
      <c r="F9" s="833"/>
      <c r="G9" s="833"/>
      <c r="H9" s="833"/>
      <c r="I9" s="833"/>
      <c r="J9" s="833"/>
      <c r="K9" s="833"/>
      <c r="L9" s="833"/>
      <c r="M9" s="833"/>
      <c r="N9" s="833"/>
      <c r="O9" s="833"/>
      <c r="P9" s="833"/>
      <c r="Q9" s="833"/>
      <c r="R9" s="833"/>
      <c r="S9" s="833"/>
      <c r="T9" s="833"/>
      <c r="U9" s="833"/>
      <c r="V9" s="833"/>
      <c r="W9" s="833"/>
      <c r="X9" s="833"/>
      <c r="Y9" s="833"/>
      <c r="Z9" s="833"/>
      <c r="AA9" s="833"/>
      <c r="AB9" s="833"/>
      <c r="AC9" s="833"/>
    </row>
    <row r="10" spans="1:29" ht="18.75" x14ac:dyDescent="0.25">
      <c r="A10" s="240"/>
      <c r="B10" s="240"/>
      <c r="C10" s="240"/>
      <c r="D10" s="240"/>
      <c r="E10" s="240"/>
      <c r="F10" s="240"/>
      <c r="G10" s="240"/>
      <c r="H10" s="240"/>
      <c r="I10" s="240"/>
      <c r="J10" s="241"/>
      <c r="K10" s="241"/>
      <c r="L10" s="241"/>
      <c r="M10" s="241"/>
      <c r="N10" s="241"/>
      <c r="O10" s="241"/>
      <c r="P10" s="241"/>
      <c r="Q10" s="241"/>
      <c r="R10" s="241"/>
      <c r="S10" s="241"/>
      <c r="T10" s="241"/>
      <c r="U10" s="241"/>
      <c r="V10" s="241"/>
      <c r="W10" s="241"/>
      <c r="X10" s="241"/>
      <c r="Y10" s="241"/>
      <c r="Z10" s="241"/>
      <c r="AA10" s="241"/>
      <c r="AB10" s="241"/>
      <c r="AC10" s="241"/>
    </row>
    <row r="11" spans="1:29" x14ac:dyDescent="0.25">
      <c r="A11" s="834" t="str">
        <f>'1. паспорт местоположение'!C12</f>
        <v>H_504-2</v>
      </c>
      <c r="B11" s="834"/>
      <c r="C11" s="834"/>
      <c r="D11" s="834"/>
      <c r="E11" s="834"/>
      <c r="F11" s="834"/>
      <c r="G11" s="834"/>
      <c r="H11" s="834"/>
      <c r="I11" s="834"/>
      <c r="J11" s="834"/>
      <c r="K11" s="834"/>
      <c r="L11" s="834"/>
      <c r="M11" s="834"/>
      <c r="N11" s="834"/>
      <c r="O11" s="834"/>
      <c r="P11" s="834"/>
      <c r="Q11" s="834"/>
      <c r="R11" s="834"/>
      <c r="S11" s="834"/>
      <c r="T11" s="834"/>
      <c r="U11" s="834"/>
      <c r="V11" s="834"/>
      <c r="W11" s="834"/>
      <c r="X11" s="834"/>
      <c r="Y11" s="834"/>
      <c r="Z11" s="834"/>
      <c r="AA11" s="834"/>
      <c r="AB11" s="834"/>
      <c r="AC11" s="834"/>
    </row>
    <row r="12" spans="1:29" x14ac:dyDescent="0.25">
      <c r="A12" s="833" t="s">
        <v>8</v>
      </c>
      <c r="B12" s="833"/>
      <c r="C12" s="833"/>
      <c r="D12" s="833"/>
      <c r="E12" s="833"/>
      <c r="F12" s="833"/>
      <c r="G12" s="833"/>
      <c r="H12" s="833"/>
      <c r="I12" s="833"/>
      <c r="J12" s="833"/>
      <c r="K12" s="833"/>
      <c r="L12" s="833"/>
      <c r="M12" s="833"/>
      <c r="N12" s="833"/>
      <c r="O12" s="833"/>
      <c r="P12" s="833"/>
      <c r="Q12" s="833"/>
      <c r="R12" s="833"/>
      <c r="S12" s="833"/>
      <c r="T12" s="833"/>
      <c r="U12" s="833"/>
      <c r="V12" s="833"/>
      <c r="W12" s="833"/>
      <c r="X12" s="833"/>
      <c r="Y12" s="833"/>
      <c r="Z12" s="833"/>
      <c r="AA12" s="833"/>
      <c r="AB12" s="833"/>
      <c r="AC12" s="833"/>
    </row>
    <row r="13" spans="1:29" ht="16.5" customHeight="1" x14ac:dyDescent="0.3">
      <c r="A13" s="10"/>
      <c r="B13" s="10"/>
      <c r="C13" s="10"/>
      <c r="D13" s="10"/>
      <c r="E13" s="10"/>
      <c r="F13" s="10"/>
      <c r="G13" s="10"/>
      <c r="H13" s="10"/>
      <c r="I13" s="10"/>
      <c r="J13" s="242"/>
      <c r="K13" s="242"/>
      <c r="L13" s="242"/>
      <c r="M13" s="242"/>
      <c r="N13" s="242"/>
      <c r="O13" s="242"/>
      <c r="P13" s="242"/>
      <c r="Q13" s="242"/>
      <c r="R13" s="242"/>
      <c r="S13" s="242"/>
      <c r="T13" s="242"/>
      <c r="U13" s="242"/>
      <c r="V13" s="242"/>
      <c r="W13" s="242"/>
      <c r="X13" s="242"/>
      <c r="Y13" s="242"/>
      <c r="Z13" s="242"/>
      <c r="AA13" s="242"/>
      <c r="AB13" s="242"/>
      <c r="AC13" s="242"/>
    </row>
    <row r="14" spans="1:29" ht="18.75" x14ac:dyDescent="0.25">
      <c r="A14" s="836"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4" s="836"/>
      <c r="C14" s="836"/>
      <c r="D14" s="836"/>
      <c r="E14" s="836"/>
      <c r="F14" s="836"/>
      <c r="G14" s="836"/>
      <c r="H14" s="836"/>
      <c r="I14" s="836"/>
      <c r="J14" s="836"/>
      <c r="K14" s="836"/>
      <c r="L14" s="836"/>
      <c r="M14" s="836"/>
      <c r="N14" s="836"/>
      <c r="O14" s="836"/>
      <c r="P14" s="836"/>
      <c r="Q14" s="836"/>
      <c r="R14" s="836"/>
      <c r="S14" s="836"/>
      <c r="T14" s="836"/>
      <c r="U14" s="836"/>
      <c r="V14" s="836"/>
      <c r="W14" s="836"/>
      <c r="X14" s="836"/>
      <c r="Y14" s="836"/>
      <c r="Z14" s="836"/>
      <c r="AA14" s="836"/>
      <c r="AB14" s="836"/>
      <c r="AC14" s="836"/>
    </row>
    <row r="15" spans="1:29" ht="15.75" customHeight="1" x14ac:dyDescent="0.25">
      <c r="A15" s="833" t="s">
        <v>6</v>
      </c>
      <c r="B15" s="833"/>
      <c r="C15" s="833"/>
      <c r="D15" s="833"/>
      <c r="E15" s="833"/>
      <c r="F15" s="833"/>
      <c r="G15" s="833"/>
      <c r="H15" s="833"/>
      <c r="I15" s="833"/>
      <c r="J15" s="833"/>
      <c r="K15" s="833"/>
      <c r="L15" s="833"/>
      <c r="M15" s="833"/>
      <c r="N15" s="833"/>
      <c r="O15" s="833"/>
      <c r="P15" s="833"/>
      <c r="Q15" s="833"/>
      <c r="R15" s="833"/>
      <c r="S15" s="833"/>
      <c r="T15" s="833"/>
      <c r="U15" s="833"/>
      <c r="V15" s="833"/>
      <c r="W15" s="833"/>
      <c r="X15" s="833"/>
      <c r="Y15" s="833"/>
      <c r="Z15" s="833"/>
      <c r="AA15" s="833"/>
      <c r="AB15" s="833"/>
      <c r="AC15" s="833"/>
    </row>
    <row r="16" spans="1:29" x14ac:dyDescent="0.25">
      <c r="A16" s="837"/>
      <c r="B16" s="837"/>
      <c r="C16" s="837"/>
      <c r="D16" s="837"/>
      <c r="E16" s="837"/>
      <c r="F16" s="837"/>
      <c r="G16" s="837"/>
      <c r="H16" s="837"/>
      <c r="I16" s="837"/>
      <c r="J16" s="837"/>
      <c r="K16" s="837"/>
      <c r="L16" s="837"/>
      <c r="M16" s="837"/>
      <c r="N16" s="837"/>
      <c r="O16" s="837"/>
      <c r="P16" s="837"/>
      <c r="Q16" s="837"/>
      <c r="R16" s="837"/>
      <c r="S16" s="837"/>
      <c r="T16" s="837"/>
      <c r="U16" s="837"/>
      <c r="V16" s="837"/>
      <c r="W16" s="837"/>
      <c r="X16" s="837"/>
      <c r="Y16" s="837"/>
      <c r="Z16" s="837"/>
      <c r="AA16" s="837"/>
      <c r="AB16" s="837"/>
      <c r="AC16" s="837"/>
    </row>
    <row r="18" spans="1:32" x14ac:dyDescent="0.25">
      <c r="A18" s="839" t="s">
        <v>657</v>
      </c>
      <c r="B18" s="839"/>
      <c r="C18" s="839"/>
      <c r="D18" s="839"/>
      <c r="E18" s="839"/>
      <c r="F18" s="839"/>
      <c r="G18" s="839"/>
      <c r="H18" s="839"/>
      <c r="I18" s="839"/>
      <c r="J18" s="839"/>
      <c r="K18" s="839"/>
      <c r="L18" s="839"/>
      <c r="M18" s="839"/>
      <c r="N18" s="839"/>
      <c r="O18" s="839"/>
      <c r="P18" s="839"/>
      <c r="Q18" s="839"/>
      <c r="R18" s="839"/>
      <c r="S18" s="839"/>
      <c r="T18" s="839"/>
      <c r="U18" s="839"/>
      <c r="V18" s="839"/>
      <c r="W18" s="839"/>
      <c r="X18" s="839"/>
      <c r="Y18" s="839"/>
      <c r="Z18" s="839"/>
      <c r="AA18" s="839"/>
      <c r="AB18" s="839"/>
      <c r="AC18" s="839"/>
    </row>
    <row r="20" spans="1:32" ht="33" customHeight="1" x14ac:dyDescent="0.25">
      <c r="A20" s="830" t="s">
        <v>168</v>
      </c>
      <c r="B20" s="830" t="s">
        <v>167</v>
      </c>
      <c r="C20" s="829" t="s">
        <v>166</v>
      </c>
      <c r="D20" s="829"/>
      <c r="E20" s="838" t="s">
        <v>165</v>
      </c>
      <c r="F20" s="838"/>
      <c r="G20" s="830" t="s">
        <v>617</v>
      </c>
      <c r="H20" s="827" t="s">
        <v>579</v>
      </c>
      <c r="I20" s="828"/>
      <c r="J20" s="828"/>
      <c r="K20" s="828"/>
      <c r="L20" s="827" t="s">
        <v>618</v>
      </c>
      <c r="M20" s="828"/>
      <c r="N20" s="828"/>
      <c r="O20" s="828"/>
      <c r="P20" s="827" t="s">
        <v>556</v>
      </c>
      <c r="Q20" s="828"/>
      <c r="R20" s="828"/>
      <c r="S20" s="828"/>
      <c r="T20" s="827" t="s">
        <v>580</v>
      </c>
      <c r="U20" s="828"/>
      <c r="V20" s="828"/>
      <c r="W20" s="828"/>
      <c r="X20" s="827" t="s">
        <v>619</v>
      </c>
      <c r="Y20" s="828"/>
      <c r="Z20" s="828"/>
      <c r="AA20" s="844"/>
      <c r="AB20" s="840" t="s">
        <v>164</v>
      </c>
      <c r="AC20" s="841"/>
      <c r="AD20" s="243"/>
      <c r="AE20" s="243"/>
      <c r="AF20" s="243"/>
    </row>
    <row r="21" spans="1:32" ht="99.75" customHeight="1" x14ac:dyDescent="0.25">
      <c r="A21" s="831"/>
      <c r="B21" s="831"/>
      <c r="C21" s="829"/>
      <c r="D21" s="829"/>
      <c r="E21" s="838"/>
      <c r="F21" s="838"/>
      <c r="G21" s="831"/>
      <c r="H21" s="829" t="s">
        <v>3</v>
      </c>
      <c r="I21" s="829"/>
      <c r="J21" s="829" t="s">
        <v>581</v>
      </c>
      <c r="K21" s="829"/>
      <c r="L21" s="829" t="s">
        <v>3</v>
      </c>
      <c r="M21" s="829"/>
      <c r="N21" s="829" t="s">
        <v>581</v>
      </c>
      <c r="O21" s="829"/>
      <c r="P21" s="829" t="s">
        <v>3</v>
      </c>
      <c r="Q21" s="829"/>
      <c r="R21" s="829" t="s">
        <v>581</v>
      </c>
      <c r="S21" s="829"/>
      <c r="T21" s="829" t="s">
        <v>3</v>
      </c>
      <c r="U21" s="829"/>
      <c r="V21" s="829" t="s">
        <v>581</v>
      </c>
      <c r="W21" s="829"/>
      <c r="X21" s="829" t="s">
        <v>3</v>
      </c>
      <c r="Y21" s="829"/>
      <c r="Z21" s="829" t="s">
        <v>581</v>
      </c>
      <c r="AA21" s="829"/>
      <c r="AB21" s="842"/>
      <c r="AC21" s="843"/>
    </row>
    <row r="22" spans="1:32" ht="89.25" customHeight="1" x14ac:dyDescent="0.25">
      <c r="A22" s="832"/>
      <c r="B22" s="832"/>
      <c r="C22" s="265" t="s">
        <v>3</v>
      </c>
      <c r="D22" s="265" t="s">
        <v>162</v>
      </c>
      <c r="E22" s="266" t="s">
        <v>659</v>
      </c>
      <c r="F22" s="266" t="s">
        <v>660</v>
      </c>
      <c r="G22" s="832"/>
      <c r="H22" s="267" t="s">
        <v>458</v>
      </c>
      <c r="I22" s="268" t="s">
        <v>588</v>
      </c>
      <c r="J22" s="267" t="s">
        <v>458</v>
      </c>
      <c r="K22" s="268" t="s">
        <v>661</v>
      </c>
      <c r="L22" s="267" t="s">
        <v>458</v>
      </c>
      <c r="M22" s="268" t="s">
        <v>588</v>
      </c>
      <c r="N22" s="267" t="s">
        <v>458</v>
      </c>
      <c r="O22" s="268" t="s">
        <v>661</v>
      </c>
      <c r="P22" s="267" t="s">
        <v>458</v>
      </c>
      <c r="Q22" s="268" t="s">
        <v>588</v>
      </c>
      <c r="R22" s="267" t="s">
        <v>458</v>
      </c>
      <c r="S22" s="268" t="s">
        <v>661</v>
      </c>
      <c r="T22" s="267" t="s">
        <v>458</v>
      </c>
      <c r="U22" s="268" t="s">
        <v>588</v>
      </c>
      <c r="V22" s="267" t="s">
        <v>458</v>
      </c>
      <c r="W22" s="268" t="s">
        <v>661</v>
      </c>
      <c r="X22" s="267" t="s">
        <v>458</v>
      </c>
      <c r="Y22" s="268" t="s">
        <v>588</v>
      </c>
      <c r="Z22" s="267" t="s">
        <v>458</v>
      </c>
      <c r="AA22" s="268" t="s">
        <v>661</v>
      </c>
      <c r="AB22" s="265" t="s">
        <v>163</v>
      </c>
      <c r="AC22" s="265" t="s">
        <v>162</v>
      </c>
    </row>
    <row r="23" spans="1:32" ht="19.5" customHeight="1" x14ac:dyDescent="0.25">
      <c r="A23" s="269">
        <v>1</v>
      </c>
      <c r="B23" s="269">
        <v>2</v>
      </c>
      <c r="C23" s="269">
        <v>3</v>
      </c>
      <c r="D23" s="269">
        <v>4</v>
      </c>
      <c r="E23" s="269">
        <v>5</v>
      </c>
      <c r="F23" s="269">
        <v>6</v>
      </c>
      <c r="G23" s="269">
        <v>7</v>
      </c>
      <c r="H23" s="269">
        <v>8</v>
      </c>
      <c r="I23" s="270">
        <v>9</v>
      </c>
      <c r="J23" s="269">
        <v>10</v>
      </c>
      <c r="K23" s="269">
        <v>11</v>
      </c>
      <c r="L23" s="269">
        <v>12</v>
      </c>
      <c r="M23" s="269">
        <v>13</v>
      </c>
      <c r="N23" s="269">
        <v>14</v>
      </c>
      <c r="O23" s="269">
        <v>15</v>
      </c>
      <c r="P23" s="269">
        <v>16</v>
      </c>
      <c r="Q23" s="269">
        <v>17</v>
      </c>
      <c r="R23" s="269">
        <v>18</v>
      </c>
      <c r="S23" s="269">
        <v>19</v>
      </c>
      <c r="T23" s="269">
        <v>20</v>
      </c>
      <c r="U23" s="269">
        <v>21</v>
      </c>
      <c r="V23" s="269">
        <v>22</v>
      </c>
      <c r="W23" s="269">
        <v>23</v>
      </c>
      <c r="X23" s="269">
        <v>24</v>
      </c>
      <c r="Y23" s="269">
        <v>25</v>
      </c>
      <c r="Z23" s="269">
        <v>26</v>
      </c>
      <c r="AA23" s="269">
        <v>27</v>
      </c>
      <c r="AB23" s="269">
        <v>28</v>
      </c>
      <c r="AC23" s="269">
        <v>29</v>
      </c>
    </row>
    <row r="24" spans="1:32" ht="47.25" customHeight="1" x14ac:dyDescent="0.25">
      <c r="A24" s="271">
        <v>1</v>
      </c>
      <c r="B24" s="251" t="s">
        <v>161</v>
      </c>
      <c r="C24" s="272">
        <f>C27</f>
        <v>41.798362750000003</v>
      </c>
      <c r="D24" s="272">
        <f t="shared" ref="D24:AC24" si="0">D27</f>
        <v>42.016549810000001</v>
      </c>
      <c r="E24" s="273">
        <f t="shared" si="0"/>
        <v>42.016549810000001</v>
      </c>
      <c r="F24" s="273">
        <f t="shared" si="0"/>
        <v>42.016549810000001</v>
      </c>
      <c r="G24" s="272">
        <f t="shared" si="0"/>
        <v>8.1477733000000008</v>
      </c>
      <c r="H24" s="272">
        <f t="shared" si="0"/>
        <v>6.1</v>
      </c>
      <c r="I24" s="274">
        <f t="shared" si="0"/>
        <v>6.1</v>
      </c>
      <c r="J24" s="272">
        <f t="shared" si="0"/>
        <v>0</v>
      </c>
      <c r="K24" s="274">
        <f>K27</f>
        <v>0</v>
      </c>
      <c r="L24" s="272">
        <f t="shared" si="0"/>
        <v>7.9392288999999998</v>
      </c>
      <c r="M24" s="274">
        <f>M27</f>
        <v>7.9392288999999998</v>
      </c>
      <c r="N24" s="272">
        <f t="shared" si="0"/>
        <v>8.1512902</v>
      </c>
      <c r="O24" s="274">
        <f t="shared" si="0"/>
        <v>8.1512902</v>
      </c>
      <c r="P24" s="272">
        <f t="shared" si="0"/>
        <v>1.4719844599999998</v>
      </c>
      <c r="Q24" s="274">
        <f>Q27</f>
        <v>1.4719844599999998</v>
      </c>
      <c r="R24" s="272">
        <f t="shared" si="0"/>
        <v>7.7589203600000003</v>
      </c>
      <c r="S24" s="274">
        <f>S27</f>
        <v>7.7589203600000003</v>
      </c>
      <c r="T24" s="272">
        <f t="shared" si="0"/>
        <v>8.61234769</v>
      </c>
      <c r="U24" s="274">
        <f t="shared" si="0"/>
        <v>8.61234769</v>
      </c>
      <c r="V24" s="272">
        <f t="shared" si="0"/>
        <v>8.9620482700000004</v>
      </c>
      <c r="W24" s="274">
        <f>W27</f>
        <v>8.9620482700000004</v>
      </c>
      <c r="X24" s="272">
        <f t="shared" si="0"/>
        <v>8.9965176800000002</v>
      </c>
      <c r="Y24" s="274">
        <f>Y27</f>
        <v>8.9965176800000002</v>
      </c>
      <c r="Z24" s="272" t="str">
        <f t="shared" si="0"/>
        <v>нд</v>
      </c>
      <c r="AA24" s="274" t="str">
        <f t="shared" si="0"/>
        <v>нд</v>
      </c>
      <c r="AB24" s="272">
        <f t="shared" si="0"/>
        <v>33.120078730000003</v>
      </c>
      <c r="AC24" s="273">
        <f t="shared" si="0"/>
        <v>33.868776510000004</v>
      </c>
    </row>
    <row r="25" spans="1:32" ht="24" customHeight="1" x14ac:dyDescent="0.25">
      <c r="A25" s="275" t="s">
        <v>160</v>
      </c>
      <c r="B25" s="276" t="s">
        <v>159</v>
      </c>
      <c r="C25" s="272">
        <v>0</v>
      </c>
      <c r="D25" s="272">
        <v>0</v>
      </c>
      <c r="E25" s="273">
        <v>0</v>
      </c>
      <c r="F25" s="273">
        <v>0</v>
      </c>
      <c r="G25" s="272">
        <v>0</v>
      </c>
      <c r="H25" s="272">
        <v>0</v>
      </c>
      <c r="I25" s="274">
        <v>0</v>
      </c>
      <c r="J25" s="272">
        <v>0</v>
      </c>
      <c r="K25" s="274">
        <v>0</v>
      </c>
      <c r="L25" s="272">
        <v>0</v>
      </c>
      <c r="M25" s="274">
        <v>0</v>
      </c>
      <c r="N25" s="272">
        <v>0</v>
      </c>
      <c r="O25" s="274">
        <v>0</v>
      </c>
      <c r="P25" s="272">
        <v>0</v>
      </c>
      <c r="Q25" s="274">
        <v>0</v>
      </c>
      <c r="R25" s="272">
        <v>0</v>
      </c>
      <c r="S25" s="274">
        <v>0</v>
      </c>
      <c r="T25" s="272">
        <v>0</v>
      </c>
      <c r="U25" s="274">
        <v>0</v>
      </c>
      <c r="V25" s="272">
        <v>0</v>
      </c>
      <c r="W25" s="274">
        <v>0</v>
      </c>
      <c r="X25" s="272">
        <v>0</v>
      </c>
      <c r="Y25" s="274">
        <v>0</v>
      </c>
      <c r="Z25" s="272" t="s">
        <v>558</v>
      </c>
      <c r="AA25" s="274" t="s">
        <v>558</v>
      </c>
      <c r="AB25" s="272">
        <v>0</v>
      </c>
      <c r="AC25" s="273">
        <v>0</v>
      </c>
    </row>
    <row r="26" spans="1:32" x14ac:dyDescent="0.25">
      <c r="A26" s="275" t="s">
        <v>158</v>
      </c>
      <c r="B26" s="276" t="s">
        <v>157</v>
      </c>
      <c r="C26" s="277">
        <v>0</v>
      </c>
      <c r="D26" s="277">
        <v>0</v>
      </c>
      <c r="E26" s="277">
        <v>0</v>
      </c>
      <c r="F26" s="277">
        <v>0</v>
      </c>
      <c r="G26" s="272">
        <v>0</v>
      </c>
      <c r="H26" s="272">
        <v>0</v>
      </c>
      <c r="I26" s="274">
        <v>0</v>
      </c>
      <c r="J26" s="272">
        <v>0</v>
      </c>
      <c r="K26" s="274">
        <v>0</v>
      </c>
      <c r="L26" s="272">
        <v>0</v>
      </c>
      <c r="M26" s="274">
        <v>0</v>
      </c>
      <c r="N26" s="272">
        <v>0</v>
      </c>
      <c r="O26" s="274">
        <v>0</v>
      </c>
      <c r="P26" s="277">
        <v>0</v>
      </c>
      <c r="Q26" s="274">
        <v>0</v>
      </c>
      <c r="R26" s="277">
        <v>0</v>
      </c>
      <c r="S26" s="274">
        <v>0</v>
      </c>
      <c r="T26" s="277">
        <v>0</v>
      </c>
      <c r="U26" s="274">
        <v>0</v>
      </c>
      <c r="V26" s="277">
        <v>0</v>
      </c>
      <c r="W26" s="274">
        <v>0</v>
      </c>
      <c r="X26" s="277">
        <v>0</v>
      </c>
      <c r="Y26" s="274">
        <v>0</v>
      </c>
      <c r="Z26" s="277" t="s">
        <v>558</v>
      </c>
      <c r="AA26" s="274" t="s">
        <v>558</v>
      </c>
      <c r="AB26" s="277">
        <v>0</v>
      </c>
      <c r="AC26" s="273">
        <v>0</v>
      </c>
    </row>
    <row r="27" spans="1:32" ht="31.5" x14ac:dyDescent="0.25">
      <c r="A27" s="275" t="s">
        <v>156</v>
      </c>
      <c r="B27" s="276" t="s">
        <v>427</v>
      </c>
      <c r="C27" s="277">
        <f>VLOOKUP('1. паспорт местоположение'!C12,'[3]1'!$C$14:$P$122,13,FALSE)</f>
        <v>41.798362750000003</v>
      </c>
      <c r="D27" s="277">
        <f>VLOOKUP('1. паспорт местоположение'!C12,'[3]1'!$C$14:$P$122,14,FALSE)</f>
        <v>42.016549810000001</v>
      </c>
      <c r="E27" s="277">
        <f>VLOOKUP('1. паспорт местоположение'!C12,'[3]1'!$C$14:$AC$122,17,FALSE)</f>
        <v>42.016549810000001</v>
      </c>
      <c r="F27" s="277">
        <f>VLOOKUP('1. паспорт местоположение'!C12,'[3]1'!$C$14:$S$122,17,FALSE)</f>
        <v>42.016549810000001</v>
      </c>
      <c r="G27" s="277">
        <f>VLOOKUP('1. паспорт местоположение'!$C$12,'[3]1'!$C$14:$AC$122,23,FALSE)</f>
        <v>8.1477733000000008</v>
      </c>
      <c r="H27" s="277">
        <f>VLOOKUP('1. паспорт местоположение'!$C$12,'[3]1'!$C$14:$CL$122,28,FALSE)</f>
        <v>6.1</v>
      </c>
      <c r="I27" s="252">
        <f>H27</f>
        <v>6.1</v>
      </c>
      <c r="J27" s="277">
        <f>VLOOKUP('1. паспорт местоположение'!$C$12,'[3]1'!$C$14:$CL$122,33,FALSE)</f>
        <v>0</v>
      </c>
      <c r="K27" s="252">
        <f>J27</f>
        <v>0</v>
      </c>
      <c r="L27" s="277">
        <f>VLOOKUP('1. паспорт местоположение'!$C$12,'[3]1'!$C$14:$CL$122,38,FALSE)</f>
        <v>7.9392288999999998</v>
      </c>
      <c r="M27" s="252">
        <f>L27</f>
        <v>7.9392288999999998</v>
      </c>
      <c r="N27" s="277">
        <f>VLOOKUP('1. паспорт местоположение'!$C$12,'[3]1'!$C$14:$CL$122,43,FALSE)</f>
        <v>8.1512902</v>
      </c>
      <c r="O27" s="252">
        <f>N27</f>
        <v>8.1512902</v>
      </c>
      <c r="P27" s="277">
        <f>VLOOKUP('1. паспорт местоположение'!$C$12,'[3]1'!$C$14:$CL$122,48,FALSE)</f>
        <v>1.4719844599999998</v>
      </c>
      <c r="Q27" s="252">
        <f>P27</f>
        <v>1.4719844599999998</v>
      </c>
      <c r="R27" s="277">
        <f>VLOOKUP('1. паспорт местоположение'!$C$12,'[3]1'!$C$14:$CL$122,53,FALSE)</f>
        <v>7.7589203600000003</v>
      </c>
      <c r="S27" s="252">
        <f>R27</f>
        <v>7.7589203600000003</v>
      </c>
      <c r="T27" s="277">
        <f>VLOOKUP('1. паспорт местоположение'!$C$12,'[3]1'!$C$14:$CL$122,58,FALSE)</f>
        <v>8.61234769</v>
      </c>
      <c r="U27" s="252">
        <f>T27</f>
        <v>8.61234769</v>
      </c>
      <c r="V27" s="277">
        <f>VLOOKUP('1. паспорт местоположение'!$C$12,'[3]1'!$C$14:$CL$122,63,FALSE)</f>
        <v>8.9620482700000004</v>
      </c>
      <c r="W27" s="252">
        <f>V27</f>
        <v>8.9620482700000004</v>
      </c>
      <c r="X27" s="277">
        <f>VLOOKUP('1. паспорт местоположение'!$C$12,'[3]1'!$C$14:$CL$122,68,FALSE)</f>
        <v>8.9965176800000002</v>
      </c>
      <c r="Y27" s="252">
        <f>X27</f>
        <v>8.9965176800000002</v>
      </c>
      <c r="Z27" s="277" t="s">
        <v>558</v>
      </c>
      <c r="AA27" s="252" t="s">
        <v>558</v>
      </c>
      <c r="AB27" s="277">
        <f>H27+L27+P27+T27+X27</f>
        <v>33.120078730000003</v>
      </c>
      <c r="AC27" s="273">
        <f>J27+N27+R27+V27+X27</f>
        <v>33.868776510000004</v>
      </c>
    </row>
    <row r="28" spans="1:32" ht="22.5" customHeight="1" x14ac:dyDescent="0.25">
      <c r="A28" s="275" t="s">
        <v>155</v>
      </c>
      <c r="B28" s="276" t="s">
        <v>621</v>
      </c>
      <c r="C28" s="277">
        <v>0</v>
      </c>
      <c r="D28" s="277">
        <v>0</v>
      </c>
      <c r="E28" s="277">
        <v>0</v>
      </c>
      <c r="F28" s="277">
        <v>0</v>
      </c>
      <c r="G28" s="277">
        <v>0</v>
      </c>
      <c r="H28" s="277">
        <v>0</v>
      </c>
      <c r="I28" s="252">
        <v>0</v>
      </c>
      <c r="J28" s="277">
        <v>0</v>
      </c>
      <c r="K28" s="252">
        <v>0</v>
      </c>
      <c r="L28" s="277">
        <v>0</v>
      </c>
      <c r="M28" s="252">
        <v>0</v>
      </c>
      <c r="N28" s="277">
        <v>0</v>
      </c>
      <c r="O28" s="252">
        <v>0</v>
      </c>
      <c r="P28" s="277">
        <v>0</v>
      </c>
      <c r="Q28" s="252">
        <v>0</v>
      </c>
      <c r="R28" s="277">
        <v>0</v>
      </c>
      <c r="S28" s="252">
        <v>0</v>
      </c>
      <c r="T28" s="277">
        <v>0</v>
      </c>
      <c r="U28" s="252">
        <v>0</v>
      </c>
      <c r="V28" s="277">
        <v>0</v>
      </c>
      <c r="W28" s="252">
        <v>0</v>
      </c>
      <c r="X28" s="277">
        <v>0</v>
      </c>
      <c r="Y28" s="252">
        <v>0</v>
      </c>
      <c r="Z28" s="277" t="s">
        <v>558</v>
      </c>
      <c r="AA28" s="252" t="s">
        <v>558</v>
      </c>
      <c r="AB28" s="277">
        <v>0</v>
      </c>
      <c r="AC28" s="273">
        <v>0</v>
      </c>
    </row>
    <row r="29" spans="1:32" x14ac:dyDescent="0.25">
      <c r="A29" s="275" t="s">
        <v>620</v>
      </c>
      <c r="B29" s="276" t="s">
        <v>154</v>
      </c>
      <c r="C29" s="277">
        <v>0</v>
      </c>
      <c r="D29" s="277">
        <v>0</v>
      </c>
      <c r="E29" s="277">
        <v>0</v>
      </c>
      <c r="F29" s="277">
        <v>0</v>
      </c>
      <c r="G29" s="277">
        <v>0</v>
      </c>
      <c r="H29" s="277">
        <v>0</v>
      </c>
      <c r="I29" s="252">
        <v>0</v>
      </c>
      <c r="J29" s="277">
        <v>0</v>
      </c>
      <c r="K29" s="252">
        <v>0</v>
      </c>
      <c r="L29" s="277">
        <v>0</v>
      </c>
      <c r="M29" s="252">
        <v>0</v>
      </c>
      <c r="N29" s="277">
        <v>0</v>
      </c>
      <c r="O29" s="252">
        <v>0</v>
      </c>
      <c r="P29" s="277">
        <v>0</v>
      </c>
      <c r="Q29" s="252">
        <v>0</v>
      </c>
      <c r="R29" s="277">
        <v>0</v>
      </c>
      <c r="S29" s="252">
        <v>0</v>
      </c>
      <c r="T29" s="277">
        <v>0</v>
      </c>
      <c r="U29" s="252">
        <v>0</v>
      </c>
      <c r="V29" s="277">
        <v>0</v>
      </c>
      <c r="W29" s="252">
        <v>0</v>
      </c>
      <c r="X29" s="277">
        <v>0</v>
      </c>
      <c r="Y29" s="252">
        <v>0</v>
      </c>
      <c r="Z29" s="277" t="s">
        <v>558</v>
      </c>
      <c r="AA29" s="252" t="s">
        <v>558</v>
      </c>
      <c r="AB29" s="277">
        <v>0</v>
      </c>
      <c r="AC29" s="273">
        <v>0</v>
      </c>
    </row>
    <row r="30" spans="1:32" ht="47.25" x14ac:dyDescent="0.25">
      <c r="A30" s="271" t="s">
        <v>63</v>
      </c>
      <c r="B30" s="251" t="s">
        <v>153</v>
      </c>
      <c r="C30" s="277">
        <f>VLOOKUP('1. паспорт местоположение'!$C$12,'[3]2'!$C$14:$AO$122,9,FALSE)</f>
        <v>35.42234131</v>
      </c>
      <c r="D30" s="277">
        <f>VLOOKUP('1. паспорт местоположение'!$C$12,'[3]2'!$C$14:$AO$122,14,FALSE)</f>
        <v>35.013791509999997</v>
      </c>
      <c r="E30" s="277">
        <f>VLOOKUP('1. паспорт местоположение'!$C$12,'[3]2'!$C$14:$AO$122,24,FALSE)</f>
        <v>35.013791509999997</v>
      </c>
      <c r="F30" s="277">
        <f>VLOOKUP('1. паспорт местоположение'!$C$12,'[3]2'!$C$14:$AO$122,24,FALSE)</f>
        <v>35.013791509999997</v>
      </c>
      <c r="G30" s="277">
        <f>VLOOKUP('1. паспорт местоположение'!$C$12,'[3]2'!$C$14:$AO$122,26,FALSE)</f>
        <v>6.7898110799999998</v>
      </c>
      <c r="H30" s="277">
        <f>VLOOKUP('1. паспорт местоположение'!$C$12,'[3]2'!$C$14:$AO$122,27,FALSE)</f>
        <v>0</v>
      </c>
      <c r="I30" s="252">
        <f>H30</f>
        <v>0</v>
      </c>
      <c r="J30" s="277">
        <f>VLOOKUP('1. паспорт местоположение'!$C$12,'[3]2'!$C$14:$AO$122,28,FALSE)</f>
        <v>0</v>
      </c>
      <c r="K30" s="252">
        <f>J30</f>
        <v>0</v>
      </c>
      <c r="L30" s="277">
        <f>VLOOKUP('1. паспорт местоположение'!$C$12,'[3]2'!$C$14:$AO$122,29,FALSE)</f>
        <v>6.7281600799999994</v>
      </c>
      <c r="M30" s="252">
        <f>L30</f>
        <v>6.7281600799999994</v>
      </c>
      <c r="N30" s="277">
        <f>VLOOKUP('1. паспорт местоположение'!$C$12,'[3]2'!$C$14:$AO$122,30,FALSE)</f>
        <v>6.7927418299999998</v>
      </c>
      <c r="O30" s="252">
        <f>N30</f>
        <v>6.7927418299999998</v>
      </c>
      <c r="P30" s="277">
        <f>VLOOKUP('1. паспорт местоположение'!$C$12,'[3]2'!$C$14:$AO$122,31,FALSE)</f>
        <v>6.3613120600000004</v>
      </c>
      <c r="Q30" s="252">
        <f>P30</f>
        <v>6.3613120600000004</v>
      </c>
      <c r="R30" s="277">
        <f>VLOOKUP('1. паспорт местоположение'!$C$12,'[3]2'!$C$14:$AO$122,32,FALSE)</f>
        <v>6.4657669699999998</v>
      </c>
      <c r="S30" s="252">
        <f>R30</f>
        <v>6.4657669699999998</v>
      </c>
      <c r="T30" s="277">
        <f>VLOOKUP('1. паспорт местоположение'!$C$12,'[3]2'!$C$14:$AO$122,33,FALSE)</f>
        <v>7.2562268599999999</v>
      </c>
      <c r="U30" s="252">
        <f>T30</f>
        <v>7.2562268599999999</v>
      </c>
      <c r="V30" s="277">
        <f>VLOOKUP('1. паспорт местоположение'!$C$12,'[3]2'!$C$14:$AO$122,34,FALSE)</f>
        <v>7.4683735599999999</v>
      </c>
      <c r="W30" s="252">
        <f>V30</f>
        <v>7.4683735599999999</v>
      </c>
      <c r="X30" s="277">
        <f>VLOOKUP('1. паспорт местоположение'!$C$12,'[3]2'!$C$14:$AO$122,35,FALSE)</f>
        <v>7.4970980699999998</v>
      </c>
      <c r="Y30" s="252">
        <f>X30</f>
        <v>7.4970980699999998</v>
      </c>
      <c r="Z30" s="277" t="s">
        <v>558</v>
      </c>
      <c r="AA30" s="252" t="s">
        <v>558</v>
      </c>
      <c r="AB30" s="277">
        <f>H30+L30+P30+T30+X30</f>
        <v>27.84279707</v>
      </c>
      <c r="AC30" s="273">
        <f>J30+N30+R30+V30+X30</f>
        <v>28.223980429999997</v>
      </c>
    </row>
    <row r="31" spans="1:32" x14ac:dyDescent="0.25">
      <c r="A31" s="275" t="s">
        <v>152</v>
      </c>
      <c r="B31" s="276" t="s">
        <v>151</v>
      </c>
      <c r="C31" s="272">
        <v>0</v>
      </c>
      <c r="D31" s="272">
        <v>0</v>
      </c>
      <c r="E31" s="272">
        <v>0</v>
      </c>
      <c r="F31" s="272">
        <v>0</v>
      </c>
      <c r="G31" s="277">
        <v>0</v>
      </c>
      <c r="H31" s="277">
        <v>0</v>
      </c>
      <c r="I31" s="252">
        <f t="shared" ref="I31:K63" si="1">H31</f>
        <v>0</v>
      </c>
      <c r="J31" s="277">
        <v>0</v>
      </c>
      <c r="K31" s="252">
        <f t="shared" si="1"/>
        <v>0</v>
      </c>
      <c r="L31" s="277">
        <v>0</v>
      </c>
      <c r="M31" s="252">
        <f>L31</f>
        <v>0</v>
      </c>
      <c r="N31" s="277">
        <v>0</v>
      </c>
      <c r="O31" s="252">
        <f>N31</f>
        <v>0</v>
      </c>
      <c r="P31" s="277">
        <v>0</v>
      </c>
      <c r="Q31" s="252">
        <f>P31</f>
        <v>0</v>
      </c>
      <c r="R31" s="277">
        <v>0</v>
      </c>
      <c r="S31" s="252">
        <f>R31</f>
        <v>0</v>
      </c>
      <c r="T31" s="277">
        <v>0</v>
      </c>
      <c r="U31" s="252">
        <f>T31</f>
        <v>0</v>
      </c>
      <c r="V31" s="277">
        <v>0</v>
      </c>
      <c r="W31" s="252">
        <f>V31</f>
        <v>0</v>
      </c>
      <c r="X31" s="277">
        <v>0</v>
      </c>
      <c r="Y31" s="252">
        <f>X31</f>
        <v>0</v>
      </c>
      <c r="Z31" s="277" t="s">
        <v>558</v>
      </c>
      <c r="AA31" s="252" t="s">
        <v>558</v>
      </c>
      <c r="AB31" s="277">
        <f t="shared" ref="AB31:AB42" si="2">H31+L31+P31+T31+X31</f>
        <v>0</v>
      </c>
      <c r="AC31" s="273">
        <f t="shared" ref="AC31:AC42" si="3">J31+N31+R31+V31+X31</f>
        <v>0</v>
      </c>
    </row>
    <row r="32" spans="1:32" ht="31.5" x14ac:dyDescent="0.25">
      <c r="A32" s="275" t="s">
        <v>150</v>
      </c>
      <c r="B32" s="276" t="s">
        <v>149</v>
      </c>
      <c r="C32" s="272">
        <v>0</v>
      </c>
      <c r="D32" s="272">
        <v>0</v>
      </c>
      <c r="E32" s="272">
        <v>0</v>
      </c>
      <c r="F32" s="272">
        <v>0</v>
      </c>
      <c r="G32" s="277">
        <v>0</v>
      </c>
      <c r="H32" s="277">
        <v>0</v>
      </c>
      <c r="I32" s="252">
        <f t="shared" si="1"/>
        <v>0</v>
      </c>
      <c r="J32" s="277">
        <v>0</v>
      </c>
      <c r="K32" s="252">
        <f t="shared" si="1"/>
        <v>0</v>
      </c>
      <c r="L32" s="277">
        <v>0</v>
      </c>
      <c r="M32" s="252">
        <f>L32</f>
        <v>0</v>
      </c>
      <c r="N32" s="277">
        <v>0</v>
      </c>
      <c r="O32" s="252">
        <f>N32</f>
        <v>0</v>
      </c>
      <c r="P32" s="277">
        <v>0</v>
      </c>
      <c r="Q32" s="252">
        <f>P32</f>
        <v>0</v>
      </c>
      <c r="R32" s="277">
        <v>0</v>
      </c>
      <c r="S32" s="252">
        <f>R32</f>
        <v>0</v>
      </c>
      <c r="T32" s="277">
        <v>0</v>
      </c>
      <c r="U32" s="252">
        <f>T32</f>
        <v>0</v>
      </c>
      <c r="V32" s="277">
        <v>0</v>
      </c>
      <c r="W32" s="252">
        <f>V32</f>
        <v>0</v>
      </c>
      <c r="X32" s="277">
        <v>0</v>
      </c>
      <c r="Y32" s="252">
        <f>X32</f>
        <v>0</v>
      </c>
      <c r="Z32" s="277" t="s">
        <v>558</v>
      </c>
      <c r="AA32" s="252" t="s">
        <v>558</v>
      </c>
      <c r="AB32" s="277">
        <f t="shared" si="2"/>
        <v>0</v>
      </c>
      <c r="AC32" s="273">
        <f t="shared" si="3"/>
        <v>0</v>
      </c>
    </row>
    <row r="33" spans="1:29" ht="27" customHeight="1" x14ac:dyDescent="0.25">
      <c r="A33" s="275" t="s">
        <v>148</v>
      </c>
      <c r="B33" s="276" t="s">
        <v>147</v>
      </c>
      <c r="C33" s="272">
        <f>C30</f>
        <v>35.42234131</v>
      </c>
      <c r="D33" s="272">
        <f t="shared" ref="D33:AC33" si="4">D30</f>
        <v>35.013791509999997</v>
      </c>
      <c r="E33" s="272">
        <f t="shared" si="4"/>
        <v>35.013791509999997</v>
      </c>
      <c r="F33" s="272">
        <f t="shared" si="4"/>
        <v>35.013791509999997</v>
      </c>
      <c r="G33" s="272">
        <f t="shared" si="4"/>
        <v>6.7898110799999998</v>
      </c>
      <c r="H33" s="272">
        <f t="shared" si="4"/>
        <v>0</v>
      </c>
      <c r="I33" s="272">
        <f t="shared" si="4"/>
        <v>0</v>
      </c>
      <c r="J33" s="272">
        <f t="shared" si="4"/>
        <v>0</v>
      </c>
      <c r="K33" s="272">
        <f t="shared" si="4"/>
        <v>0</v>
      </c>
      <c r="L33" s="272">
        <f t="shared" si="4"/>
        <v>6.7281600799999994</v>
      </c>
      <c r="M33" s="272">
        <f t="shared" si="4"/>
        <v>6.7281600799999994</v>
      </c>
      <c r="N33" s="272">
        <f t="shared" si="4"/>
        <v>6.7927418299999998</v>
      </c>
      <c r="O33" s="272">
        <f t="shared" si="4"/>
        <v>6.7927418299999998</v>
      </c>
      <c r="P33" s="272">
        <f t="shared" si="4"/>
        <v>6.3613120600000004</v>
      </c>
      <c r="Q33" s="272">
        <f t="shared" si="4"/>
        <v>6.3613120600000004</v>
      </c>
      <c r="R33" s="272">
        <f t="shared" si="4"/>
        <v>6.4657669699999998</v>
      </c>
      <c r="S33" s="272">
        <f t="shared" si="4"/>
        <v>6.4657669699999998</v>
      </c>
      <c r="T33" s="272">
        <f t="shared" si="4"/>
        <v>7.2562268599999999</v>
      </c>
      <c r="U33" s="272">
        <f t="shared" si="4"/>
        <v>7.2562268599999999</v>
      </c>
      <c r="V33" s="272">
        <f t="shared" si="4"/>
        <v>7.4683735599999999</v>
      </c>
      <c r="W33" s="272">
        <f t="shared" si="4"/>
        <v>7.4683735599999999</v>
      </c>
      <c r="X33" s="272">
        <f t="shared" si="4"/>
        <v>7.4970980699999998</v>
      </c>
      <c r="Y33" s="272">
        <f t="shared" si="4"/>
        <v>7.4970980699999998</v>
      </c>
      <c r="Z33" s="272" t="s">
        <v>558</v>
      </c>
      <c r="AA33" s="272" t="s">
        <v>558</v>
      </c>
      <c r="AB33" s="272">
        <f t="shared" si="4"/>
        <v>27.84279707</v>
      </c>
      <c r="AC33" s="272">
        <f t="shared" si="4"/>
        <v>28.223980429999997</v>
      </c>
    </row>
    <row r="34" spans="1:29" x14ac:dyDescent="0.25">
      <c r="A34" s="275" t="s">
        <v>146</v>
      </c>
      <c r="B34" s="276" t="s">
        <v>145</v>
      </c>
      <c r="C34" s="272">
        <v>0</v>
      </c>
      <c r="D34" s="272">
        <v>0</v>
      </c>
      <c r="E34" s="272">
        <v>0</v>
      </c>
      <c r="F34" s="272">
        <v>0</v>
      </c>
      <c r="G34" s="277">
        <v>0</v>
      </c>
      <c r="H34" s="277">
        <v>0</v>
      </c>
      <c r="I34" s="252">
        <f t="shared" si="1"/>
        <v>0</v>
      </c>
      <c r="J34" s="277">
        <v>0</v>
      </c>
      <c r="K34" s="252">
        <f t="shared" si="1"/>
        <v>0</v>
      </c>
      <c r="L34" s="277">
        <v>0</v>
      </c>
      <c r="M34" s="252">
        <f t="shared" ref="M34:O42" si="5">L34</f>
        <v>0</v>
      </c>
      <c r="N34" s="277">
        <v>0</v>
      </c>
      <c r="O34" s="252">
        <f t="shared" si="5"/>
        <v>0</v>
      </c>
      <c r="P34" s="277">
        <v>0</v>
      </c>
      <c r="Q34" s="252">
        <f t="shared" ref="Q34:S42" si="6">P34</f>
        <v>0</v>
      </c>
      <c r="R34" s="277">
        <v>0</v>
      </c>
      <c r="S34" s="252">
        <f t="shared" si="6"/>
        <v>0</v>
      </c>
      <c r="T34" s="277">
        <v>0</v>
      </c>
      <c r="U34" s="252">
        <f t="shared" ref="U34:W42" si="7">T34</f>
        <v>0</v>
      </c>
      <c r="V34" s="277">
        <v>0</v>
      </c>
      <c r="W34" s="252">
        <f t="shared" si="7"/>
        <v>0</v>
      </c>
      <c r="X34" s="277">
        <v>0</v>
      </c>
      <c r="Y34" s="252">
        <f t="shared" ref="Y34:Y42" si="8">X34</f>
        <v>0</v>
      </c>
      <c r="Z34" s="277" t="s">
        <v>558</v>
      </c>
      <c r="AA34" s="252" t="s">
        <v>558</v>
      </c>
      <c r="AB34" s="277">
        <f t="shared" si="2"/>
        <v>0</v>
      </c>
      <c r="AC34" s="273">
        <f t="shared" si="3"/>
        <v>0</v>
      </c>
    </row>
    <row r="35" spans="1:29" ht="31.5" x14ac:dyDescent="0.25">
      <c r="A35" s="271" t="s">
        <v>62</v>
      </c>
      <c r="B35" s="251" t="s">
        <v>622</v>
      </c>
      <c r="C35" s="272">
        <v>0</v>
      </c>
      <c r="D35" s="272">
        <v>0</v>
      </c>
      <c r="E35" s="272">
        <v>0</v>
      </c>
      <c r="F35" s="272">
        <v>0</v>
      </c>
      <c r="G35" s="277">
        <v>0</v>
      </c>
      <c r="H35" s="277">
        <v>0</v>
      </c>
      <c r="I35" s="252">
        <f t="shared" si="1"/>
        <v>0</v>
      </c>
      <c r="J35" s="277">
        <v>0</v>
      </c>
      <c r="K35" s="252">
        <f t="shared" si="1"/>
        <v>0</v>
      </c>
      <c r="L35" s="277">
        <v>0</v>
      </c>
      <c r="M35" s="252">
        <f t="shared" si="5"/>
        <v>0</v>
      </c>
      <c r="N35" s="277">
        <v>0</v>
      </c>
      <c r="O35" s="252">
        <f t="shared" si="5"/>
        <v>0</v>
      </c>
      <c r="P35" s="277">
        <v>0</v>
      </c>
      <c r="Q35" s="252">
        <f t="shared" si="6"/>
        <v>0</v>
      </c>
      <c r="R35" s="277">
        <v>0</v>
      </c>
      <c r="S35" s="252">
        <f t="shared" si="6"/>
        <v>0</v>
      </c>
      <c r="T35" s="277">
        <v>0</v>
      </c>
      <c r="U35" s="252">
        <f t="shared" si="7"/>
        <v>0</v>
      </c>
      <c r="V35" s="277">
        <v>0</v>
      </c>
      <c r="W35" s="252">
        <f t="shared" si="7"/>
        <v>0</v>
      </c>
      <c r="X35" s="277">
        <v>0</v>
      </c>
      <c r="Y35" s="252">
        <f t="shared" si="8"/>
        <v>0</v>
      </c>
      <c r="Z35" s="277" t="s">
        <v>558</v>
      </c>
      <c r="AA35" s="252" t="s">
        <v>558</v>
      </c>
      <c r="AB35" s="277">
        <f t="shared" si="2"/>
        <v>0</v>
      </c>
      <c r="AC35" s="273">
        <f t="shared" si="3"/>
        <v>0</v>
      </c>
    </row>
    <row r="36" spans="1:29" ht="31.5" x14ac:dyDescent="0.25">
      <c r="A36" s="275" t="s">
        <v>144</v>
      </c>
      <c r="B36" s="278" t="s">
        <v>623</v>
      </c>
      <c r="C36" s="272">
        <v>0</v>
      </c>
      <c r="D36" s="272">
        <v>0</v>
      </c>
      <c r="E36" s="272">
        <v>0</v>
      </c>
      <c r="F36" s="272">
        <v>0</v>
      </c>
      <c r="G36" s="277">
        <v>0</v>
      </c>
      <c r="H36" s="277">
        <v>0</v>
      </c>
      <c r="I36" s="252">
        <f t="shared" si="1"/>
        <v>0</v>
      </c>
      <c r="J36" s="277">
        <v>0</v>
      </c>
      <c r="K36" s="252">
        <f t="shared" si="1"/>
        <v>0</v>
      </c>
      <c r="L36" s="277">
        <v>0</v>
      </c>
      <c r="M36" s="252">
        <f t="shared" si="5"/>
        <v>0</v>
      </c>
      <c r="N36" s="277">
        <v>0</v>
      </c>
      <c r="O36" s="252">
        <f t="shared" si="5"/>
        <v>0</v>
      </c>
      <c r="P36" s="277">
        <v>0</v>
      </c>
      <c r="Q36" s="252">
        <f t="shared" si="6"/>
        <v>0</v>
      </c>
      <c r="R36" s="277">
        <v>0</v>
      </c>
      <c r="S36" s="252">
        <f t="shared" si="6"/>
        <v>0</v>
      </c>
      <c r="T36" s="277">
        <v>0</v>
      </c>
      <c r="U36" s="252">
        <f t="shared" si="7"/>
        <v>0</v>
      </c>
      <c r="V36" s="277">
        <v>0</v>
      </c>
      <c r="W36" s="252">
        <f t="shared" si="7"/>
        <v>0</v>
      </c>
      <c r="X36" s="277">
        <v>0</v>
      </c>
      <c r="Y36" s="252">
        <f t="shared" si="8"/>
        <v>0</v>
      </c>
      <c r="Z36" s="277" t="s">
        <v>558</v>
      </c>
      <c r="AA36" s="252" t="s">
        <v>558</v>
      </c>
      <c r="AB36" s="277">
        <f t="shared" si="2"/>
        <v>0</v>
      </c>
      <c r="AC36" s="273">
        <f t="shared" si="3"/>
        <v>0</v>
      </c>
    </row>
    <row r="37" spans="1:29" x14ac:dyDescent="0.25">
      <c r="A37" s="275" t="s">
        <v>143</v>
      </c>
      <c r="B37" s="278" t="s">
        <v>624</v>
      </c>
      <c r="C37" s="272">
        <v>0</v>
      </c>
      <c r="D37" s="272">
        <v>0</v>
      </c>
      <c r="E37" s="272">
        <v>0</v>
      </c>
      <c r="F37" s="272">
        <v>0</v>
      </c>
      <c r="G37" s="277">
        <v>0</v>
      </c>
      <c r="H37" s="277">
        <v>0</v>
      </c>
      <c r="I37" s="252">
        <f t="shared" si="1"/>
        <v>0</v>
      </c>
      <c r="J37" s="277">
        <v>0</v>
      </c>
      <c r="K37" s="252">
        <f t="shared" si="1"/>
        <v>0</v>
      </c>
      <c r="L37" s="277">
        <v>0</v>
      </c>
      <c r="M37" s="252">
        <f t="shared" si="5"/>
        <v>0</v>
      </c>
      <c r="N37" s="277">
        <v>0</v>
      </c>
      <c r="O37" s="252">
        <f t="shared" si="5"/>
        <v>0</v>
      </c>
      <c r="P37" s="277">
        <v>0</v>
      </c>
      <c r="Q37" s="252">
        <f t="shared" si="6"/>
        <v>0</v>
      </c>
      <c r="R37" s="277">
        <v>0</v>
      </c>
      <c r="S37" s="252">
        <f t="shared" si="6"/>
        <v>0</v>
      </c>
      <c r="T37" s="277">
        <v>0</v>
      </c>
      <c r="U37" s="252">
        <f t="shared" si="7"/>
        <v>0</v>
      </c>
      <c r="V37" s="277">
        <v>0</v>
      </c>
      <c r="W37" s="252">
        <f t="shared" si="7"/>
        <v>0</v>
      </c>
      <c r="X37" s="277">
        <v>0</v>
      </c>
      <c r="Y37" s="252">
        <f t="shared" si="8"/>
        <v>0</v>
      </c>
      <c r="Z37" s="277" t="s">
        <v>558</v>
      </c>
      <c r="AA37" s="252" t="s">
        <v>558</v>
      </c>
      <c r="AB37" s="277">
        <f t="shared" si="2"/>
        <v>0</v>
      </c>
      <c r="AC37" s="273">
        <f t="shared" si="3"/>
        <v>0</v>
      </c>
    </row>
    <row r="38" spans="1:29" x14ac:dyDescent="0.25">
      <c r="A38" s="275" t="s">
        <v>142</v>
      </c>
      <c r="B38" s="278" t="s">
        <v>625</v>
      </c>
      <c r="C38" s="272">
        <v>0</v>
      </c>
      <c r="D38" s="272">
        <v>0</v>
      </c>
      <c r="E38" s="272">
        <v>0</v>
      </c>
      <c r="F38" s="272">
        <v>0</v>
      </c>
      <c r="G38" s="277">
        <v>0</v>
      </c>
      <c r="H38" s="277">
        <v>0</v>
      </c>
      <c r="I38" s="252">
        <f t="shared" si="1"/>
        <v>0</v>
      </c>
      <c r="J38" s="277">
        <v>0</v>
      </c>
      <c r="K38" s="252">
        <f t="shared" si="1"/>
        <v>0</v>
      </c>
      <c r="L38" s="277">
        <v>0</v>
      </c>
      <c r="M38" s="252">
        <f t="shared" si="5"/>
        <v>0</v>
      </c>
      <c r="N38" s="277">
        <v>0</v>
      </c>
      <c r="O38" s="252">
        <f t="shared" si="5"/>
        <v>0</v>
      </c>
      <c r="P38" s="277">
        <v>0</v>
      </c>
      <c r="Q38" s="252">
        <f t="shared" si="6"/>
        <v>0</v>
      </c>
      <c r="R38" s="277">
        <v>0</v>
      </c>
      <c r="S38" s="252">
        <f t="shared" si="6"/>
        <v>0</v>
      </c>
      <c r="T38" s="277">
        <v>0</v>
      </c>
      <c r="U38" s="252">
        <f t="shared" si="7"/>
        <v>0</v>
      </c>
      <c r="V38" s="277">
        <v>0</v>
      </c>
      <c r="W38" s="252">
        <f t="shared" si="7"/>
        <v>0</v>
      </c>
      <c r="X38" s="277">
        <v>0</v>
      </c>
      <c r="Y38" s="252">
        <f t="shared" si="8"/>
        <v>0</v>
      </c>
      <c r="Z38" s="277" t="s">
        <v>558</v>
      </c>
      <c r="AA38" s="252" t="s">
        <v>558</v>
      </c>
      <c r="AB38" s="277">
        <f t="shared" si="2"/>
        <v>0</v>
      </c>
      <c r="AC38" s="273">
        <f t="shared" si="3"/>
        <v>0</v>
      </c>
    </row>
    <row r="39" spans="1:29" ht="31.5" x14ac:dyDescent="0.25">
      <c r="A39" s="275" t="s">
        <v>141</v>
      </c>
      <c r="B39" s="276" t="s">
        <v>626</v>
      </c>
      <c r="C39" s="272">
        <v>0</v>
      </c>
      <c r="D39" s="272">
        <v>0</v>
      </c>
      <c r="E39" s="272">
        <v>0</v>
      </c>
      <c r="F39" s="272">
        <v>0</v>
      </c>
      <c r="G39" s="277">
        <v>0</v>
      </c>
      <c r="H39" s="277">
        <v>0</v>
      </c>
      <c r="I39" s="252">
        <f t="shared" si="1"/>
        <v>0</v>
      </c>
      <c r="J39" s="277">
        <v>0</v>
      </c>
      <c r="K39" s="252">
        <f t="shared" si="1"/>
        <v>0</v>
      </c>
      <c r="L39" s="277">
        <v>0</v>
      </c>
      <c r="M39" s="252">
        <f t="shared" si="5"/>
        <v>0</v>
      </c>
      <c r="N39" s="277">
        <v>0</v>
      </c>
      <c r="O39" s="252">
        <f t="shared" si="5"/>
        <v>0</v>
      </c>
      <c r="P39" s="277">
        <v>0</v>
      </c>
      <c r="Q39" s="252">
        <f t="shared" si="6"/>
        <v>0</v>
      </c>
      <c r="R39" s="277">
        <v>0</v>
      </c>
      <c r="S39" s="252">
        <f t="shared" si="6"/>
        <v>0</v>
      </c>
      <c r="T39" s="277">
        <v>0</v>
      </c>
      <c r="U39" s="252">
        <f t="shared" si="7"/>
        <v>0</v>
      </c>
      <c r="V39" s="277">
        <v>0</v>
      </c>
      <c r="W39" s="252">
        <f t="shared" si="7"/>
        <v>0</v>
      </c>
      <c r="X39" s="277">
        <v>0</v>
      </c>
      <c r="Y39" s="252">
        <f t="shared" si="8"/>
        <v>0</v>
      </c>
      <c r="Z39" s="277" t="s">
        <v>558</v>
      </c>
      <c r="AA39" s="252" t="s">
        <v>558</v>
      </c>
      <c r="AB39" s="277">
        <f t="shared" si="2"/>
        <v>0</v>
      </c>
      <c r="AC39" s="273">
        <f t="shared" si="3"/>
        <v>0</v>
      </c>
    </row>
    <row r="40" spans="1:29" ht="31.5" x14ac:dyDescent="0.25">
      <c r="A40" s="275" t="s">
        <v>627</v>
      </c>
      <c r="B40" s="276" t="s">
        <v>628</v>
      </c>
      <c r="C40" s="272">
        <v>0</v>
      </c>
      <c r="D40" s="272">
        <v>0</v>
      </c>
      <c r="E40" s="272">
        <v>0</v>
      </c>
      <c r="F40" s="272">
        <v>0</v>
      </c>
      <c r="G40" s="277">
        <v>0</v>
      </c>
      <c r="H40" s="277">
        <v>0</v>
      </c>
      <c r="I40" s="252">
        <f t="shared" si="1"/>
        <v>0</v>
      </c>
      <c r="J40" s="277">
        <v>0</v>
      </c>
      <c r="K40" s="252">
        <f t="shared" si="1"/>
        <v>0</v>
      </c>
      <c r="L40" s="277">
        <v>0</v>
      </c>
      <c r="M40" s="252">
        <f t="shared" si="5"/>
        <v>0</v>
      </c>
      <c r="N40" s="277">
        <v>0</v>
      </c>
      <c r="O40" s="252">
        <f t="shared" si="5"/>
        <v>0</v>
      </c>
      <c r="P40" s="277">
        <v>0</v>
      </c>
      <c r="Q40" s="252">
        <f t="shared" si="6"/>
        <v>0</v>
      </c>
      <c r="R40" s="277">
        <v>0</v>
      </c>
      <c r="S40" s="252">
        <f t="shared" si="6"/>
        <v>0</v>
      </c>
      <c r="T40" s="277">
        <v>0</v>
      </c>
      <c r="U40" s="252">
        <f t="shared" si="7"/>
        <v>0</v>
      </c>
      <c r="V40" s="277">
        <v>0</v>
      </c>
      <c r="W40" s="252">
        <f t="shared" si="7"/>
        <v>0</v>
      </c>
      <c r="X40" s="277">
        <v>0</v>
      </c>
      <c r="Y40" s="252">
        <f t="shared" si="8"/>
        <v>0</v>
      </c>
      <c r="Z40" s="277" t="s">
        <v>558</v>
      </c>
      <c r="AA40" s="252" t="s">
        <v>558</v>
      </c>
      <c r="AB40" s="277">
        <f t="shared" si="2"/>
        <v>0</v>
      </c>
      <c r="AC40" s="273">
        <f t="shared" si="3"/>
        <v>0</v>
      </c>
    </row>
    <row r="41" spans="1:29" x14ac:dyDescent="0.25">
      <c r="A41" s="275" t="s">
        <v>629</v>
      </c>
      <c r="B41" s="276" t="s">
        <v>630</v>
      </c>
      <c r="C41" s="272">
        <v>0</v>
      </c>
      <c r="D41" s="272">
        <v>0</v>
      </c>
      <c r="E41" s="272">
        <v>0</v>
      </c>
      <c r="F41" s="272">
        <v>0</v>
      </c>
      <c r="G41" s="277">
        <v>0</v>
      </c>
      <c r="H41" s="277">
        <v>0</v>
      </c>
      <c r="I41" s="252">
        <f t="shared" si="1"/>
        <v>0</v>
      </c>
      <c r="J41" s="277">
        <v>0</v>
      </c>
      <c r="K41" s="252">
        <f t="shared" si="1"/>
        <v>0</v>
      </c>
      <c r="L41" s="277">
        <v>0</v>
      </c>
      <c r="M41" s="252">
        <f t="shared" si="5"/>
        <v>0</v>
      </c>
      <c r="N41" s="277">
        <v>0</v>
      </c>
      <c r="O41" s="252">
        <f t="shared" si="5"/>
        <v>0</v>
      </c>
      <c r="P41" s="277">
        <v>0</v>
      </c>
      <c r="Q41" s="252">
        <f t="shared" si="6"/>
        <v>0</v>
      </c>
      <c r="R41" s="277">
        <v>0</v>
      </c>
      <c r="S41" s="252">
        <f t="shared" si="6"/>
        <v>0</v>
      </c>
      <c r="T41" s="277">
        <v>0</v>
      </c>
      <c r="U41" s="252">
        <f t="shared" si="7"/>
        <v>0</v>
      </c>
      <c r="V41" s="277">
        <v>0</v>
      </c>
      <c r="W41" s="252">
        <f t="shared" si="7"/>
        <v>0</v>
      </c>
      <c r="X41" s="277">
        <v>0</v>
      </c>
      <c r="Y41" s="252">
        <f t="shared" si="8"/>
        <v>0</v>
      </c>
      <c r="Z41" s="277" t="s">
        <v>558</v>
      </c>
      <c r="AA41" s="252" t="s">
        <v>558</v>
      </c>
      <c r="AB41" s="277">
        <f t="shared" si="2"/>
        <v>0</v>
      </c>
      <c r="AC41" s="273">
        <f t="shared" si="3"/>
        <v>0</v>
      </c>
    </row>
    <row r="42" spans="1:29" ht="18.75" x14ac:dyDescent="0.25">
      <c r="A42" s="275" t="s">
        <v>631</v>
      </c>
      <c r="B42" s="278" t="s">
        <v>632</v>
      </c>
      <c r="C42" s="272">
        <v>0</v>
      </c>
      <c r="D42" s="272">
        <v>0</v>
      </c>
      <c r="E42" s="272">
        <v>0</v>
      </c>
      <c r="F42" s="272">
        <v>0</v>
      </c>
      <c r="G42" s="277">
        <v>0</v>
      </c>
      <c r="H42" s="277">
        <v>0</v>
      </c>
      <c r="I42" s="252">
        <f t="shared" si="1"/>
        <v>0</v>
      </c>
      <c r="J42" s="277">
        <v>0</v>
      </c>
      <c r="K42" s="252">
        <f t="shared" si="1"/>
        <v>0</v>
      </c>
      <c r="L42" s="277">
        <v>0</v>
      </c>
      <c r="M42" s="252">
        <f t="shared" si="5"/>
        <v>0</v>
      </c>
      <c r="N42" s="277">
        <v>0</v>
      </c>
      <c r="O42" s="252">
        <f t="shared" si="5"/>
        <v>0</v>
      </c>
      <c r="P42" s="277">
        <v>0</v>
      </c>
      <c r="Q42" s="252">
        <f t="shared" si="6"/>
        <v>0</v>
      </c>
      <c r="R42" s="277">
        <v>0</v>
      </c>
      <c r="S42" s="252">
        <f t="shared" si="6"/>
        <v>0</v>
      </c>
      <c r="T42" s="277">
        <v>0</v>
      </c>
      <c r="U42" s="252">
        <f t="shared" si="7"/>
        <v>0</v>
      </c>
      <c r="V42" s="277">
        <v>0</v>
      </c>
      <c r="W42" s="252">
        <f t="shared" si="7"/>
        <v>0</v>
      </c>
      <c r="X42" s="277">
        <v>0</v>
      </c>
      <c r="Y42" s="252">
        <f t="shared" si="8"/>
        <v>0</v>
      </c>
      <c r="Z42" s="277" t="s">
        <v>558</v>
      </c>
      <c r="AA42" s="252" t="s">
        <v>558</v>
      </c>
      <c r="AB42" s="277">
        <f t="shared" si="2"/>
        <v>0</v>
      </c>
      <c r="AC42" s="273">
        <f t="shared" si="3"/>
        <v>0</v>
      </c>
    </row>
    <row r="43" spans="1:29" x14ac:dyDescent="0.25">
      <c r="A43" s="271" t="s">
        <v>61</v>
      </c>
      <c r="B43" s="251" t="s">
        <v>140</v>
      </c>
      <c r="C43" s="272" t="s">
        <v>558</v>
      </c>
      <c r="D43" s="272" t="s">
        <v>558</v>
      </c>
      <c r="E43" s="277" t="s">
        <v>558</v>
      </c>
      <c r="F43" s="277" t="s">
        <v>558</v>
      </c>
      <c r="G43" s="277" t="s">
        <v>558</v>
      </c>
      <c r="H43" s="277" t="s">
        <v>558</v>
      </c>
      <c r="I43" s="252" t="str">
        <f t="shared" si="1"/>
        <v>нд</v>
      </c>
      <c r="J43" s="277" t="s">
        <v>558</v>
      </c>
      <c r="K43" s="252" t="str">
        <f t="shared" si="1"/>
        <v>нд</v>
      </c>
      <c r="L43" s="277" t="s">
        <v>558</v>
      </c>
      <c r="M43" s="252" t="str">
        <f t="shared" ref="M43:O46" si="9">L43</f>
        <v>нд</v>
      </c>
      <c r="N43" s="277" t="s">
        <v>558</v>
      </c>
      <c r="O43" s="252" t="str">
        <f t="shared" si="9"/>
        <v>нд</v>
      </c>
      <c r="P43" s="277" t="s">
        <v>558</v>
      </c>
      <c r="Q43" s="252" t="str">
        <f t="shared" ref="Q43:S46" si="10">P43</f>
        <v>нд</v>
      </c>
      <c r="R43" s="277" t="s">
        <v>558</v>
      </c>
      <c r="S43" s="252" t="str">
        <f t="shared" si="10"/>
        <v>нд</v>
      </c>
      <c r="T43" s="277" t="s">
        <v>558</v>
      </c>
      <c r="U43" s="252" t="str">
        <f t="shared" ref="U43:W46" si="11">T43</f>
        <v>нд</v>
      </c>
      <c r="V43" s="277" t="s">
        <v>558</v>
      </c>
      <c r="W43" s="252" t="str">
        <f t="shared" si="11"/>
        <v>нд</v>
      </c>
      <c r="X43" s="277" t="s">
        <v>558</v>
      </c>
      <c r="Y43" s="252" t="str">
        <f t="shared" ref="Y43:Y54" si="12">X43</f>
        <v>нд</v>
      </c>
      <c r="Z43" s="277" t="s">
        <v>558</v>
      </c>
      <c r="AA43" s="252" t="s">
        <v>558</v>
      </c>
      <c r="AB43" s="277" t="s">
        <v>558</v>
      </c>
      <c r="AC43" s="273" t="s">
        <v>558</v>
      </c>
    </row>
    <row r="44" spans="1:29" x14ac:dyDescent="0.25">
      <c r="A44" s="275" t="s">
        <v>139</v>
      </c>
      <c r="B44" s="276" t="s">
        <v>635</v>
      </c>
      <c r="C44" s="277">
        <v>0</v>
      </c>
      <c r="D44" s="272">
        <v>0</v>
      </c>
      <c r="E44" s="277">
        <v>0</v>
      </c>
      <c r="F44" s="277">
        <v>0</v>
      </c>
      <c r="G44" s="277">
        <v>0</v>
      </c>
      <c r="H44" s="277">
        <v>0</v>
      </c>
      <c r="I44" s="252">
        <f>H44</f>
        <v>0</v>
      </c>
      <c r="J44" s="277">
        <v>0</v>
      </c>
      <c r="K44" s="252">
        <f>J44</f>
        <v>0</v>
      </c>
      <c r="L44" s="277">
        <v>0</v>
      </c>
      <c r="M44" s="252">
        <f t="shared" si="9"/>
        <v>0</v>
      </c>
      <c r="N44" s="277">
        <v>0</v>
      </c>
      <c r="O44" s="252">
        <f t="shared" si="9"/>
        <v>0</v>
      </c>
      <c r="P44" s="277">
        <v>0</v>
      </c>
      <c r="Q44" s="252">
        <f t="shared" si="10"/>
        <v>0</v>
      </c>
      <c r="R44" s="277">
        <v>0</v>
      </c>
      <c r="S44" s="252">
        <f t="shared" si="10"/>
        <v>0</v>
      </c>
      <c r="T44" s="277">
        <v>0</v>
      </c>
      <c r="U44" s="252">
        <f t="shared" si="11"/>
        <v>0</v>
      </c>
      <c r="V44" s="277">
        <v>0</v>
      </c>
      <c r="W44" s="252">
        <f t="shared" si="11"/>
        <v>0</v>
      </c>
      <c r="X44" s="277">
        <v>0</v>
      </c>
      <c r="Y44" s="252">
        <f t="shared" si="12"/>
        <v>0</v>
      </c>
      <c r="Z44" s="277" t="s">
        <v>558</v>
      </c>
      <c r="AA44" s="252" t="s">
        <v>558</v>
      </c>
      <c r="AB44" s="277">
        <v>0</v>
      </c>
      <c r="AC44" s="273">
        <v>0</v>
      </c>
    </row>
    <row r="45" spans="1:29" x14ac:dyDescent="0.25">
      <c r="A45" s="275" t="s">
        <v>138</v>
      </c>
      <c r="B45" s="276" t="s">
        <v>624</v>
      </c>
      <c r="C45" s="277">
        <v>0</v>
      </c>
      <c r="D45" s="272">
        <v>0</v>
      </c>
      <c r="E45" s="277">
        <v>0</v>
      </c>
      <c r="F45" s="277">
        <v>0</v>
      </c>
      <c r="G45" s="277">
        <v>0</v>
      </c>
      <c r="H45" s="277">
        <v>0</v>
      </c>
      <c r="I45" s="252">
        <f>H45</f>
        <v>0</v>
      </c>
      <c r="J45" s="277">
        <v>0</v>
      </c>
      <c r="K45" s="252">
        <f>J45</f>
        <v>0</v>
      </c>
      <c r="L45" s="277">
        <v>0</v>
      </c>
      <c r="M45" s="252">
        <f t="shared" si="9"/>
        <v>0</v>
      </c>
      <c r="N45" s="277">
        <v>0</v>
      </c>
      <c r="O45" s="252">
        <f t="shared" si="9"/>
        <v>0</v>
      </c>
      <c r="P45" s="277">
        <v>0</v>
      </c>
      <c r="Q45" s="252">
        <f t="shared" si="10"/>
        <v>0</v>
      </c>
      <c r="R45" s="277">
        <v>0</v>
      </c>
      <c r="S45" s="252">
        <f t="shared" si="10"/>
        <v>0</v>
      </c>
      <c r="T45" s="277">
        <v>0</v>
      </c>
      <c r="U45" s="252">
        <f t="shared" si="11"/>
        <v>0</v>
      </c>
      <c r="V45" s="277">
        <v>0</v>
      </c>
      <c r="W45" s="252">
        <f t="shared" si="11"/>
        <v>0</v>
      </c>
      <c r="X45" s="277">
        <v>0</v>
      </c>
      <c r="Y45" s="252">
        <f t="shared" si="12"/>
        <v>0</v>
      </c>
      <c r="Z45" s="277" t="s">
        <v>558</v>
      </c>
      <c r="AA45" s="252" t="s">
        <v>558</v>
      </c>
      <c r="AB45" s="277">
        <v>0</v>
      </c>
      <c r="AC45" s="273">
        <v>0</v>
      </c>
    </row>
    <row r="46" spans="1:29" x14ac:dyDescent="0.25">
      <c r="A46" s="275" t="s">
        <v>137</v>
      </c>
      <c r="B46" s="276" t="s">
        <v>625</v>
      </c>
      <c r="C46" s="277">
        <v>0</v>
      </c>
      <c r="D46" s="272">
        <v>0</v>
      </c>
      <c r="E46" s="277">
        <v>0</v>
      </c>
      <c r="F46" s="277">
        <v>0</v>
      </c>
      <c r="G46" s="277">
        <v>0</v>
      </c>
      <c r="H46" s="277">
        <v>0</v>
      </c>
      <c r="I46" s="252">
        <f>H46</f>
        <v>0</v>
      </c>
      <c r="J46" s="277">
        <v>0</v>
      </c>
      <c r="K46" s="252">
        <f>J46</f>
        <v>0</v>
      </c>
      <c r="L46" s="277">
        <v>0</v>
      </c>
      <c r="M46" s="252">
        <f t="shared" si="9"/>
        <v>0</v>
      </c>
      <c r="N46" s="277">
        <v>0</v>
      </c>
      <c r="O46" s="252">
        <f t="shared" si="9"/>
        <v>0</v>
      </c>
      <c r="P46" s="277">
        <v>0</v>
      </c>
      <c r="Q46" s="252">
        <f t="shared" si="10"/>
        <v>0</v>
      </c>
      <c r="R46" s="277">
        <v>0</v>
      </c>
      <c r="S46" s="252">
        <f t="shared" si="10"/>
        <v>0</v>
      </c>
      <c r="T46" s="277">
        <v>0</v>
      </c>
      <c r="U46" s="252">
        <f t="shared" si="11"/>
        <v>0</v>
      </c>
      <c r="V46" s="277">
        <v>0</v>
      </c>
      <c r="W46" s="252">
        <f t="shared" si="11"/>
        <v>0</v>
      </c>
      <c r="X46" s="277">
        <v>0</v>
      </c>
      <c r="Y46" s="252">
        <f t="shared" si="12"/>
        <v>0</v>
      </c>
      <c r="Z46" s="277" t="s">
        <v>558</v>
      </c>
      <c r="AA46" s="252" t="s">
        <v>558</v>
      </c>
      <c r="AB46" s="277">
        <v>0</v>
      </c>
      <c r="AC46" s="273">
        <v>0</v>
      </c>
    </row>
    <row r="47" spans="1:29" ht="31.5" x14ac:dyDescent="0.25">
      <c r="A47" s="275" t="s">
        <v>136</v>
      </c>
      <c r="B47" s="276" t="s">
        <v>626</v>
      </c>
      <c r="C47" s="277">
        <v>0</v>
      </c>
      <c r="D47" s="272">
        <v>0</v>
      </c>
      <c r="E47" s="277">
        <v>0</v>
      </c>
      <c r="F47" s="277">
        <v>0</v>
      </c>
      <c r="G47" s="277">
        <v>0</v>
      </c>
      <c r="H47" s="277">
        <v>0</v>
      </c>
      <c r="I47" s="252">
        <f t="shared" si="1"/>
        <v>0</v>
      </c>
      <c r="J47" s="277">
        <v>0</v>
      </c>
      <c r="K47" s="252">
        <f t="shared" si="1"/>
        <v>0</v>
      </c>
      <c r="L47" s="277">
        <v>0</v>
      </c>
      <c r="M47" s="252">
        <f t="shared" ref="M47:M54" si="13">L47</f>
        <v>0</v>
      </c>
      <c r="N47" s="277">
        <v>0</v>
      </c>
      <c r="O47" s="252">
        <f t="shared" ref="O47:O54" si="14">N47</f>
        <v>0</v>
      </c>
      <c r="P47" s="277">
        <v>0</v>
      </c>
      <c r="Q47" s="252">
        <f t="shared" ref="Q47:Q54" si="15">P47</f>
        <v>0</v>
      </c>
      <c r="R47" s="277">
        <v>0</v>
      </c>
      <c r="S47" s="252">
        <f t="shared" ref="S47:S54" si="16">R47</f>
        <v>0</v>
      </c>
      <c r="T47" s="277">
        <v>0</v>
      </c>
      <c r="U47" s="252">
        <f t="shared" ref="U47:U54" si="17">T47</f>
        <v>0</v>
      </c>
      <c r="V47" s="277">
        <v>0</v>
      </c>
      <c r="W47" s="252">
        <f t="shared" ref="W47:W54" si="18">V47</f>
        <v>0</v>
      </c>
      <c r="X47" s="277">
        <v>0</v>
      </c>
      <c r="Y47" s="252">
        <f t="shared" si="12"/>
        <v>0</v>
      </c>
      <c r="Z47" s="277" t="s">
        <v>558</v>
      </c>
      <c r="AA47" s="252" t="s">
        <v>558</v>
      </c>
      <c r="AB47" s="277">
        <v>0</v>
      </c>
      <c r="AC47" s="273">
        <v>0</v>
      </c>
    </row>
    <row r="48" spans="1:29" ht="31.5" x14ac:dyDescent="0.25">
      <c r="A48" s="275" t="s">
        <v>135</v>
      </c>
      <c r="B48" s="276" t="s">
        <v>628</v>
      </c>
      <c r="C48" s="277">
        <v>0</v>
      </c>
      <c r="D48" s="272">
        <v>0</v>
      </c>
      <c r="E48" s="277">
        <v>0</v>
      </c>
      <c r="F48" s="277">
        <v>0</v>
      </c>
      <c r="G48" s="277">
        <v>0</v>
      </c>
      <c r="H48" s="277">
        <v>0</v>
      </c>
      <c r="I48" s="252">
        <f t="shared" si="1"/>
        <v>0</v>
      </c>
      <c r="J48" s="277">
        <v>0</v>
      </c>
      <c r="K48" s="252">
        <f t="shared" si="1"/>
        <v>0</v>
      </c>
      <c r="L48" s="277">
        <v>0</v>
      </c>
      <c r="M48" s="252">
        <f t="shared" si="13"/>
        <v>0</v>
      </c>
      <c r="N48" s="277">
        <v>0</v>
      </c>
      <c r="O48" s="252">
        <f t="shared" si="14"/>
        <v>0</v>
      </c>
      <c r="P48" s="277">
        <v>0</v>
      </c>
      <c r="Q48" s="252">
        <f t="shared" si="15"/>
        <v>0</v>
      </c>
      <c r="R48" s="277">
        <v>0</v>
      </c>
      <c r="S48" s="252">
        <f t="shared" si="16"/>
        <v>0</v>
      </c>
      <c r="T48" s="277">
        <v>0</v>
      </c>
      <c r="U48" s="252">
        <f t="shared" si="17"/>
        <v>0</v>
      </c>
      <c r="V48" s="277">
        <v>0</v>
      </c>
      <c r="W48" s="252">
        <f t="shared" si="18"/>
        <v>0</v>
      </c>
      <c r="X48" s="277">
        <v>0</v>
      </c>
      <c r="Y48" s="252">
        <f t="shared" si="12"/>
        <v>0</v>
      </c>
      <c r="Z48" s="277" t="s">
        <v>558</v>
      </c>
      <c r="AA48" s="252" t="s">
        <v>558</v>
      </c>
      <c r="AB48" s="277">
        <v>0</v>
      </c>
      <c r="AC48" s="273">
        <v>0</v>
      </c>
    </row>
    <row r="49" spans="1:29" x14ac:dyDescent="0.25">
      <c r="A49" s="275" t="s">
        <v>634</v>
      </c>
      <c r="B49" s="276" t="s">
        <v>630</v>
      </c>
      <c r="C49" s="277">
        <v>0</v>
      </c>
      <c r="D49" s="272">
        <v>0</v>
      </c>
      <c r="E49" s="277">
        <v>0</v>
      </c>
      <c r="F49" s="277">
        <v>0</v>
      </c>
      <c r="G49" s="277">
        <v>0</v>
      </c>
      <c r="H49" s="277">
        <v>0</v>
      </c>
      <c r="I49" s="252">
        <f t="shared" si="1"/>
        <v>0</v>
      </c>
      <c r="J49" s="277">
        <v>0</v>
      </c>
      <c r="K49" s="252">
        <f t="shared" si="1"/>
        <v>0</v>
      </c>
      <c r="L49" s="277">
        <v>0</v>
      </c>
      <c r="M49" s="252">
        <f t="shared" si="13"/>
        <v>0</v>
      </c>
      <c r="N49" s="277">
        <v>0</v>
      </c>
      <c r="O49" s="252">
        <f t="shared" si="14"/>
        <v>0</v>
      </c>
      <c r="P49" s="277">
        <v>0</v>
      </c>
      <c r="Q49" s="252">
        <f t="shared" si="15"/>
        <v>0</v>
      </c>
      <c r="R49" s="277">
        <v>0</v>
      </c>
      <c r="S49" s="252">
        <f t="shared" si="16"/>
        <v>0</v>
      </c>
      <c r="T49" s="277">
        <v>0</v>
      </c>
      <c r="U49" s="252">
        <f t="shared" si="17"/>
        <v>0</v>
      </c>
      <c r="V49" s="277">
        <v>0</v>
      </c>
      <c r="W49" s="252">
        <f t="shared" si="18"/>
        <v>0</v>
      </c>
      <c r="X49" s="277">
        <v>0</v>
      </c>
      <c r="Y49" s="252">
        <f t="shared" si="12"/>
        <v>0</v>
      </c>
      <c r="Z49" s="277" t="s">
        <v>558</v>
      </c>
      <c r="AA49" s="252" t="s">
        <v>558</v>
      </c>
      <c r="AB49" s="277">
        <v>0</v>
      </c>
      <c r="AC49" s="273">
        <v>0</v>
      </c>
    </row>
    <row r="50" spans="1:29" x14ac:dyDescent="0.25">
      <c r="A50" s="275" t="s">
        <v>633</v>
      </c>
      <c r="B50" s="278" t="s">
        <v>557</v>
      </c>
      <c r="C50" s="277">
        <v>562</v>
      </c>
      <c r="D50" s="277">
        <f>VLOOKUP('1. паспорт местоположение'!$C$12,'[3]3'!$C$14:$CK$122,87,FALSE)+VLOOKUP('1. паспорт местоположение'!$C$12,'[3]3'!$C$14:$Q$122,15,FALSE)</f>
        <v>513</v>
      </c>
      <c r="E50" s="277">
        <f>VLOOKUP('1. паспорт местоположение'!$C$12,'[3]3'!$C$14:$CK$122,87,FALSE)+VLOOKUP('1. паспорт местоположение'!$C$12,'[3]3'!$C$14:$Q$122,15,FALSE)</f>
        <v>513</v>
      </c>
      <c r="F50" s="277">
        <f>VLOOKUP('1. паспорт местоположение'!$C$12,'[3]3'!$C$14:$CK$122,87,FALSE)+VLOOKUP('1. паспорт местоположение'!$C$12,'[3]3'!$C$14:$Q$122,15,FALSE)</f>
        <v>513</v>
      </c>
      <c r="G50" s="277">
        <f>VLOOKUP('1. паспорт местоположение'!$C$12,'[3]3'!$C$14:$CL$124,15,FALSE)</f>
        <v>112</v>
      </c>
      <c r="H50" s="277">
        <f>VLOOKUP('1. паспорт местоположение'!$C$12,'[3]3'!$C$14:$CL$124,21,FALSE)</f>
        <v>0</v>
      </c>
      <c r="I50" s="252">
        <f t="shared" si="1"/>
        <v>0</v>
      </c>
      <c r="J50" s="277">
        <f>VLOOKUP('1. паспорт местоположение'!$C$12,'[3]3'!$C$14:$CL$124,27,FALSE)</f>
        <v>0</v>
      </c>
      <c r="K50" s="252">
        <f t="shared" si="1"/>
        <v>0</v>
      </c>
      <c r="L50" s="277">
        <f>VLOOKUP('1. паспорт местоположение'!$C$12,'[3]3'!$C$14:$CL$124,33,FALSE)</f>
        <v>103</v>
      </c>
      <c r="M50" s="252">
        <f t="shared" si="13"/>
        <v>103</v>
      </c>
      <c r="N50" s="277">
        <f>VLOOKUP('1. паспорт местоположение'!$C$12,'[3]3'!$C$14:$CL$124,39,FALSE)</f>
        <v>103</v>
      </c>
      <c r="O50" s="252">
        <f t="shared" si="14"/>
        <v>103</v>
      </c>
      <c r="P50" s="277">
        <f>VLOOKUP('1. паспорт местоположение'!$C$12,'[3]3'!$C$14:$CL$124,45,FALSE)</f>
        <v>94</v>
      </c>
      <c r="Q50" s="252">
        <f t="shared" si="15"/>
        <v>94</v>
      </c>
      <c r="R50" s="277">
        <f>VLOOKUP('1. паспорт местоположение'!$C$12,'[3]3'!$C$14:$CL$124,51,FALSE)</f>
        <v>94</v>
      </c>
      <c r="S50" s="252">
        <f t="shared" si="16"/>
        <v>94</v>
      </c>
      <c r="T50" s="277">
        <f>VLOOKUP('1. паспорт местоположение'!$C$12,'[3]3'!$C$14:$CL$124,57,FALSE)</f>
        <v>104</v>
      </c>
      <c r="U50" s="252">
        <f t="shared" si="17"/>
        <v>104</v>
      </c>
      <c r="V50" s="277">
        <f>VLOOKUP('1. паспорт местоположение'!$C$12,'[3]3'!$C$14:$CL$124,63,FALSE)</f>
        <v>104</v>
      </c>
      <c r="W50" s="252">
        <f t="shared" si="18"/>
        <v>104</v>
      </c>
      <c r="X50" s="277">
        <f>VLOOKUP('1. паспорт местоположение'!$C$12,'[3]3'!$C$14:$CL$124,69,FALSE)</f>
        <v>100</v>
      </c>
      <c r="Y50" s="252">
        <f t="shared" si="12"/>
        <v>100</v>
      </c>
      <c r="Z50" s="277" t="s">
        <v>558</v>
      </c>
      <c r="AA50" s="252" t="s">
        <v>558</v>
      </c>
      <c r="AB50" s="277">
        <f>H50+L50+P50+T50+X50</f>
        <v>401</v>
      </c>
      <c r="AC50" s="273">
        <f>J50+N50+R50+V50+X50</f>
        <v>401</v>
      </c>
    </row>
    <row r="51" spans="1:29" ht="35.25" customHeight="1" x14ac:dyDescent="0.25">
      <c r="A51" s="271" t="s">
        <v>59</v>
      </c>
      <c r="B51" s="251" t="s">
        <v>134</v>
      </c>
      <c r="C51" s="272" t="s">
        <v>558</v>
      </c>
      <c r="D51" s="272" t="s">
        <v>558</v>
      </c>
      <c r="E51" s="272" t="s">
        <v>558</v>
      </c>
      <c r="F51" s="272" t="s">
        <v>558</v>
      </c>
      <c r="G51" s="277" t="s">
        <v>558</v>
      </c>
      <c r="H51" s="277" t="s">
        <v>558</v>
      </c>
      <c r="I51" s="252" t="str">
        <f t="shared" si="1"/>
        <v>нд</v>
      </c>
      <c r="J51" s="277" t="s">
        <v>558</v>
      </c>
      <c r="K51" s="252" t="str">
        <f t="shared" si="1"/>
        <v>нд</v>
      </c>
      <c r="L51" s="277" t="s">
        <v>558</v>
      </c>
      <c r="M51" s="252" t="str">
        <f t="shared" si="13"/>
        <v>нд</v>
      </c>
      <c r="N51" s="277" t="s">
        <v>558</v>
      </c>
      <c r="O51" s="252" t="str">
        <f t="shared" si="14"/>
        <v>нд</v>
      </c>
      <c r="P51" s="277" t="s">
        <v>558</v>
      </c>
      <c r="Q51" s="252" t="str">
        <f t="shared" si="15"/>
        <v>нд</v>
      </c>
      <c r="R51" s="277" t="s">
        <v>558</v>
      </c>
      <c r="S51" s="252" t="str">
        <f t="shared" si="16"/>
        <v>нд</v>
      </c>
      <c r="T51" s="277" t="s">
        <v>558</v>
      </c>
      <c r="U51" s="252" t="str">
        <f t="shared" si="17"/>
        <v>нд</v>
      </c>
      <c r="V51" s="277" t="s">
        <v>558</v>
      </c>
      <c r="W51" s="252" t="str">
        <f t="shared" si="18"/>
        <v>нд</v>
      </c>
      <c r="X51" s="277" t="s">
        <v>558</v>
      </c>
      <c r="Y51" s="252" t="str">
        <f t="shared" si="12"/>
        <v>нд</v>
      </c>
      <c r="Z51" s="277" t="s">
        <v>558</v>
      </c>
      <c r="AA51" s="252" t="s">
        <v>558</v>
      </c>
      <c r="AB51" s="277" t="s">
        <v>558</v>
      </c>
      <c r="AC51" s="273" t="s">
        <v>558</v>
      </c>
    </row>
    <row r="52" spans="1:29" x14ac:dyDescent="0.25">
      <c r="A52" s="275" t="s">
        <v>636</v>
      </c>
      <c r="B52" s="276" t="s">
        <v>133</v>
      </c>
      <c r="C52" s="272">
        <f t="shared" ref="C52:H52" si="19">C30</f>
        <v>35.42234131</v>
      </c>
      <c r="D52" s="272">
        <f t="shared" si="19"/>
        <v>35.013791509999997</v>
      </c>
      <c r="E52" s="272">
        <f t="shared" si="19"/>
        <v>35.013791509999997</v>
      </c>
      <c r="F52" s="272">
        <f t="shared" si="19"/>
        <v>35.013791509999997</v>
      </c>
      <c r="G52" s="272">
        <f t="shared" si="19"/>
        <v>6.7898110799999998</v>
      </c>
      <c r="H52" s="272">
        <f t="shared" si="19"/>
        <v>0</v>
      </c>
      <c r="I52" s="252">
        <f t="shared" si="1"/>
        <v>0</v>
      </c>
      <c r="J52" s="272">
        <f>J30</f>
        <v>0</v>
      </c>
      <c r="K52" s="252">
        <f t="shared" si="1"/>
        <v>0</v>
      </c>
      <c r="L52" s="272">
        <f>L30</f>
        <v>6.7281600799999994</v>
      </c>
      <c r="M52" s="252">
        <f t="shared" si="13"/>
        <v>6.7281600799999994</v>
      </c>
      <c r="N52" s="272">
        <f>N30</f>
        <v>6.7927418299999998</v>
      </c>
      <c r="O52" s="252">
        <f t="shared" si="14"/>
        <v>6.7927418299999998</v>
      </c>
      <c r="P52" s="272">
        <f>P30</f>
        <v>6.3613120600000004</v>
      </c>
      <c r="Q52" s="252">
        <f t="shared" si="15"/>
        <v>6.3613120600000004</v>
      </c>
      <c r="R52" s="272">
        <f>R30</f>
        <v>6.4657669699999998</v>
      </c>
      <c r="S52" s="252">
        <f t="shared" si="16"/>
        <v>6.4657669699999998</v>
      </c>
      <c r="T52" s="272">
        <f>T30</f>
        <v>7.2562268599999999</v>
      </c>
      <c r="U52" s="252">
        <f t="shared" si="17"/>
        <v>7.2562268599999999</v>
      </c>
      <c r="V52" s="272">
        <f>V30</f>
        <v>7.4683735599999999</v>
      </c>
      <c r="W52" s="252">
        <f t="shared" si="18"/>
        <v>7.4683735599999999</v>
      </c>
      <c r="X52" s="272">
        <f>X30</f>
        <v>7.4970980699999998</v>
      </c>
      <c r="Y52" s="252">
        <f t="shared" si="12"/>
        <v>7.4970980699999998</v>
      </c>
      <c r="Z52" s="272" t="s">
        <v>558</v>
      </c>
      <c r="AA52" s="252" t="s">
        <v>558</v>
      </c>
      <c r="AB52" s="272">
        <f>H52+L52+P52+T52+X52</f>
        <v>27.84279707</v>
      </c>
      <c r="AC52" s="279">
        <f>J52+N52+R52+V52+X52</f>
        <v>28.223980429999997</v>
      </c>
    </row>
    <row r="53" spans="1:29" x14ac:dyDescent="0.25">
      <c r="A53" s="275" t="s">
        <v>637</v>
      </c>
      <c r="B53" s="276" t="s">
        <v>642</v>
      </c>
      <c r="C53" s="280">
        <v>0</v>
      </c>
      <c r="D53" s="272">
        <v>0</v>
      </c>
      <c r="E53" s="272">
        <v>0</v>
      </c>
      <c r="F53" s="272">
        <v>0</v>
      </c>
      <c r="G53" s="277">
        <v>0</v>
      </c>
      <c r="H53" s="277">
        <v>0</v>
      </c>
      <c r="I53" s="252">
        <f t="shared" si="1"/>
        <v>0</v>
      </c>
      <c r="J53" s="277">
        <v>0</v>
      </c>
      <c r="K53" s="252">
        <f t="shared" si="1"/>
        <v>0</v>
      </c>
      <c r="L53" s="277">
        <v>0</v>
      </c>
      <c r="M53" s="252">
        <f t="shared" si="13"/>
        <v>0</v>
      </c>
      <c r="N53" s="277">
        <v>0</v>
      </c>
      <c r="O53" s="252">
        <f t="shared" si="14"/>
        <v>0</v>
      </c>
      <c r="P53" s="277">
        <v>0</v>
      </c>
      <c r="Q53" s="252">
        <f t="shared" si="15"/>
        <v>0</v>
      </c>
      <c r="R53" s="277">
        <v>0</v>
      </c>
      <c r="S53" s="252">
        <f t="shared" si="16"/>
        <v>0</v>
      </c>
      <c r="T53" s="277">
        <v>0</v>
      </c>
      <c r="U53" s="252">
        <f t="shared" si="17"/>
        <v>0</v>
      </c>
      <c r="V53" s="277">
        <v>0</v>
      </c>
      <c r="W53" s="252">
        <f t="shared" si="18"/>
        <v>0</v>
      </c>
      <c r="X53" s="277">
        <v>0</v>
      </c>
      <c r="Y53" s="252">
        <f t="shared" si="12"/>
        <v>0</v>
      </c>
      <c r="Z53" s="277" t="s">
        <v>558</v>
      </c>
      <c r="AA53" s="252" t="s">
        <v>558</v>
      </c>
      <c r="AB53" s="277">
        <v>0</v>
      </c>
      <c r="AC53" s="273">
        <v>0</v>
      </c>
    </row>
    <row r="54" spans="1:29" x14ac:dyDescent="0.25">
      <c r="A54" s="275" t="s">
        <v>638</v>
      </c>
      <c r="B54" s="278" t="s">
        <v>643</v>
      </c>
      <c r="C54" s="280">
        <v>0</v>
      </c>
      <c r="D54" s="272">
        <v>0</v>
      </c>
      <c r="E54" s="272">
        <v>0</v>
      </c>
      <c r="F54" s="272">
        <v>0</v>
      </c>
      <c r="G54" s="277">
        <v>0</v>
      </c>
      <c r="H54" s="277">
        <v>0</v>
      </c>
      <c r="I54" s="252">
        <f t="shared" si="1"/>
        <v>0</v>
      </c>
      <c r="J54" s="277">
        <v>0</v>
      </c>
      <c r="K54" s="252">
        <f t="shared" si="1"/>
        <v>0</v>
      </c>
      <c r="L54" s="277">
        <v>0</v>
      </c>
      <c r="M54" s="252">
        <f t="shared" si="13"/>
        <v>0</v>
      </c>
      <c r="N54" s="277">
        <v>0</v>
      </c>
      <c r="O54" s="252">
        <f t="shared" si="14"/>
        <v>0</v>
      </c>
      <c r="P54" s="277">
        <v>0</v>
      </c>
      <c r="Q54" s="252">
        <f t="shared" si="15"/>
        <v>0</v>
      </c>
      <c r="R54" s="277">
        <v>0</v>
      </c>
      <c r="S54" s="252">
        <f t="shared" si="16"/>
        <v>0</v>
      </c>
      <c r="T54" s="277">
        <v>0</v>
      </c>
      <c r="U54" s="252">
        <f t="shared" si="17"/>
        <v>0</v>
      </c>
      <c r="V54" s="277">
        <v>0</v>
      </c>
      <c r="W54" s="252">
        <f t="shared" si="18"/>
        <v>0</v>
      </c>
      <c r="X54" s="277">
        <v>0</v>
      </c>
      <c r="Y54" s="252">
        <f t="shared" si="12"/>
        <v>0</v>
      </c>
      <c r="Z54" s="277" t="s">
        <v>558</v>
      </c>
      <c r="AA54" s="252" t="s">
        <v>558</v>
      </c>
      <c r="AB54" s="277">
        <v>0</v>
      </c>
      <c r="AC54" s="273">
        <v>0</v>
      </c>
    </row>
    <row r="55" spans="1:29" x14ac:dyDescent="0.25">
      <c r="A55" s="275" t="s">
        <v>639</v>
      </c>
      <c r="B55" s="278" t="s">
        <v>644</v>
      </c>
      <c r="C55" s="280">
        <v>0</v>
      </c>
      <c r="D55" s="272">
        <v>0</v>
      </c>
      <c r="E55" s="272">
        <v>0</v>
      </c>
      <c r="F55" s="272">
        <v>0</v>
      </c>
      <c r="G55" s="277">
        <v>0</v>
      </c>
      <c r="H55" s="277">
        <v>0</v>
      </c>
      <c r="I55" s="252">
        <v>0</v>
      </c>
      <c r="J55" s="277">
        <v>0</v>
      </c>
      <c r="K55" s="252">
        <v>0</v>
      </c>
      <c r="L55" s="277">
        <v>0</v>
      </c>
      <c r="M55" s="252">
        <v>0</v>
      </c>
      <c r="N55" s="277">
        <v>0</v>
      </c>
      <c r="O55" s="252">
        <v>0</v>
      </c>
      <c r="P55" s="277">
        <v>0</v>
      </c>
      <c r="Q55" s="252">
        <v>0</v>
      </c>
      <c r="R55" s="277">
        <v>0</v>
      </c>
      <c r="S55" s="252">
        <v>0</v>
      </c>
      <c r="T55" s="277">
        <v>0</v>
      </c>
      <c r="U55" s="252">
        <v>0</v>
      </c>
      <c r="V55" s="277">
        <v>0</v>
      </c>
      <c r="W55" s="252">
        <v>0</v>
      </c>
      <c r="X55" s="277">
        <v>0</v>
      </c>
      <c r="Y55" s="252">
        <v>0</v>
      </c>
      <c r="Z55" s="277" t="s">
        <v>558</v>
      </c>
      <c r="AA55" s="252" t="s">
        <v>558</v>
      </c>
      <c r="AB55" s="277">
        <v>0</v>
      </c>
      <c r="AC55" s="273">
        <v>0</v>
      </c>
    </row>
    <row r="56" spans="1:29" x14ac:dyDescent="0.25">
      <c r="A56" s="275" t="s">
        <v>640</v>
      </c>
      <c r="B56" s="278" t="s">
        <v>645</v>
      </c>
      <c r="C56" s="280">
        <v>0</v>
      </c>
      <c r="D56" s="272">
        <v>0</v>
      </c>
      <c r="E56" s="272">
        <v>0</v>
      </c>
      <c r="F56" s="272">
        <v>0</v>
      </c>
      <c r="G56" s="277">
        <v>0</v>
      </c>
      <c r="H56" s="277">
        <v>0</v>
      </c>
      <c r="I56" s="252">
        <f t="shared" si="1"/>
        <v>0</v>
      </c>
      <c r="J56" s="277">
        <v>0</v>
      </c>
      <c r="K56" s="252">
        <f t="shared" si="1"/>
        <v>0</v>
      </c>
      <c r="L56" s="277">
        <v>0</v>
      </c>
      <c r="M56" s="252">
        <f t="shared" ref="M56:M64" si="20">L56</f>
        <v>0</v>
      </c>
      <c r="N56" s="277">
        <v>0</v>
      </c>
      <c r="O56" s="252">
        <f t="shared" ref="O56:O64" si="21">N56</f>
        <v>0</v>
      </c>
      <c r="P56" s="277">
        <v>0</v>
      </c>
      <c r="Q56" s="252">
        <f t="shared" ref="Q56:Q64" si="22">P56</f>
        <v>0</v>
      </c>
      <c r="R56" s="277">
        <v>0</v>
      </c>
      <c r="S56" s="252">
        <f t="shared" ref="S56:S64" si="23">R56</f>
        <v>0</v>
      </c>
      <c r="T56" s="277">
        <v>0</v>
      </c>
      <c r="U56" s="252">
        <f t="shared" ref="U56:U64" si="24">T56</f>
        <v>0</v>
      </c>
      <c r="V56" s="277">
        <v>0</v>
      </c>
      <c r="W56" s="252">
        <f t="shared" ref="W56:W64" si="25">V56</f>
        <v>0</v>
      </c>
      <c r="X56" s="277">
        <v>0</v>
      </c>
      <c r="Y56" s="252">
        <f t="shared" ref="Y56:Y64" si="26">X56</f>
        <v>0</v>
      </c>
      <c r="Z56" s="277" t="s">
        <v>558</v>
      </c>
      <c r="AA56" s="252" t="s">
        <v>558</v>
      </c>
      <c r="AB56" s="277">
        <v>0</v>
      </c>
      <c r="AC56" s="273">
        <v>0</v>
      </c>
    </row>
    <row r="57" spans="1:29" x14ac:dyDescent="0.25">
      <c r="A57" s="275" t="s">
        <v>641</v>
      </c>
      <c r="B57" s="278" t="s">
        <v>557</v>
      </c>
      <c r="C57" s="280">
        <f>C50</f>
        <v>562</v>
      </c>
      <c r="D57" s="280">
        <f t="shared" ref="D57:X57" si="27">D50</f>
        <v>513</v>
      </c>
      <c r="E57" s="280">
        <f t="shared" si="27"/>
        <v>513</v>
      </c>
      <c r="F57" s="280">
        <f t="shared" si="27"/>
        <v>513</v>
      </c>
      <c r="G57" s="280">
        <f t="shared" si="27"/>
        <v>112</v>
      </c>
      <c r="H57" s="280">
        <f t="shared" si="27"/>
        <v>0</v>
      </c>
      <c r="I57" s="252">
        <f t="shared" si="1"/>
        <v>0</v>
      </c>
      <c r="J57" s="280">
        <f t="shared" si="27"/>
        <v>0</v>
      </c>
      <c r="K57" s="252">
        <f t="shared" si="1"/>
        <v>0</v>
      </c>
      <c r="L57" s="280">
        <f t="shared" si="27"/>
        <v>103</v>
      </c>
      <c r="M57" s="252">
        <f t="shared" si="20"/>
        <v>103</v>
      </c>
      <c r="N57" s="280">
        <f t="shared" si="27"/>
        <v>103</v>
      </c>
      <c r="O57" s="252">
        <f t="shared" si="21"/>
        <v>103</v>
      </c>
      <c r="P57" s="280">
        <f t="shared" si="27"/>
        <v>94</v>
      </c>
      <c r="Q57" s="252">
        <f t="shared" si="22"/>
        <v>94</v>
      </c>
      <c r="R57" s="280">
        <f t="shared" si="27"/>
        <v>94</v>
      </c>
      <c r="S57" s="252">
        <f t="shared" si="23"/>
        <v>94</v>
      </c>
      <c r="T57" s="280">
        <f t="shared" si="27"/>
        <v>104</v>
      </c>
      <c r="U57" s="252">
        <f t="shared" si="24"/>
        <v>104</v>
      </c>
      <c r="V57" s="280">
        <f t="shared" si="27"/>
        <v>104</v>
      </c>
      <c r="W57" s="252">
        <f t="shared" si="25"/>
        <v>104</v>
      </c>
      <c r="X57" s="280">
        <f t="shared" si="27"/>
        <v>100</v>
      </c>
      <c r="Y57" s="252">
        <f t="shared" si="26"/>
        <v>100</v>
      </c>
      <c r="Z57" s="280" t="s">
        <v>558</v>
      </c>
      <c r="AA57" s="252" t="s">
        <v>558</v>
      </c>
      <c r="AB57" s="277">
        <f>H57+L57+P57+T57+X57</f>
        <v>401</v>
      </c>
      <c r="AC57" s="273">
        <f>J57+N57+R57+V57+X57</f>
        <v>401</v>
      </c>
    </row>
    <row r="58" spans="1:29" ht="36.75" customHeight="1" x14ac:dyDescent="0.25">
      <c r="A58" s="271" t="s">
        <v>58</v>
      </c>
      <c r="B58" s="281" t="s">
        <v>204</v>
      </c>
      <c r="C58" s="280" t="s">
        <v>558</v>
      </c>
      <c r="D58" s="272" t="s">
        <v>558</v>
      </c>
      <c r="E58" s="272" t="s">
        <v>558</v>
      </c>
      <c r="F58" s="272" t="s">
        <v>558</v>
      </c>
      <c r="G58" s="277" t="s">
        <v>558</v>
      </c>
      <c r="H58" s="277" t="s">
        <v>558</v>
      </c>
      <c r="I58" s="252" t="str">
        <f t="shared" si="1"/>
        <v>нд</v>
      </c>
      <c r="J58" s="277" t="s">
        <v>558</v>
      </c>
      <c r="K58" s="252" t="str">
        <f t="shared" si="1"/>
        <v>нд</v>
      </c>
      <c r="L58" s="277" t="s">
        <v>558</v>
      </c>
      <c r="M58" s="252" t="str">
        <f t="shared" si="20"/>
        <v>нд</v>
      </c>
      <c r="N58" s="277" t="s">
        <v>558</v>
      </c>
      <c r="O58" s="252" t="str">
        <f t="shared" si="21"/>
        <v>нд</v>
      </c>
      <c r="P58" s="277" t="s">
        <v>558</v>
      </c>
      <c r="Q58" s="252" t="str">
        <f t="shared" si="22"/>
        <v>нд</v>
      </c>
      <c r="R58" s="277" t="s">
        <v>558</v>
      </c>
      <c r="S58" s="252" t="str">
        <f t="shared" si="23"/>
        <v>нд</v>
      </c>
      <c r="T58" s="277" t="s">
        <v>558</v>
      </c>
      <c r="U58" s="252" t="str">
        <f t="shared" si="24"/>
        <v>нд</v>
      </c>
      <c r="V58" s="277" t="s">
        <v>558</v>
      </c>
      <c r="W58" s="252" t="str">
        <f t="shared" si="25"/>
        <v>нд</v>
      </c>
      <c r="X58" s="277" t="s">
        <v>558</v>
      </c>
      <c r="Y58" s="252" t="str">
        <f t="shared" si="26"/>
        <v>нд</v>
      </c>
      <c r="Z58" s="277" t="s">
        <v>558</v>
      </c>
      <c r="AA58" s="252" t="s">
        <v>558</v>
      </c>
      <c r="AB58" s="277" t="s">
        <v>558</v>
      </c>
      <c r="AC58" s="273" t="s">
        <v>558</v>
      </c>
    </row>
    <row r="59" spans="1:29" x14ac:dyDescent="0.25">
      <c r="A59" s="271" t="s">
        <v>56</v>
      </c>
      <c r="B59" s="251" t="s">
        <v>132</v>
      </c>
      <c r="C59" s="272" t="s">
        <v>558</v>
      </c>
      <c r="D59" s="272" t="s">
        <v>558</v>
      </c>
      <c r="E59" s="277" t="s">
        <v>558</v>
      </c>
      <c r="F59" s="277" t="s">
        <v>558</v>
      </c>
      <c r="G59" s="277" t="s">
        <v>558</v>
      </c>
      <c r="H59" s="277" t="s">
        <v>558</v>
      </c>
      <c r="I59" s="252" t="str">
        <f t="shared" si="1"/>
        <v>нд</v>
      </c>
      <c r="J59" s="277" t="s">
        <v>558</v>
      </c>
      <c r="K59" s="252" t="str">
        <f t="shared" si="1"/>
        <v>нд</v>
      </c>
      <c r="L59" s="277" t="s">
        <v>558</v>
      </c>
      <c r="M59" s="252" t="str">
        <f t="shared" si="20"/>
        <v>нд</v>
      </c>
      <c r="N59" s="277" t="s">
        <v>558</v>
      </c>
      <c r="O59" s="252" t="str">
        <f t="shared" si="21"/>
        <v>нд</v>
      </c>
      <c r="P59" s="277" t="s">
        <v>558</v>
      </c>
      <c r="Q59" s="252" t="str">
        <f t="shared" si="22"/>
        <v>нд</v>
      </c>
      <c r="R59" s="277" t="s">
        <v>558</v>
      </c>
      <c r="S59" s="252" t="str">
        <f t="shared" si="23"/>
        <v>нд</v>
      </c>
      <c r="T59" s="277" t="s">
        <v>558</v>
      </c>
      <c r="U59" s="252" t="str">
        <f t="shared" si="24"/>
        <v>нд</v>
      </c>
      <c r="V59" s="277" t="s">
        <v>558</v>
      </c>
      <c r="W59" s="252" t="str">
        <f t="shared" si="25"/>
        <v>нд</v>
      </c>
      <c r="X59" s="277" t="s">
        <v>558</v>
      </c>
      <c r="Y59" s="252" t="str">
        <f t="shared" si="26"/>
        <v>нд</v>
      </c>
      <c r="Z59" s="277" t="s">
        <v>558</v>
      </c>
      <c r="AA59" s="252" t="s">
        <v>558</v>
      </c>
      <c r="AB59" s="277" t="s">
        <v>558</v>
      </c>
      <c r="AC59" s="273" t="s">
        <v>558</v>
      </c>
    </row>
    <row r="60" spans="1:29" x14ac:dyDescent="0.25">
      <c r="A60" s="275" t="s">
        <v>646</v>
      </c>
      <c r="B60" s="282" t="s">
        <v>635</v>
      </c>
      <c r="C60" s="283">
        <v>0</v>
      </c>
      <c r="D60" s="272">
        <v>0</v>
      </c>
      <c r="E60" s="277">
        <v>0</v>
      </c>
      <c r="F60" s="277">
        <v>0</v>
      </c>
      <c r="G60" s="277">
        <v>0</v>
      </c>
      <c r="H60" s="277">
        <v>0</v>
      </c>
      <c r="I60" s="252">
        <f t="shared" si="1"/>
        <v>0</v>
      </c>
      <c r="J60" s="277">
        <v>0</v>
      </c>
      <c r="K60" s="252">
        <f t="shared" si="1"/>
        <v>0</v>
      </c>
      <c r="L60" s="277">
        <v>0</v>
      </c>
      <c r="M60" s="252">
        <f t="shared" si="20"/>
        <v>0</v>
      </c>
      <c r="N60" s="277">
        <v>0</v>
      </c>
      <c r="O60" s="252">
        <f t="shared" si="21"/>
        <v>0</v>
      </c>
      <c r="P60" s="277">
        <v>0</v>
      </c>
      <c r="Q60" s="252">
        <f t="shared" si="22"/>
        <v>0</v>
      </c>
      <c r="R60" s="277">
        <v>0</v>
      </c>
      <c r="S60" s="252">
        <f t="shared" si="23"/>
        <v>0</v>
      </c>
      <c r="T60" s="277">
        <v>0</v>
      </c>
      <c r="U60" s="252">
        <f t="shared" si="24"/>
        <v>0</v>
      </c>
      <c r="V60" s="277">
        <v>0</v>
      </c>
      <c r="W60" s="252">
        <f t="shared" si="25"/>
        <v>0</v>
      </c>
      <c r="X60" s="277">
        <v>0</v>
      </c>
      <c r="Y60" s="252">
        <f t="shared" si="26"/>
        <v>0</v>
      </c>
      <c r="Z60" s="277" t="s">
        <v>558</v>
      </c>
      <c r="AA60" s="252" t="s">
        <v>558</v>
      </c>
      <c r="AB60" s="277">
        <v>0</v>
      </c>
      <c r="AC60" s="273">
        <v>0</v>
      </c>
    </row>
    <row r="61" spans="1:29" x14ac:dyDescent="0.25">
      <c r="A61" s="275" t="s">
        <v>647</v>
      </c>
      <c r="B61" s="282" t="s">
        <v>624</v>
      </c>
      <c r="C61" s="283">
        <v>0</v>
      </c>
      <c r="D61" s="272">
        <v>0</v>
      </c>
      <c r="E61" s="277">
        <v>0</v>
      </c>
      <c r="F61" s="277">
        <v>0</v>
      </c>
      <c r="G61" s="277">
        <v>0</v>
      </c>
      <c r="H61" s="277">
        <v>0</v>
      </c>
      <c r="I61" s="252">
        <f t="shared" si="1"/>
        <v>0</v>
      </c>
      <c r="J61" s="277">
        <v>0</v>
      </c>
      <c r="K61" s="252">
        <f t="shared" si="1"/>
        <v>0</v>
      </c>
      <c r="L61" s="277">
        <v>0</v>
      </c>
      <c r="M61" s="252">
        <f t="shared" si="20"/>
        <v>0</v>
      </c>
      <c r="N61" s="277">
        <v>0</v>
      </c>
      <c r="O61" s="252">
        <f t="shared" si="21"/>
        <v>0</v>
      </c>
      <c r="P61" s="277">
        <v>0</v>
      </c>
      <c r="Q61" s="252">
        <f t="shared" si="22"/>
        <v>0</v>
      </c>
      <c r="R61" s="277">
        <v>0</v>
      </c>
      <c r="S61" s="252">
        <f t="shared" si="23"/>
        <v>0</v>
      </c>
      <c r="T61" s="277">
        <v>0</v>
      </c>
      <c r="U61" s="252">
        <f t="shared" si="24"/>
        <v>0</v>
      </c>
      <c r="V61" s="277">
        <v>0</v>
      </c>
      <c r="W61" s="252">
        <f t="shared" si="25"/>
        <v>0</v>
      </c>
      <c r="X61" s="277">
        <v>0</v>
      </c>
      <c r="Y61" s="252">
        <f t="shared" si="26"/>
        <v>0</v>
      </c>
      <c r="Z61" s="277" t="s">
        <v>558</v>
      </c>
      <c r="AA61" s="252" t="s">
        <v>558</v>
      </c>
      <c r="AB61" s="277">
        <v>0</v>
      </c>
      <c r="AC61" s="273">
        <v>0</v>
      </c>
    </row>
    <row r="62" spans="1:29" x14ac:dyDescent="0.25">
      <c r="A62" s="275" t="s">
        <v>648</v>
      </c>
      <c r="B62" s="282" t="s">
        <v>625</v>
      </c>
      <c r="C62" s="283">
        <v>0</v>
      </c>
      <c r="D62" s="272">
        <v>0</v>
      </c>
      <c r="E62" s="277">
        <v>0</v>
      </c>
      <c r="F62" s="277">
        <v>0</v>
      </c>
      <c r="G62" s="277">
        <v>0</v>
      </c>
      <c r="H62" s="277">
        <v>0</v>
      </c>
      <c r="I62" s="252">
        <f t="shared" si="1"/>
        <v>0</v>
      </c>
      <c r="J62" s="277">
        <v>0</v>
      </c>
      <c r="K62" s="252">
        <f t="shared" si="1"/>
        <v>0</v>
      </c>
      <c r="L62" s="277">
        <v>0</v>
      </c>
      <c r="M62" s="252">
        <f t="shared" si="20"/>
        <v>0</v>
      </c>
      <c r="N62" s="277">
        <v>0</v>
      </c>
      <c r="O62" s="252">
        <f t="shared" si="21"/>
        <v>0</v>
      </c>
      <c r="P62" s="277">
        <v>0</v>
      </c>
      <c r="Q62" s="252">
        <f t="shared" si="22"/>
        <v>0</v>
      </c>
      <c r="R62" s="277">
        <v>0</v>
      </c>
      <c r="S62" s="252">
        <f t="shared" si="23"/>
        <v>0</v>
      </c>
      <c r="T62" s="277">
        <v>0</v>
      </c>
      <c r="U62" s="252">
        <f t="shared" si="24"/>
        <v>0</v>
      </c>
      <c r="V62" s="277">
        <v>0</v>
      </c>
      <c r="W62" s="252">
        <f t="shared" si="25"/>
        <v>0</v>
      </c>
      <c r="X62" s="277">
        <v>0</v>
      </c>
      <c r="Y62" s="252">
        <f t="shared" si="26"/>
        <v>0</v>
      </c>
      <c r="Z62" s="277" t="s">
        <v>558</v>
      </c>
      <c r="AA62" s="252" t="s">
        <v>558</v>
      </c>
      <c r="AB62" s="277">
        <v>0</v>
      </c>
      <c r="AC62" s="273">
        <v>0</v>
      </c>
    </row>
    <row r="63" spans="1:29" x14ac:dyDescent="0.25">
      <c r="A63" s="275" t="s">
        <v>649</v>
      </c>
      <c r="B63" s="282" t="s">
        <v>650</v>
      </c>
      <c r="C63" s="283">
        <v>0</v>
      </c>
      <c r="D63" s="272">
        <v>0</v>
      </c>
      <c r="E63" s="277">
        <v>0</v>
      </c>
      <c r="F63" s="277">
        <v>0</v>
      </c>
      <c r="G63" s="277">
        <v>0</v>
      </c>
      <c r="H63" s="277">
        <v>0</v>
      </c>
      <c r="I63" s="252">
        <f t="shared" si="1"/>
        <v>0</v>
      </c>
      <c r="J63" s="277">
        <v>0</v>
      </c>
      <c r="K63" s="252">
        <f t="shared" si="1"/>
        <v>0</v>
      </c>
      <c r="L63" s="277">
        <v>0</v>
      </c>
      <c r="M63" s="252">
        <f t="shared" si="20"/>
        <v>0</v>
      </c>
      <c r="N63" s="277">
        <v>0</v>
      </c>
      <c r="O63" s="252">
        <f t="shared" si="21"/>
        <v>0</v>
      </c>
      <c r="P63" s="277">
        <v>0</v>
      </c>
      <c r="Q63" s="252">
        <f t="shared" si="22"/>
        <v>0</v>
      </c>
      <c r="R63" s="277">
        <v>0</v>
      </c>
      <c r="S63" s="252">
        <f t="shared" si="23"/>
        <v>0</v>
      </c>
      <c r="T63" s="277">
        <v>0</v>
      </c>
      <c r="U63" s="252">
        <f t="shared" si="24"/>
        <v>0</v>
      </c>
      <c r="V63" s="277">
        <v>0</v>
      </c>
      <c r="W63" s="252">
        <f t="shared" si="25"/>
        <v>0</v>
      </c>
      <c r="X63" s="277">
        <v>0</v>
      </c>
      <c r="Y63" s="252">
        <f t="shared" si="26"/>
        <v>0</v>
      </c>
      <c r="Z63" s="277" t="s">
        <v>558</v>
      </c>
      <c r="AA63" s="252" t="s">
        <v>558</v>
      </c>
      <c r="AB63" s="277">
        <v>0</v>
      </c>
      <c r="AC63" s="273">
        <v>0</v>
      </c>
    </row>
    <row r="64" spans="1:29" ht="18.75" x14ac:dyDescent="0.25">
      <c r="A64" s="275" t="s">
        <v>651</v>
      </c>
      <c r="B64" s="278" t="s">
        <v>652</v>
      </c>
      <c r="C64" s="283">
        <v>0</v>
      </c>
      <c r="D64" s="272">
        <v>0</v>
      </c>
      <c r="E64" s="277">
        <v>0</v>
      </c>
      <c r="F64" s="277">
        <v>0</v>
      </c>
      <c r="G64" s="277">
        <v>0</v>
      </c>
      <c r="H64" s="277">
        <v>0</v>
      </c>
      <c r="I64" s="252">
        <f>H64</f>
        <v>0</v>
      </c>
      <c r="J64" s="277">
        <v>0</v>
      </c>
      <c r="K64" s="252">
        <f>J64</f>
        <v>0</v>
      </c>
      <c r="L64" s="277">
        <v>0</v>
      </c>
      <c r="M64" s="252">
        <f t="shared" si="20"/>
        <v>0</v>
      </c>
      <c r="N64" s="277">
        <v>0</v>
      </c>
      <c r="O64" s="252">
        <f t="shared" si="21"/>
        <v>0</v>
      </c>
      <c r="P64" s="277">
        <v>0</v>
      </c>
      <c r="Q64" s="252">
        <f t="shared" si="22"/>
        <v>0</v>
      </c>
      <c r="R64" s="277">
        <v>0</v>
      </c>
      <c r="S64" s="252">
        <f t="shared" si="23"/>
        <v>0</v>
      </c>
      <c r="T64" s="277">
        <v>0</v>
      </c>
      <c r="U64" s="252">
        <f t="shared" si="24"/>
        <v>0</v>
      </c>
      <c r="V64" s="277">
        <v>0</v>
      </c>
      <c r="W64" s="252">
        <f t="shared" si="25"/>
        <v>0</v>
      </c>
      <c r="X64" s="277">
        <v>0</v>
      </c>
      <c r="Y64" s="252">
        <f t="shared" si="26"/>
        <v>0</v>
      </c>
      <c r="Z64" s="277" t="s">
        <v>558</v>
      </c>
      <c r="AA64" s="252" t="s">
        <v>558</v>
      </c>
      <c r="AB64" s="277">
        <v>0</v>
      </c>
      <c r="AC64" s="273">
        <v>0</v>
      </c>
    </row>
    <row r="65" spans="2:28" ht="54" customHeight="1" x14ac:dyDescent="0.25">
      <c r="B65" s="847"/>
      <c r="C65" s="847"/>
      <c r="D65" s="847"/>
      <c r="E65" s="847"/>
      <c r="F65" s="847"/>
      <c r="G65" s="847"/>
      <c r="H65" s="847"/>
      <c r="I65" s="847"/>
      <c r="J65" s="61"/>
      <c r="K65" s="61"/>
      <c r="L65" s="244"/>
      <c r="M65" s="244"/>
      <c r="N65" s="244"/>
      <c r="O65" s="244"/>
      <c r="P65" s="244"/>
      <c r="Q65" s="244"/>
      <c r="R65" s="244"/>
      <c r="S65" s="244"/>
      <c r="T65" s="244"/>
      <c r="U65" s="244"/>
      <c r="V65" s="244"/>
      <c r="W65" s="244"/>
      <c r="X65" s="244"/>
      <c r="Y65" s="244"/>
      <c r="Z65" s="244"/>
      <c r="AA65" s="244"/>
      <c r="AB65" s="244"/>
    </row>
    <row r="67" spans="2:28" ht="50.25" customHeight="1" x14ac:dyDescent="0.25">
      <c r="B67" s="848"/>
      <c r="C67" s="848"/>
      <c r="D67" s="848"/>
      <c r="E67" s="848"/>
      <c r="F67" s="848"/>
      <c r="G67" s="848"/>
      <c r="H67" s="848"/>
      <c r="I67" s="848"/>
      <c r="J67" s="245"/>
      <c r="K67" s="245"/>
    </row>
    <row r="69" spans="2:28" ht="36.75" customHeight="1" x14ac:dyDescent="0.25">
      <c r="B69" s="847"/>
      <c r="C69" s="847"/>
      <c r="D69" s="847"/>
      <c r="E69" s="847"/>
      <c r="F69" s="847"/>
      <c r="G69" s="847"/>
      <c r="H69" s="847"/>
      <c r="I69" s="847"/>
      <c r="J69" s="61"/>
      <c r="K69" s="61"/>
    </row>
    <row r="70" spans="2:28" x14ac:dyDescent="0.25">
      <c r="B70" s="62"/>
      <c r="C70" s="62"/>
      <c r="D70" s="62"/>
      <c r="E70" s="62"/>
      <c r="F70" s="62"/>
      <c r="N70" s="246"/>
    </row>
    <row r="71" spans="2:28" ht="51" customHeight="1" x14ac:dyDescent="0.25">
      <c r="B71" s="847"/>
      <c r="C71" s="847"/>
      <c r="D71" s="847"/>
      <c r="E71" s="847"/>
      <c r="F71" s="847"/>
      <c r="G71" s="847"/>
      <c r="H71" s="847"/>
      <c r="I71" s="847"/>
      <c r="J71" s="61"/>
      <c r="K71" s="61"/>
      <c r="N71" s="246"/>
    </row>
    <row r="72" spans="2:28" ht="32.25" customHeight="1" x14ac:dyDescent="0.25">
      <c r="B72" s="848"/>
      <c r="C72" s="848"/>
      <c r="D72" s="848"/>
      <c r="E72" s="848"/>
      <c r="F72" s="848"/>
      <c r="G72" s="848"/>
      <c r="H72" s="848"/>
      <c r="I72" s="848"/>
      <c r="J72" s="245"/>
      <c r="K72" s="245"/>
    </row>
    <row r="73" spans="2:28" ht="51.75" customHeight="1" x14ac:dyDescent="0.25">
      <c r="B73" s="847"/>
      <c r="C73" s="847"/>
      <c r="D73" s="847"/>
      <c r="E73" s="847"/>
      <c r="F73" s="847"/>
      <c r="G73" s="847"/>
      <c r="H73" s="847"/>
      <c r="I73" s="847"/>
      <c r="J73" s="61"/>
      <c r="K73" s="61"/>
    </row>
    <row r="74" spans="2:28" ht="21.75" customHeight="1" x14ac:dyDescent="0.25">
      <c r="B74" s="845"/>
      <c r="C74" s="845"/>
      <c r="D74" s="845"/>
      <c r="E74" s="845"/>
      <c r="F74" s="845"/>
      <c r="G74" s="845"/>
      <c r="H74" s="845"/>
      <c r="I74" s="845"/>
      <c r="J74" s="247"/>
      <c r="K74" s="247"/>
      <c r="L74" s="248"/>
      <c r="M74" s="248"/>
    </row>
    <row r="75" spans="2:28" ht="23.25" customHeight="1" x14ac:dyDescent="0.25">
      <c r="B75" s="248"/>
      <c r="C75" s="248"/>
      <c r="D75" s="248"/>
      <c r="E75" s="248"/>
      <c r="F75" s="248"/>
    </row>
    <row r="76" spans="2:28" ht="18.75" customHeight="1" x14ac:dyDescent="0.25">
      <c r="B76" s="846"/>
      <c r="C76" s="846"/>
      <c r="D76" s="846"/>
      <c r="E76" s="846"/>
      <c r="F76" s="846"/>
      <c r="G76" s="846"/>
      <c r="H76" s="846"/>
      <c r="I76" s="846"/>
      <c r="J76" s="249"/>
      <c r="K76" s="249"/>
    </row>
  </sheetData>
  <mergeCells count="39">
    <mergeCell ref="B74:I74"/>
    <mergeCell ref="B76:I76"/>
    <mergeCell ref="B65:I65"/>
    <mergeCell ref="B67:I67"/>
    <mergeCell ref="B69:I69"/>
    <mergeCell ref="B71:I71"/>
    <mergeCell ref="B72:I72"/>
    <mergeCell ref="B73:I73"/>
    <mergeCell ref="A18:AC18"/>
    <mergeCell ref="AB20:AC21"/>
    <mergeCell ref="L20:O20"/>
    <mergeCell ref="P20:S20"/>
    <mergeCell ref="P21:Q21"/>
    <mergeCell ref="R21:S21"/>
    <mergeCell ref="X20:AA20"/>
    <mergeCell ref="X21:Y21"/>
    <mergeCell ref="Z21:AA21"/>
    <mergeCell ref="B20:B22"/>
    <mergeCell ref="G20:G22"/>
    <mergeCell ref="H21:I21"/>
    <mergeCell ref="H20:K20"/>
    <mergeCell ref="J21:K21"/>
    <mergeCell ref="A4:AC4"/>
    <mergeCell ref="A12:AC12"/>
    <mergeCell ref="A9:AC9"/>
    <mergeCell ref="A11:AC11"/>
    <mergeCell ref="A8:AC8"/>
    <mergeCell ref="A6:AC6"/>
    <mergeCell ref="A14:AC14"/>
    <mergeCell ref="C20:D21"/>
    <mergeCell ref="A16:AC16"/>
    <mergeCell ref="A15:AC15"/>
    <mergeCell ref="A20:A22"/>
    <mergeCell ref="E20:F21"/>
    <mergeCell ref="T20:W20"/>
    <mergeCell ref="T21:U21"/>
    <mergeCell ref="V21:W21"/>
    <mergeCell ref="L21:M21"/>
    <mergeCell ref="N21:O21"/>
  </mergeCells>
  <pageMargins left="0.39370078740157483" right="0.39370078740157483" top="0.78740157480314965" bottom="0.39370078740157483" header="0.31496062992125984" footer="0.31496062992125984"/>
  <pageSetup paperSize="8" scale="27" orientation="landscape" r:id="rId1"/>
  <headerFooter differentFirst="1" scaleWithDoc="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S26"/>
  <sheetViews>
    <sheetView workbookViewId="0"/>
  </sheetViews>
  <sheetFormatPr defaultRowHeight="15" x14ac:dyDescent="0.25"/>
  <cols>
    <col min="1" max="1" width="6.140625" style="18" customWidth="1"/>
    <col min="2" max="2" width="23.140625" style="18" customWidth="1"/>
    <col min="3" max="3" width="13.85546875" style="18" customWidth="1"/>
    <col min="4" max="4" width="15.140625" style="18" customWidth="1"/>
    <col min="5" max="9" width="7.7109375" style="18" customWidth="1"/>
    <col min="10" max="12" width="10.7109375" style="18" customWidth="1"/>
    <col min="13" max="14" width="13.42578125" style="18" customWidth="1"/>
    <col min="15" max="15" width="17" style="18" customWidth="1"/>
    <col min="16" max="17" width="9.7109375" style="18" customWidth="1"/>
    <col min="18" max="18" width="11.42578125" style="18" customWidth="1"/>
    <col min="19" max="19" width="12.7109375" style="18" customWidth="1"/>
    <col min="20" max="22" width="10.7109375" style="18" customWidth="1"/>
    <col min="23" max="23" width="7.7109375" style="18" customWidth="1"/>
    <col min="24" max="27" width="10.7109375" style="18" customWidth="1"/>
    <col min="28" max="28" width="15.85546875" style="18" customWidth="1"/>
    <col min="29" max="29" width="11.7109375" style="18" customWidth="1"/>
    <col min="30" max="30" width="11.5703125" style="18" customWidth="1"/>
    <col min="31" max="32" width="9.7109375" style="18" customWidth="1"/>
    <col min="33" max="33" width="11.7109375" style="18" customWidth="1"/>
    <col min="34" max="34" width="12" style="18" customWidth="1"/>
    <col min="35" max="35" width="12.28515625" style="18" customWidth="1"/>
    <col min="36" max="38" width="9.7109375" style="18" customWidth="1"/>
    <col min="39" max="39" width="12.42578125" style="18" customWidth="1"/>
    <col min="40" max="40" width="12" style="18" customWidth="1"/>
    <col min="41" max="41" width="14.140625" style="18" customWidth="1"/>
    <col min="42" max="44" width="13.28515625" style="18" customWidth="1"/>
    <col min="45" max="45" width="15.7109375" style="18" customWidth="1"/>
    <col min="46" max="16384" width="9.140625" style="18"/>
  </cols>
  <sheetData>
    <row r="1" spans="1:45" ht="18.75" x14ac:dyDescent="0.25">
      <c r="AS1" s="41" t="s">
        <v>68</v>
      </c>
    </row>
    <row r="2" spans="1:45" ht="18.75" x14ac:dyDescent="0.3">
      <c r="AS2" s="14" t="s">
        <v>11</v>
      </c>
    </row>
    <row r="3" spans="1:45" ht="18.75" x14ac:dyDescent="0.3">
      <c r="AS3" s="14" t="s">
        <v>67</v>
      </c>
    </row>
    <row r="4" spans="1:45" ht="18.75" x14ac:dyDescent="0.3">
      <c r="AS4" s="14"/>
    </row>
    <row r="5" spans="1:45" ht="18.75" customHeight="1" x14ac:dyDescent="0.25">
      <c r="A5" s="700"/>
      <c r="B5" s="700"/>
      <c r="C5" s="700"/>
      <c r="D5" s="700"/>
      <c r="E5" s="700"/>
      <c r="F5" s="700"/>
      <c r="G5" s="700"/>
      <c r="H5" s="700"/>
      <c r="I5" s="700"/>
      <c r="J5" s="700"/>
      <c r="K5" s="700"/>
      <c r="L5" s="700"/>
      <c r="M5" s="700"/>
      <c r="N5" s="700"/>
      <c r="O5" s="700"/>
      <c r="P5" s="700"/>
      <c r="Q5" s="700"/>
      <c r="R5" s="700"/>
      <c r="S5" s="700"/>
      <c r="T5" s="700"/>
      <c r="U5" s="700"/>
      <c r="V5" s="700"/>
      <c r="W5" s="700"/>
      <c r="X5" s="700"/>
      <c r="Y5" s="700"/>
      <c r="Z5" s="700"/>
      <c r="AA5" s="700"/>
      <c r="AB5" s="700"/>
      <c r="AC5" s="700"/>
      <c r="AD5" s="700"/>
      <c r="AE5" s="700"/>
      <c r="AF5" s="700"/>
      <c r="AG5" s="700"/>
      <c r="AH5" s="700"/>
      <c r="AI5" s="700"/>
      <c r="AJ5" s="700"/>
      <c r="AK5" s="700"/>
      <c r="AL5" s="700"/>
      <c r="AM5" s="700"/>
      <c r="AN5" s="700"/>
      <c r="AO5" s="700"/>
      <c r="AP5" s="700"/>
      <c r="AQ5" s="700"/>
      <c r="AR5" s="700"/>
      <c r="AS5" s="700"/>
    </row>
    <row r="6" spans="1:45" ht="18.75" x14ac:dyDescent="0.3">
      <c r="AS6" s="14"/>
    </row>
    <row r="7" spans="1:45" ht="18.75" x14ac:dyDescent="0.25">
      <c r="A7" s="704" t="s">
        <v>10</v>
      </c>
      <c r="B7" s="704"/>
      <c r="C7" s="704"/>
      <c r="D7" s="704"/>
      <c r="E7" s="704"/>
      <c r="F7" s="704"/>
      <c r="G7" s="704"/>
      <c r="H7" s="704"/>
      <c r="I7" s="704"/>
      <c r="J7" s="704"/>
      <c r="K7" s="704"/>
      <c r="L7" s="704"/>
      <c r="M7" s="704"/>
      <c r="N7" s="704"/>
      <c r="O7" s="704"/>
      <c r="P7" s="704"/>
      <c r="Q7" s="704"/>
      <c r="R7" s="704"/>
      <c r="S7" s="704"/>
      <c r="T7" s="704"/>
      <c r="U7" s="704"/>
      <c r="V7" s="704"/>
      <c r="W7" s="704"/>
      <c r="X7" s="704"/>
      <c r="Y7" s="704"/>
      <c r="Z7" s="704"/>
      <c r="AA7" s="704"/>
      <c r="AB7" s="704"/>
      <c r="AC7" s="704"/>
      <c r="AD7" s="704"/>
      <c r="AE7" s="704"/>
      <c r="AF7" s="704"/>
      <c r="AG7" s="704"/>
      <c r="AH7" s="704"/>
      <c r="AI7" s="704"/>
      <c r="AJ7" s="704"/>
      <c r="AK7" s="704"/>
      <c r="AL7" s="704"/>
      <c r="AM7" s="704"/>
      <c r="AN7" s="704"/>
      <c r="AO7" s="704"/>
      <c r="AP7" s="704"/>
      <c r="AQ7" s="704"/>
      <c r="AR7" s="704"/>
      <c r="AS7" s="704"/>
    </row>
    <row r="8" spans="1:45" ht="18.75" x14ac:dyDescent="0.25">
      <c r="A8" s="704"/>
      <c r="B8" s="704"/>
      <c r="C8" s="704"/>
      <c r="D8" s="704"/>
      <c r="E8" s="704"/>
      <c r="F8" s="704"/>
      <c r="G8" s="704"/>
      <c r="H8" s="704"/>
      <c r="I8" s="704"/>
      <c r="J8" s="704"/>
      <c r="K8" s="704"/>
      <c r="L8" s="704"/>
      <c r="M8" s="704"/>
      <c r="N8" s="704"/>
      <c r="O8" s="704"/>
      <c r="P8" s="704"/>
      <c r="Q8" s="704"/>
      <c r="R8" s="704"/>
      <c r="S8" s="704"/>
      <c r="T8" s="704"/>
      <c r="U8" s="704"/>
      <c r="V8" s="704"/>
      <c r="W8" s="704"/>
      <c r="X8" s="704"/>
      <c r="Y8" s="704"/>
      <c r="Z8" s="704"/>
      <c r="AA8" s="704"/>
      <c r="AB8" s="704"/>
      <c r="AC8" s="704"/>
      <c r="AD8" s="704"/>
      <c r="AE8" s="704"/>
      <c r="AF8" s="704"/>
      <c r="AG8" s="704"/>
      <c r="AH8" s="704"/>
      <c r="AI8" s="704"/>
      <c r="AJ8" s="704"/>
      <c r="AK8" s="704"/>
      <c r="AL8" s="704"/>
      <c r="AM8" s="704"/>
      <c r="AN8" s="704"/>
      <c r="AO8" s="704"/>
      <c r="AP8" s="704"/>
      <c r="AQ8" s="704"/>
      <c r="AR8" s="704"/>
      <c r="AS8" s="704"/>
    </row>
    <row r="9" spans="1:45" x14ac:dyDescent="0.25">
      <c r="A9" s="705" t="str">
        <f>'1. паспорт местоположение'!A9:C9</f>
        <v>Публичное акционерное общество "Дальневосточная энергетическая компания"</v>
      </c>
      <c r="B9" s="705"/>
      <c r="C9" s="705"/>
      <c r="D9" s="705"/>
      <c r="E9" s="705"/>
      <c r="F9" s="705"/>
      <c r="G9" s="705"/>
      <c r="H9" s="705"/>
      <c r="I9" s="705"/>
      <c r="J9" s="705"/>
      <c r="K9" s="705"/>
      <c r="L9" s="705"/>
      <c r="M9" s="705"/>
      <c r="N9" s="705"/>
      <c r="O9" s="705"/>
      <c r="P9" s="705"/>
      <c r="Q9" s="705"/>
      <c r="R9" s="705"/>
      <c r="S9" s="705"/>
      <c r="T9" s="705"/>
      <c r="U9" s="705"/>
      <c r="V9" s="705"/>
      <c r="W9" s="705"/>
      <c r="X9" s="705"/>
      <c r="Y9" s="705"/>
      <c r="Z9" s="705"/>
      <c r="AA9" s="705"/>
      <c r="AB9" s="705"/>
      <c r="AC9" s="705"/>
      <c r="AD9" s="705"/>
      <c r="AE9" s="705"/>
      <c r="AF9" s="705"/>
      <c r="AG9" s="705"/>
      <c r="AH9" s="705"/>
      <c r="AI9" s="705"/>
      <c r="AJ9" s="705"/>
      <c r="AK9" s="705"/>
      <c r="AL9" s="705"/>
      <c r="AM9" s="705"/>
      <c r="AN9" s="705"/>
      <c r="AO9" s="705"/>
      <c r="AP9" s="705"/>
      <c r="AQ9" s="705"/>
      <c r="AR9" s="705"/>
      <c r="AS9" s="705"/>
    </row>
    <row r="10" spans="1:45" ht="15.75" x14ac:dyDescent="0.25">
      <c r="A10" s="701" t="s">
        <v>9</v>
      </c>
      <c r="B10" s="701"/>
      <c r="C10" s="701"/>
      <c r="D10" s="701"/>
      <c r="E10" s="701"/>
      <c r="F10" s="701"/>
      <c r="G10" s="701"/>
      <c r="H10" s="701"/>
      <c r="I10" s="701"/>
      <c r="J10" s="701"/>
      <c r="K10" s="701"/>
      <c r="L10" s="701"/>
      <c r="M10" s="701"/>
      <c r="N10" s="701"/>
      <c r="O10" s="701"/>
      <c r="P10" s="701"/>
      <c r="Q10" s="701"/>
      <c r="R10" s="701"/>
      <c r="S10" s="701"/>
      <c r="T10" s="701"/>
      <c r="U10" s="701"/>
      <c r="V10" s="701"/>
      <c r="W10" s="701"/>
      <c r="X10" s="701"/>
      <c r="Y10" s="701"/>
      <c r="Z10" s="701"/>
      <c r="AA10" s="701"/>
      <c r="AB10" s="701"/>
      <c r="AC10" s="701"/>
      <c r="AD10" s="701"/>
      <c r="AE10" s="701"/>
      <c r="AF10" s="701"/>
      <c r="AG10" s="701"/>
      <c r="AH10" s="701"/>
      <c r="AI10" s="701"/>
      <c r="AJ10" s="701"/>
      <c r="AK10" s="701"/>
      <c r="AL10" s="701"/>
      <c r="AM10" s="701"/>
      <c r="AN10" s="701"/>
      <c r="AO10" s="701"/>
      <c r="AP10" s="701"/>
      <c r="AQ10" s="701"/>
      <c r="AR10" s="701"/>
      <c r="AS10" s="701"/>
    </row>
    <row r="11" spans="1:45" ht="18.75" x14ac:dyDescent="0.25">
      <c r="A11" s="704"/>
      <c r="B11" s="704"/>
      <c r="C11" s="704"/>
      <c r="D11" s="704"/>
      <c r="E11" s="704"/>
      <c r="F11" s="704"/>
      <c r="G11" s="704"/>
      <c r="H11" s="704"/>
      <c r="I11" s="704"/>
      <c r="J11" s="704"/>
      <c r="K11" s="704"/>
      <c r="L11" s="704"/>
      <c r="M11" s="704"/>
      <c r="N11" s="704"/>
      <c r="O11" s="704"/>
      <c r="P11" s="704"/>
      <c r="Q11" s="704"/>
      <c r="R11" s="704"/>
      <c r="S11" s="704"/>
      <c r="T11" s="704"/>
      <c r="U11" s="704"/>
      <c r="V11" s="704"/>
      <c r="W11" s="704"/>
      <c r="X11" s="704"/>
      <c r="Y11" s="704"/>
      <c r="Z11" s="704"/>
      <c r="AA11" s="704"/>
      <c r="AB11" s="704"/>
      <c r="AC11" s="704"/>
      <c r="AD11" s="704"/>
      <c r="AE11" s="704"/>
      <c r="AF11" s="704"/>
      <c r="AG11" s="704"/>
      <c r="AH11" s="704"/>
      <c r="AI11" s="704"/>
      <c r="AJ11" s="704"/>
      <c r="AK11" s="704"/>
      <c r="AL11" s="704"/>
      <c r="AM11" s="704"/>
      <c r="AN11" s="704"/>
      <c r="AO11" s="704"/>
      <c r="AP11" s="704"/>
      <c r="AQ11" s="704"/>
      <c r="AR11" s="704"/>
      <c r="AS11" s="704"/>
    </row>
    <row r="12" spans="1:45" x14ac:dyDescent="0.25">
      <c r="A12" s="737" t="str">
        <f>'1. паспорт местоположение'!C12</f>
        <v>H_504-2</v>
      </c>
      <c r="B12" s="737"/>
      <c r="C12" s="737"/>
      <c r="D12" s="737"/>
      <c r="E12" s="737"/>
      <c r="F12" s="737"/>
      <c r="G12" s="737"/>
      <c r="H12" s="737"/>
      <c r="I12" s="737"/>
      <c r="J12" s="737"/>
      <c r="K12" s="737"/>
      <c r="L12" s="737"/>
      <c r="M12" s="737"/>
      <c r="N12" s="737"/>
      <c r="O12" s="737"/>
      <c r="P12" s="737"/>
      <c r="Q12" s="737"/>
      <c r="R12" s="737"/>
      <c r="S12" s="737"/>
      <c r="T12" s="737"/>
      <c r="U12" s="737"/>
      <c r="V12" s="737"/>
      <c r="W12" s="737"/>
      <c r="X12" s="737"/>
      <c r="Y12" s="737"/>
      <c r="Z12" s="737"/>
      <c r="AA12" s="737"/>
      <c r="AB12" s="737"/>
      <c r="AC12" s="737"/>
      <c r="AD12" s="737"/>
      <c r="AE12" s="737"/>
      <c r="AF12" s="737"/>
      <c r="AG12" s="737"/>
      <c r="AH12" s="737"/>
      <c r="AI12" s="737"/>
      <c r="AJ12" s="737"/>
      <c r="AK12" s="737"/>
      <c r="AL12" s="737"/>
      <c r="AM12" s="737"/>
      <c r="AN12" s="737"/>
      <c r="AO12" s="737"/>
      <c r="AP12" s="737"/>
      <c r="AQ12" s="737"/>
      <c r="AR12" s="737"/>
      <c r="AS12" s="737"/>
    </row>
    <row r="13" spans="1:45" ht="15.75" x14ac:dyDescent="0.25">
      <c r="A13" s="701" t="s">
        <v>8</v>
      </c>
      <c r="B13" s="701"/>
      <c r="C13" s="701"/>
      <c r="D13" s="701"/>
      <c r="E13" s="701"/>
      <c r="F13" s="701"/>
      <c r="G13" s="701"/>
      <c r="H13" s="701"/>
      <c r="I13" s="701"/>
      <c r="J13" s="701"/>
      <c r="K13" s="701"/>
      <c r="L13" s="701"/>
      <c r="M13" s="701"/>
      <c r="N13" s="701"/>
      <c r="O13" s="701"/>
      <c r="P13" s="701"/>
      <c r="Q13" s="701"/>
      <c r="R13" s="701"/>
      <c r="S13" s="701"/>
      <c r="T13" s="701"/>
      <c r="U13" s="701"/>
      <c r="V13" s="701"/>
      <c r="W13" s="701"/>
      <c r="X13" s="701"/>
      <c r="Y13" s="701"/>
      <c r="Z13" s="701"/>
      <c r="AA13" s="701"/>
      <c r="AB13" s="701"/>
      <c r="AC13" s="701"/>
      <c r="AD13" s="701"/>
      <c r="AE13" s="701"/>
      <c r="AF13" s="701"/>
      <c r="AG13" s="701"/>
      <c r="AH13" s="701"/>
      <c r="AI13" s="701"/>
      <c r="AJ13" s="701"/>
      <c r="AK13" s="701"/>
      <c r="AL13" s="701"/>
      <c r="AM13" s="701"/>
      <c r="AN13" s="701"/>
      <c r="AO13" s="701"/>
      <c r="AP13" s="701"/>
      <c r="AQ13" s="701"/>
      <c r="AR13" s="701"/>
      <c r="AS13" s="701"/>
    </row>
    <row r="14" spans="1:45" ht="18.75" x14ac:dyDescent="0.25">
      <c r="A14" s="707"/>
      <c r="B14" s="707"/>
      <c r="C14" s="707"/>
      <c r="D14" s="707"/>
      <c r="E14" s="707"/>
      <c r="F14" s="707"/>
      <c r="G14" s="707"/>
      <c r="H14" s="707"/>
      <c r="I14" s="707"/>
      <c r="J14" s="707"/>
      <c r="K14" s="707"/>
      <c r="L14" s="707"/>
      <c r="M14" s="707"/>
      <c r="N14" s="707"/>
      <c r="O14" s="707"/>
      <c r="P14" s="707"/>
      <c r="Q14" s="707"/>
      <c r="R14" s="707"/>
      <c r="S14" s="707"/>
      <c r="T14" s="707"/>
      <c r="U14" s="707"/>
      <c r="V14" s="707"/>
      <c r="W14" s="707"/>
      <c r="X14" s="707"/>
      <c r="Y14" s="707"/>
      <c r="Z14" s="707"/>
      <c r="AA14" s="707"/>
      <c r="AB14" s="707"/>
      <c r="AC14" s="707"/>
      <c r="AD14" s="707"/>
      <c r="AE14" s="707"/>
      <c r="AF14" s="707"/>
      <c r="AG14" s="707"/>
      <c r="AH14" s="707"/>
      <c r="AI14" s="707"/>
      <c r="AJ14" s="707"/>
      <c r="AK14" s="707"/>
      <c r="AL14" s="707"/>
      <c r="AM14" s="707"/>
      <c r="AN14" s="707"/>
      <c r="AO14" s="707"/>
      <c r="AP14" s="707"/>
      <c r="AQ14" s="707"/>
      <c r="AR14" s="707"/>
      <c r="AS14" s="707"/>
    </row>
    <row r="15" spans="1:45" x14ac:dyDescent="0.25">
      <c r="A15" s="737"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5" s="737"/>
      <c r="C15" s="737"/>
      <c r="D15" s="737"/>
      <c r="E15" s="737"/>
      <c r="F15" s="737"/>
      <c r="G15" s="737"/>
      <c r="H15" s="737"/>
      <c r="I15" s="737"/>
      <c r="J15" s="737"/>
      <c r="K15" s="737"/>
      <c r="L15" s="737"/>
      <c r="M15" s="737"/>
      <c r="N15" s="737"/>
      <c r="O15" s="737"/>
      <c r="P15" s="737"/>
      <c r="Q15" s="737"/>
      <c r="R15" s="737"/>
      <c r="S15" s="737"/>
      <c r="T15" s="737"/>
      <c r="U15" s="737"/>
      <c r="V15" s="737"/>
      <c r="W15" s="737"/>
      <c r="X15" s="737"/>
      <c r="Y15" s="737"/>
      <c r="Z15" s="737"/>
      <c r="AA15" s="737"/>
      <c r="AB15" s="737"/>
      <c r="AC15" s="737"/>
      <c r="AD15" s="737"/>
      <c r="AE15" s="737"/>
      <c r="AF15" s="737"/>
      <c r="AG15" s="737"/>
      <c r="AH15" s="737"/>
      <c r="AI15" s="737"/>
      <c r="AJ15" s="737"/>
      <c r="AK15" s="737"/>
      <c r="AL15" s="737"/>
      <c r="AM15" s="737"/>
      <c r="AN15" s="737"/>
      <c r="AO15" s="737"/>
      <c r="AP15" s="737"/>
      <c r="AQ15" s="737"/>
      <c r="AR15" s="737"/>
      <c r="AS15" s="737"/>
    </row>
    <row r="16" spans="1:45" ht="15.75" x14ac:dyDescent="0.25">
      <c r="A16" s="701" t="s">
        <v>6</v>
      </c>
      <c r="B16" s="701"/>
      <c r="C16" s="701"/>
      <c r="D16" s="701"/>
      <c r="E16" s="701"/>
      <c r="F16" s="701"/>
      <c r="G16" s="701"/>
      <c r="H16" s="701"/>
      <c r="I16" s="701"/>
      <c r="J16" s="701"/>
      <c r="K16" s="701"/>
      <c r="L16" s="701"/>
      <c r="M16" s="701"/>
      <c r="N16" s="701"/>
      <c r="O16" s="701"/>
      <c r="P16" s="701"/>
      <c r="Q16" s="701"/>
      <c r="R16" s="701"/>
      <c r="S16" s="701"/>
      <c r="T16" s="701"/>
      <c r="U16" s="701"/>
      <c r="V16" s="701"/>
      <c r="W16" s="701"/>
      <c r="X16" s="701"/>
      <c r="Y16" s="701"/>
      <c r="Z16" s="701"/>
      <c r="AA16" s="701"/>
      <c r="AB16" s="701"/>
      <c r="AC16" s="701"/>
      <c r="AD16" s="701"/>
      <c r="AE16" s="701"/>
      <c r="AF16" s="701"/>
      <c r="AG16" s="701"/>
      <c r="AH16" s="701"/>
      <c r="AI16" s="701"/>
      <c r="AJ16" s="701"/>
      <c r="AK16" s="701"/>
      <c r="AL16" s="701"/>
      <c r="AM16" s="701"/>
      <c r="AN16" s="701"/>
      <c r="AO16" s="701"/>
      <c r="AP16" s="701"/>
      <c r="AQ16" s="701"/>
      <c r="AR16" s="701"/>
      <c r="AS16" s="701"/>
    </row>
    <row r="17" spans="1:45" x14ac:dyDescent="0.25">
      <c r="A17" s="738"/>
      <c r="B17" s="738"/>
      <c r="C17" s="738"/>
      <c r="D17" s="738"/>
      <c r="E17" s="738"/>
      <c r="F17" s="738"/>
      <c r="G17" s="738"/>
      <c r="H17" s="738"/>
      <c r="I17" s="738"/>
      <c r="J17" s="738"/>
      <c r="K17" s="738"/>
      <c r="L17" s="738"/>
      <c r="M17" s="738"/>
      <c r="N17" s="738"/>
      <c r="O17" s="738"/>
      <c r="P17" s="738"/>
      <c r="Q17" s="738"/>
      <c r="R17" s="738"/>
      <c r="S17" s="738"/>
      <c r="T17" s="738"/>
      <c r="U17" s="738"/>
      <c r="V17" s="738"/>
      <c r="W17" s="738"/>
      <c r="X17" s="738"/>
      <c r="Y17" s="738"/>
      <c r="Z17" s="738"/>
      <c r="AA17" s="738"/>
      <c r="AB17" s="738"/>
      <c r="AC17" s="738"/>
      <c r="AD17" s="738"/>
      <c r="AE17" s="738"/>
      <c r="AF17" s="738"/>
      <c r="AG17" s="738"/>
      <c r="AH17" s="738"/>
      <c r="AI17" s="738"/>
      <c r="AJ17" s="738"/>
      <c r="AK17" s="738"/>
      <c r="AL17" s="738"/>
      <c r="AM17" s="738"/>
      <c r="AN17" s="738"/>
      <c r="AO17" s="738"/>
      <c r="AP17" s="738"/>
      <c r="AQ17" s="738"/>
      <c r="AR17" s="738"/>
      <c r="AS17" s="738"/>
    </row>
    <row r="18" spans="1:45" ht="14.25" customHeight="1" x14ac:dyDescent="0.25">
      <c r="A18" s="738"/>
      <c r="B18" s="738"/>
      <c r="C18" s="738"/>
      <c r="D18" s="738"/>
      <c r="E18" s="738"/>
      <c r="F18" s="738"/>
      <c r="G18" s="738"/>
      <c r="H18" s="738"/>
      <c r="I18" s="738"/>
      <c r="J18" s="738"/>
      <c r="K18" s="738"/>
      <c r="L18" s="738"/>
      <c r="M18" s="738"/>
      <c r="N18" s="738"/>
      <c r="O18" s="738"/>
      <c r="P18" s="738"/>
      <c r="Q18" s="738"/>
      <c r="R18" s="738"/>
      <c r="S18" s="738"/>
      <c r="T18" s="738"/>
      <c r="U18" s="738"/>
      <c r="V18" s="738"/>
      <c r="W18" s="738"/>
      <c r="X18" s="738"/>
      <c r="Y18" s="738"/>
      <c r="Z18" s="738"/>
      <c r="AA18" s="738"/>
      <c r="AB18" s="738"/>
      <c r="AC18" s="738"/>
      <c r="AD18" s="738"/>
      <c r="AE18" s="738"/>
      <c r="AF18" s="738"/>
      <c r="AG18" s="738"/>
      <c r="AH18" s="738"/>
      <c r="AI18" s="738"/>
      <c r="AJ18" s="738"/>
      <c r="AK18" s="738"/>
      <c r="AL18" s="738"/>
      <c r="AM18" s="738"/>
      <c r="AN18" s="738"/>
      <c r="AO18" s="738"/>
      <c r="AP18" s="738"/>
      <c r="AQ18" s="738"/>
      <c r="AR18" s="738"/>
      <c r="AS18" s="738"/>
    </row>
    <row r="19" spans="1:45" x14ac:dyDescent="0.25">
      <c r="A19" s="738"/>
      <c r="B19" s="738"/>
      <c r="C19" s="738"/>
      <c r="D19" s="738"/>
      <c r="E19" s="738"/>
      <c r="F19" s="738"/>
      <c r="G19" s="738"/>
      <c r="H19" s="738"/>
      <c r="I19" s="738"/>
      <c r="J19" s="738"/>
      <c r="K19" s="738"/>
      <c r="L19" s="738"/>
      <c r="M19" s="738"/>
      <c r="N19" s="738"/>
      <c r="O19" s="738"/>
      <c r="P19" s="738"/>
      <c r="Q19" s="738"/>
      <c r="R19" s="738"/>
      <c r="S19" s="738"/>
      <c r="T19" s="738"/>
      <c r="U19" s="738"/>
      <c r="V19" s="738"/>
      <c r="W19" s="738"/>
      <c r="X19" s="738"/>
      <c r="Y19" s="738"/>
      <c r="Z19" s="738"/>
      <c r="AA19" s="738"/>
      <c r="AB19" s="738"/>
      <c r="AC19" s="738"/>
      <c r="AD19" s="738"/>
      <c r="AE19" s="738"/>
      <c r="AF19" s="738"/>
      <c r="AG19" s="738"/>
      <c r="AH19" s="738"/>
      <c r="AI19" s="738"/>
      <c r="AJ19" s="738"/>
      <c r="AK19" s="738"/>
      <c r="AL19" s="738"/>
      <c r="AM19" s="738"/>
      <c r="AN19" s="738"/>
      <c r="AO19" s="738"/>
      <c r="AP19" s="738"/>
      <c r="AQ19" s="738"/>
      <c r="AR19" s="738"/>
      <c r="AS19" s="738"/>
    </row>
    <row r="20" spans="1:45" s="25" customFormat="1" x14ac:dyDescent="0.25">
      <c r="A20" s="743"/>
      <c r="B20" s="743"/>
      <c r="C20" s="743"/>
      <c r="D20" s="743"/>
      <c r="E20" s="743"/>
      <c r="F20" s="743"/>
      <c r="G20" s="743"/>
      <c r="H20" s="743"/>
      <c r="I20" s="743"/>
      <c r="J20" s="743"/>
      <c r="K20" s="743"/>
      <c r="L20" s="743"/>
      <c r="M20" s="743"/>
      <c r="N20" s="743"/>
      <c r="O20" s="743"/>
      <c r="P20" s="743"/>
      <c r="Q20" s="743"/>
      <c r="R20" s="743"/>
      <c r="S20" s="743"/>
      <c r="T20" s="743"/>
      <c r="U20" s="743"/>
      <c r="V20" s="743"/>
      <c r="W20" s="743"/>
      <c r="X20" s="743"/>
      <c r="Y20" s="743"/>
      <c r="Z20" s="743"/>
      <c r="AA20" s="743"/>
      <c r="AB20" s="743"/>
      <c r="AC20" s="743"/>
      <c r="AD20" s="743"/>
      <c r="AE20" s="743"/>
      <c r="AF20" s="743"/>
      <c r="AG20" s="743"/>
      <c r="AH20" s="743"/>
      <c r="AI20" s="743"/>
      <c r="AJ20" s="743"/>
      <c r="AK20" s="743"/>
      <c r="AL20" s="743"/>
      <c r="AM20" s="743"/>
      <c r="AN20" s="743"/>
      <c r="AO20" s="743"/>
      <c r="AP20" s="743"/>
      <c r="AQ20" s="743"/>
      <c r="AR20" s="743"/>
      <c r="AS20" s="743"/>
    </row>
    <row r="21" spans="1:45" s="25" customFormat="1" x14ac:dyDescent="0.25">
      <c r="A21" s="853" t="s">
        <v>654</v>
      </c>
      <c r="B21" s="853"/>
      <c r="C21" s="853"/>
      <c r="D21" s="853"/>
      <c r="E21" s="853"/>
      <c r="F21" s="853"/>
      <c r="G21" s="853"/>
      <c r="H21" s="853"/>
      <c r="I21" s="853"/>
      <c r="J21" s="853"/>
      <c r="K21" s="853"/>
      <c r="L21" s="853"/>
      <c r="M21" s="853"/>
      <c r="N21" s="853"/>
      <c r="O21" s="853"/>
      <c r="P21" s="853"/>
      <c r="Q21" s="853"/>
      <c r="R21" s="853"/>
      <c r="S21" s="853"/>
      <c r="T21" s="853"/>
      <c r="U21" s="853"/>
      <c r="V21" s="853"/>
      <c r="W21" s="853"/>
      <c r="X21" s="853"/>
      <c r="Y21" s="853"/>
      <c r="Z21" s="853"/>
      <c r="AA21" s="853"/>
      <c r="AB21" s="853"/>
      <c r="AC21" s="853"/>
      <c r="AD21" s="853"/>
      <c r="AE21" s="853"/>
      <c r="AF21" s="853"/>
      <c r="AG21" s="853"/>
      <c r="AH21" s="853"/>
      <c r="AI21" s="853"/>
      <c r="AJ21" s="853"/>
      <c r="AK21" s="853"/>
      <c r="AL21" s="853"/>
      <c r="AM21" s="853"/>
      <c r="AN21" s="853"/>
      <c r="AO21" s="853"/>
      <c r="AP21" s="853"/>
      <c r="AQ21" s="853"/>
      <c r="AR21" s="853"/>
      <c r="AS21" s="853"/>
    </row>
    <row r="22" spans="1:45" s="25" customFormat="1" ht="58.5" customHeight="1" x14ac:dyDescent="0.25">
      <c r="A22" s="849" t="s">
        <v>52</v>
      </c>
      <c r="B22" s="854" t="s">
        <v>25</v>
      </c>
      <c r="C22" s="849" t="s">
        <v>51</v>
      </c>
      <c r="D22" s="849" t="s">
        <v>50</v>
      </c>
      <c r="E22" s="866" t="s">
        <v>585</v>
      </c>
      <c r="F22" s="867"/>
      <c r="G22" s="867"/>
      <c r="H22" s="867"/>
      <c r="I22" s="868"/>
      <c r="J22" s="849" t="s">
        <v>49</v>
      </c>
      <c r="K22" s="849" t="s">
        <v>48</v>
      </c>
      <c r="L22" s="849" t="s">
        <v>47</v>
      </c>
      <c r="M22" s="852" t="s">
        <v>233</v>
      </c>
      <c r="N22" s="852" t="s">
        <v>46</v>
      </c>
      <c r="O22" s="852" t="s">
        <v>45</v>
      </c>
      <c r="P22" s="852" t="s">
        <v>44</v>
      </c>
      <c r="Q22" s="852"/>
      <c r="R22" s="857" t="s">
        <v>43</v>
      </c>
      <c r="S22" s="857" t="s">
        <v>42</v>
      </c>
      <c r="T22" s="852" t="s">
        <v>41</v>
      </c>
      <c r="U22" s="852" t="s">
        <v>40</v>
      </c>
      <c r="V22" s="852" t="s">
        <v>39</v>
      </c>
      <c r="W22" s="871" t="s">
        <v>38</v>
      </c>
      <c r="X22" s="852" t="s">
        <v>37</v>
      </c>
      <c r="Y22" s="852" t="s">
        <v>36</v>
      </c>
      <c r="Z22" s="852" t="s">
        <v>35</v>
      </c>
      <c r="AA22" s="852" t="s">
        <v>34</v>
      </c>
      <c r="AB22" s="852" t="s">
        <v>33</v>
      </c>
      <c r="AC22" s="852" t="s">
        <v>32</v>
      </c>
      <c r="AD22" s="852"/>
      <c r="AE22" s="852"/>
      <c r="AF22" s="852"/>
      <c r="AG22" s="852"/>
      <c r="AH22" s="852"/>
      <c r="AI22" s="852" t="s">
        <v>31</v>
      </c>
      <c r="AJ22" s="852"/>
      <c r="AK22" s="852"/>
      <c r="AL22" s="852"/>
      <c r="AM22" s="852" t="s">
        <v>30</v>
      </c>
      <c r="AN22" s="852"/>
      <c r="AO22" s="852" t="s">
        <v>29</v>
      </c>
      <c r="AP22" s="852" t="s">
        <v>28</v>
      </c>
      <c r="AQ22" s="852" t="s">
        <v>27</v>
      </c>
      <c r="AR22" s="852" t="s">
        <v>587</v>
      </c>
      <c r="AS22" s="860" t="s">
        <v>26</v>
      </c>
    </row>
    <row r="23" spans="1:45" s="25" customFormat="1" ht="64.5" customHeight="1" x14ac:dyDescent="0.25">
      <c r="A23" s="850"/>
      <c r="B23" s="855"/>
      <c r="C23" s="850"/>
      <c r="D23" s="850"/>
      <c r="E23" s="862" t="s">
        <v>24</v>
      </c>
      <c r="F23" s="869" t="s">
        <v>583</v>
      </c>
      <c r="G23" s="869" t="s">
        <v>584</v>
      </c>
      <c r="H23" s="869" t="s">
        <v>586</v>
      </c>
      <c r="I23" s="869" t="s">
        <v>76</v>
      </c>
      <c r="J23" s="850"/>
      <c r="K23" s="850"/>
      <c r="L23" s="850"/>
      <c r="M23" s="852"/>
      <c r="N23" s="852"/>
      <c r="O23" s="852"/>
      <c r="P23" s="864" t="s">
        <v>3</v>
      </c>
      <c r="Q23" s="864" t="s">
        <v>12</v>
      </c>
      <c r="R23" s="857"/>
      <c r="S23" s="857"/>
      <c r="T23" s="852"/>
      <c r="U23" s="852"/>
      <c r="V23" s="852"/>
      <c r="W23" s="852"/>
      <c r="X23" s="852"/>
      <c r="Y23" s="852"/>
      <c r="Z23" s="852"/>
      <c r="AA23" s="852"/>
      <c r="AB23" s="852"/>
      <c r="AC23" s="852" t="s">
        <v>23</v>
      </c>
      <c r="AD23" s="852"/>
      <c r="AE23" s="852" t="s">
        <v>22</v>
      </c>
      <c r="AF23" s="852"/>
      <c r="AG23" s="849" t="s">
        <v>21</v>
      </c>
      <c r="AH23" s="849" t="s">
        <v>20</v>
      </c>
      <c r="AI23" s="849" t="s">
        <v>19</v>
      </c>
      <c r="AJ23" s="849" t="s">
        <v>18</v>
      </c>
      <c r="AK23" s="849" t="s">
        <v>17</v>
      </c>
      <c r="AL23" s="849" t="s">
        <v>16</v>
      </c>
      <c r="AM23" s="849" t="s">
        <v>15</v>
      </c>
      <c r="AN23" s="858" t="s">
        <v>12</v>
      </c>
      <c r="AO23" s="852"/>
      <c r="AP23" s="852"/>
      <c r="AQ23" s="852"/>
      <c r="AR23" s="852"/>
      <c r="AS23" s="861"/>
    </row>
    <row r="24" spans="1:45" s="25" customFormat="1" ht="96.75" customHeight="1" x14ac:dyDescent="0.25">
      <c r="A24" s="851"/>
      <c r="B24" s="856"/>
      <c r="C24" s="851"/>
      <c r="D24" s="851"/>
      <c r="E24" s="863"/>
      <c r="F24" s="870"/>
      <c r="G24" s="870"/>
      <c r="H24" s="870"/>
      <c r="I24" s="870"/>
      <c r="J24" s="851"/>
      <c r="K24" s="851"/>
      <c r="L24" s="851"/>
      <c r="M24" s="852"/>
      <c r="N24" s="852"/>
      <c r="O24" s="852"/>
      <c r="P24" s="865"/>
      <c r="Q24" s="865"/>
      <c r="R24" s="857"/>
      <c r="S24" s="857"/>
      <c r="T24" s="852"/>
      <c r="U24" s="852"/>
      <c r="V24" s="852"/>
      <c r="W24" s="852"/>
      <c r="X24" s="852"/>
      <c r="Y24" s="852"/>
      <c r="Z24" s="852"/>
      <c r="AA24" s="852"/>
      <c r="AB24" s="852"/>
      <c r="AC24" s="169" t="s">
        <v>14</v>
      </c>
      <c r="AD24" s="169" t="s">
        <v>13</v>
      </c>
      <c r="AE24" s="170" t="s">
        <v>3</v>
      </c>
      <c r="AF24" s="170" t="s">
        <v>12</v>
      </c>
      <c r="AG24" s="851"/>
      <c r="AH24" s="851"/>
      <c r="AI24" s="851"/>
      <c r="AJ24" s="851"/>
      <c r="AK24" s="851"/>
      <c r="AL24" s="851"/>
      <c r="AM24" s="851"/>
      <c r="AN24" s="859"/>
      <c r="AO24" s="852"/>
      <c r="AP24" s="852"/>
      <c r="AQ24" s="852"/>
      <c r="AR24" s="852"/>
      <c r="AS24" s="861"/>
    </row>
    <row r="25" spans="1:45" s="19" customFormat="1" ht="11.25" x14ac:dyDescent="0.2">
      <c r="A25" s="24">
        <v>1</v>
      </c>
      <c r="B25" s="24">
        <v>2</v>
      </c>
      <c r="C25" s="24">
        <v>3</v>
      </c>
      <c r="D25" s="24">
        <v>4</v>
      </c>
      <c r="E25" s="24">
        <v>5</v>
      </c>
      <c r="F25" s="24">
        <v>6</v>
      </c>
      <c r="G25" s="24">
        <v>7</v>
      </c>
      <c r="H25" s="24">
        <v>8</v>
      </c>
      <c r="I25" s="24">
        <v>9</v>
      </c>
      <c r="J25" s="24">
        <v>10</v>
      </c>
      <c r="K25" s="24">
        <v>11</v>
      </c>
      <c r="L25" s="24">
        <v>12</v>
      </c>
      <c r="M25" s="24">
        <v>13</v>
      </c>
      <c r="N25" s="24">
        <v>14</v>
      </c>
      <c r="O25" s="24">
        <v>15</v>
      </c>
      <c r="P25" s="24">
        <v>16</v>
      </c>
      <c r="Q25" s="24">
        <v>17</v>
      </c>
      <c r="R25" s="24">
        <v>18</v>
      </c>
      <c r="S25" s="24">
        <v>19</v>
      </c>
      <c r="T25" s="24">
        <v>20</v>
      </c>
      <c r="U25" s="24">
        <v>21</v>
      </c>
      <c r="V25" s="24">
        <v>22</v>
      </c>
      <c r="W25" s="24">
        <v>23</v>
      </c>
      <c r="X25" s="24">
        <v>24</v>
      </c>
      <c r="Y25" s="24">
        <v>25</v>
      </c>
      <c r="Z25" s="24">
        <v>26</v>
      </c>
      <c r="AA25" s="24">
        <v>27</v>
      </c>
      <c r="AB25" s="24">
        <v>28</v>
      </c>
      <c r="AC25" s="24">
        <v>29</v>
      </c>
      <c r="AD25" s="24">
        <v>30</v>
      </c>
      <c r="AE25" s="24">
        <v>31</v>
      </c>
      <c r="AF25" s="24">
        <v>32</v>
      </c>
      <c r="AG25" s="24">
        <v>33</v>
      </c>
      <c r="AH25" s="24">
        <v>34</v>
      </c>
      <c r="AI25" s="24">
        <v>35</v>
      </c>
      <c r="AJ25" s="24">
        <v>36</v>
      </c>
      <c r="AK25" s="24">
        <v>37</v>
      </c>
      <c r="AL25" s="24">
        <v>38</v>
      </c>
      <c r="AM25" s="24">
        <v>39</v>
      </c>
      <c r="AN25" s="24">
        <v>40</v>
      </c>
      <c r="AO25" s="24">
        <v>41</v>
      </c>
      <c r="AP25" s="24">
        <v>42</v>
      </c>
      <c r="AQ25" s="24">
        <v>43</v>
      </c>
      <c r="AR25" s="24">
        <v>44</v>
      </c>
      <c r="AS25" s="24">
        <v>45</v>
      </c>
    </row>
    <row r="26" spans="1:45" s="19" customFormat="1" ht="11.25" x14ac:dyDescent="0.2">
      <c r="A26" s="22" t="s">
        <v>558</v>
      </c>
      <c r="B26" s="20" t="s">
        <v>558</v>
      </c>
      <c r="C26" s="20" t="s">
        <v>558</v>
      </c>
      <c r="D26" s="22" t="s">
        <v>558</v>
      </c>
      <c r="E26" s="22" t="s">
        <v>558</v>
      </c>
      <c r="F26" s="22" t="s">
        <v>558</v>
      </c>
      <c r="G26" s="22" t="s">
        <v>558</v>
      </c>
      <c r="H26" s="22" t="s">
        <v>558</v>
      </c>
      <c r="I26" s="22" t="s">
        <v>558</v>
      </c>
      <c r="J26" s="20" t="s">
        <v>558</v>
      </c>
      <c r="K26" s="20" t="s">
        <v>558</v>
      </c>
      <c r="L26" s="20" t="s">
        <v>558</v>
      </c>
      <c r="M26" s="23" t="s">
        <v>558</v>
      </c>
      <c r="N26" s="20" t="s">
        <v>558</v>
      </c>
      <c r="O26" s="23" t="s">
        <v>558</v>
      </c>
      <c r="P26" s="20" t="s">
        <v>558</v>
      </c>
      <c r="Q26" s="20" t="s">
        <v>558</v>
      </c>
      <c r="R26" s="22" t="s">
        <v>558</v>
      </c>
      <c r="S26" s="22" t="s">
        <v>558</v>
      </c>
      <c r="T26" s="20" t="s">
        <v>558</v>
      </c>
      <c r="U26" s="23" t="s">
        <v>558</v>
      </c>
      <c r="V26" s="20" t="s">
        <v>558</v>
      </c>
      <c r="W26" s="21" t="s">
        <v>558</v>
      </c>
      <c r="X26" s="23" t="s">
        <v>558</v>
      </c>
      <c r="Y26" s="23" t="s">
        <v>558</v>
      </c>
      <c r="Z26" s="23" t="s">
        <v>558</v>
      </c>
      <c r="AA26" s="23" t="s">
        <v>558</v>
      </c>
      <c r="AB26" s="23" t="s">
        <v>558</v>
      </c>
      <c r="AC26" s="22" t="s">
        <v>558</v>
      </c>
      <c r="AD26" s="20" t="s">
        <v>558</v>
      </c>
      <c r="AE26" s="21" t="s">
        <v>558</v>
      </c>
      <c r="AF26" s="21" t="s">
        <v>558</v>
      </c>
      <c r="AG26" s="21" t="s">
        <v>558</v>
      </c>
      <c r="AH26" s="21" t="s">
        <v>558</v>
      </c>
      <c r="AI26" s="20" t="s">
        <v>558</v>
      </c>
      <c r="AJ26" s="20" t="s">
        <v>558</v>
      </c>
      <c r="AK26" s="21" t="s">
        <v>558</v>
      </c>
      <c r="AL26" s="20" t="s">
        <v>558</v>
      </c>
      <c r="AM26" s="21" t="s">
        <v>558</v>
      </c>
      <c r="AN26" s="21" t="s">
        <v>558</v>
      </c>
      <c r="AO26" s="21" t="s">
        <v>558</v>
      </c>
      <c r="AP26" s="21" t="s">
        <v>558</v>
      </c>
      <c r="AQ26" s="21" t="s">
        <v>558</v>
      </c>
      <c r="AR26" s="21" t="s">
        <v>558</v>
      </c>
      <c r="AS26" s="21" t="s">
        <v>558</v>
      </c>
    </row>
  </sheetData>
  <mergeCells count="64">
    <mergeCell ref="AR22:AR24"/>
    <mergeCell ref="F23:F24"/>
    <mergeCell ref="G23:G24"/>
    <mergeCell ref="H23:H24"/>
    <mergeCell ref="AH23:AH24"/>
    <mergeCell ref="I23:I24"/>
    <mergeCell ref="T22:T24"/>
    <mergeCell ref="U22:U24"/>
    <mergeCell ref="V22:V24"/>
    <mergeCell ref="W22:W24"/>
    <mergeCell ref="AL23:AL24"/>
    <mergeCell ref="AP22:AP24"/>
    <mergeCell ref="AE23:AF23"/>
    <mergeCell ref="AG23:AG24"/>
    <mergeCell ref="Q23:Q24"/>
    <mergeCell ref="AA22:AA24"/>
    <mergeCell ref="AN23:AN24"/>
    <mergeCell ref="AI23:AI24"/>
    <mergeCell ref="AS22:AS24"/>
    <mergeCell ref="E23:E24"/>
    <mergeCell ref="P23:P24"/>
    <mergeCell ref="AM23:AM24"/>
    <mergeCell ref="Y22:Y24"/>
    <mergeCell ref="Z22:Z24"/>
    <mergeCell ref="AI22:AL22"/>
    <mergeCell ref="AM22:AN22"/>
    <mergeCell ref="AO22:AO24"/>
    <mergeCell ref="AC23:AD23"/>
    <mergeCell ref="X22:X24"/>
    <mergeCell ref="E22:I22"/>
    <mergeCell ref="AJ23:AJ24"/>
    <mergeCell ref="AK23:AK24"/>
    <mergeCell ref="O22:O24"/>
    <mergeCell ref="A17:AS17"/>
    <mergeCell ref="A18:AS18"/>
    <mergeCell ref="A19:AS19"/>
    <mergeCell ref="A20:AS20"/>
    <mergeCell ref="AQ22:AQ24"/>
    <mergeCell ref="A21:AS21"/>
    <mergeCell ref="A22:A24"/>
    <mergeCell ref="C22:C24"/>
    <mergeCell ref="D22:D24"/>
    <mergeCell ref="B22:B24"/>
    <mergeCell ref="AB22:AB24"/>
    <mergeCell ref="AC22:AH22"/>
    <mergeCell ref="P22:Q22"/>
    <mergeCell ref="R22:R24"/>
    <mergeCell ref="S22:S24"/>
    <mergeCell ref="J22:J24"/>
    <mergeCell ref="K22:K24"/>
    <mergeCell ref="L22:L24"/>
    <mergeCell ref="M22:M24"/>
    <mergeCell ref="N22:N24"/>
    <mergeCell ref="A11:AS11"/>
    <mergeCell ref="A5:AS5"/>
    <mergeCell ref="A16:AS16"/>
    <mergeCell ref="A12:AS12"/>
    <mergeCell ref="A13:AS13"/>
    <mergeCell ref="A14:AS14"/>
    <mergeCell ref="A15:AS15"/>
    <mergeCell ref="A7:AS7"/>
    <mergeCell ref="A8:AS8"/>
    <mergeCell ref="A9:AS9"/>
    <mergeCell ref="A10:AS10"/>
  </mergeCells>
  <printOptions horizontalCentered="1"/>
  <pageMargins left="0.59055118110236227" right="0.59055118110236227" top="0.59055118110236227" bottom="0.59055118110236227" header="0" footer="0"/>
  <pageSetup paperSize="8" scale="24"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105"/>
  <sheetViews>
    <sheetView workbookViewId="0"/>
  </sheetViews>
  <sheetFormatPr defaultRowHeight="15.75" x14ac:dyDescent="0.25"/>
  <cols>
    <col min="1" max="2" width="66.140625" style="138" customWidth="1"/>
    <col min="3" max="16384" width="9.140625" style="139"/>
  </cols>
  <sheetData>
    <row r="1" spans="1:8" ht="18.75" x14ac:dyDescent="0.25">
      <c r="B1" s="41" t="s">
        <v>68</v>
      </c>
    </row>
    <row r="2" spans="1:8" ht="18.75" x14ac:dyDescent="0.3">
      <c r="B2" s="14" t="s">
        <v>11</v>
      </c>
    </row>
    <row r="3" spans="1:8" ht="18.75" x14ac:dyDescent="0.3">
      <c r="B3" s="14" t="s">
        <v>67</v>
      </c>
    </row>
    <row r="4" spans="1:8" x14ac:dyDescent="0.25">
      <c r="B4" s="44"/>
    </row>
    <row r="5" spans="1:8" ht="18.75" x14ac:dyDescent="0.25">
      <c r="A5" s="704" t="s">
        <v>10</v>
      </c>
      <c r="B5" s="704"/>
      <c r="C5" s="178"/>
      <c r="D5" s="178"/>
      <c r="E5" s="178"/>
      <c r="F5" s="178"/>
      <c r="G5" s="178"/>
      <c r="H5" s="178"/>
    </row>
    <row r="6" spans="1:8" ht="18.75" x14ac:dyDescent="0.25">
      <c r="A6" s="178"/>
      <c r="B6" s="178"/>
      <c r="C6" s="178"/>
      <c r="D6" s="178"/>
      <c r="E6" s="178"/>
      <c r="F6" s="178"/>
      <c r="G6" s="178"/>
      <c r="H6" s="178"/>
    </row>
    <row r="7" spans="1:8" x14ac:dyDescent="0.25">
      <c r="A7" s="705" t="str">
        <f>'[5]1. паспорт местоположение'!A9:C9</f>
        <v>Публичное акционерное общество "Дальневосточная энергетическая компания"</v>
      </c>
      <c r="B7" s="705"/>
      <c r="C7" s="179"/>
      <c r="D7" s="179"/>
      <c r="E7" s="179"/>
      <c r="F7" s="179"/>
      <c r="G7" s="179"/>
      <c r="H7" s="179"/>
    </row>
    <row r="8" spans="1:8" x14ac:dyDescent="0.25">
      <c r="A8" s="701" t="s">
        <v>9</v>
      </c>
      <c r="B8" s="701"/>
      <c r="C8" s="180"/>
      <c r="D8" s="180"/>
      <c r="E8" s="180"/>
      <c r="F8" s="180"/>
      <c r="G8" s="180"/>
      <c r="H8" s="180"/>
    </row>
    <row r="9" spans="1:8" ht="18.75" x14ac:dyDescent="0.25">
      <c r="A9" s="178"/>
      <c r="B9" s="178"/>
      <c r="C9" s="178"/>
      <c r="D9" s="178"/>
      <c r="E9" s="178"/>
      <c r="F9" s="178"/>
      <c r="G9" s="178"/>
      <c r="H9" s="178"/>
    </row>
    <row r="10" spans="1:8" ht="30.75" customHeight="1" x14ac:dyDescent="0.25">
      <c r="A10" s="737" t="str">
        <f>'1. паспорт местоположение'!C12</f>
        <v>H_504-2</v>
      </c>
      <c r="B10" s="737"/>
      <c r="C10" s="179"/>
      <c r="D10" s="179"/>
      <c r="E10" s="179"/>
      <c r="F10" s="179"/>
      <c r="G10" s="179"/>
      <c r="H10" s="179"/>
    </row>
    <row r="11" spans="1:8" x14ac:dyDescent="0.25">
      <c r="A11" s="701" t="s">
        <v>8</v>
      </c>
      <c r="B11" s="701"/>
      <c r="C11" s="180"/>
      <c r="D11" s="180"/>
      <c r="E11" s="180"/>
      <c r="F11" s="180"/>
      <c r="G11" s="180"/>
      <c r="H11" s="180"/>
    </row>
    <row r="12" spans="1:8" ht="18.75" x14ac:dyDescent="0.25">
      <c r="A12" s="10"/>
      <c r="B12" s="10"/>
      <c r="C12" s="10"/>
      <c r="D12" s="10"/>
      <c r="E12" s="10"/>
      <c r="F12" s="10"/>
      <c r="G12" s="10"/>
      <c r="H12" s="10"/>
    </row>
    <row r="13" spans="1:8" x14ac:dyDescent="0.25">
      <c r="A13" s="878"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3" s="878"/>
      <c r="C13" s="179"/>
      <c r="D13" s="179"/>
      <c r="E13" s="179"/>
      <c r="F13" s="179"/>
      <c r="G13" s="179"/>
      <c r="H13" s="179"/>
    </row>
    <row r="14" spans="1:8" x14ac:dyDescent="0.25">
      <c r="A14" s="701" t="s">
        <v>6</v>
      </c>
      <c r="B14" s="701"/>
      <c r="C14" s="180"/>
      <c r="D14" s="180"/>
      <c r="E14" s="180"/>
      <c r="F14" s="180"/>
      <c r="G14" s="180"/>
      <c r="H14" s="180"/>
    </row>
    <row r="15" spans="1:8" x14ac:dyDescent="0.25">
      <c r="B15" s="140"/>
    </row>
    <row r="16" spans="1:8" ht="33.75" customHeight="1" x14ac:dyDescent="0.25">
      <c r="A16" s="872" t="s">
        <v>655</v>
      </c>
      <c r="B16" s="873"/>
    </row>
    <row r="17" spans="1:2" x14ac:dyDescent="0.25">
      <c r="B17" s="44"/>
    </row>
    <row r="18" spans="1:2" ht="16.5" thickBot="1" x14ac:dyDescent="0.3">
      <c r="B18" s="141"/>
    </row>
    <row r="19" spans="1:2" ht="16.5" thickBot="1" x14ac:dyDescent="0.3">
      <c r="A19" s="142" t="s">
        <v>370</v>
      </c>
      <c r="B19" s="143"/>
    </row>
    <row r="20" spans="1:2" ht="16.5" thickBot="1" x14ac:dyDescent="0.3">
      <c r="A20" s="142" t="s">
        <v>371</v>
      </c>
      <c r="B20" s="143"/>
    </row>
    <row r="21" spans="1:2" ht="16.5" thickBot="1" x14ac:dyDescent="0.3">
      <c r="A21" s="142" t="s">
        <v>335</v>
      </c>
      <c r="B21" s="144" t="s">
        <v>372</v>
      </c>
    </row>
    <row r="22" spans="1:2" ht="16.5" thickBot="1" x14ac:dyDescent="0.3">
      <c r="A22" s="142" t="s">
        <v>373</v>
      </c>
      <c r="B22" s="144"/>
    </row>
    <row r="23" spans="1:2" ht="16.5" thickBot="1" x14ac:dyDescent="0.3">
      <c r="A23" s="145" t="s">
        <v>374</v>
      </c>
      <c r="B23" s="143" t="s">
        <v>375</v>
      </c>
    </row>
    <row r="24" spans="1:2" ht="30.75" thickBot="1" x14ac:dyDescent="0.3">
      <c r="A24" s="146" t="s">
        <v>376</v>
      </c>
      <c r="B24" s="147" t="s">
        <v>377</v>
      </c>
    </row>
    <row r="25" spans="1:2" ht="16.5" thickBot="1" x14ac:dyDescent="0.3">
      <c r="A25" s="148" t="s">
        <v>560</v>
      </c>
      <c r="B25" s="149"/>
    </row>
    <row r="26" spans="1:2" ht="30.75" thickBot="1" x14ac:dyDescent="0.3">
      <c r="A26" s="149" t="s">
        <v>561</v>
      </c>
      <c r="B26" s="149"/>
    </row>
    <row r="27" spans="1:2" ht="60.75" thickBot="1" x14ac:dyDescent="0.3">
      <c r="A27" s="150" t="s">
        <v>562</v>
      </c>
      <c r="B27" s="149"/>
    </row>
    <row r="28" spans="1:2" ht="60.75" thickBot="1" x14ac:dyDescent="0.3">
      <c r="A28" s="151" t="s">
        <v>563</v>
      </c>
      <c r="B28" s="149"/>
    </row>
    <row r="29" spans="1:2" ht="16.5" thickBot="1" x14ac:dyDescent="0.3">
      <c r="A29" s="145" t="s">
        <v>564</v>
      </c>
      <c r="B29" s="149"/>
    </row>
    <row r="30" spans="1:2" ht="30.75" thickBot="1" x14ac:dyDescent="0.3">
      <c r="A30" s="151" t="s">
        <v>565</v>
      </c>
      <c r="B30" s="149"/>
    </row>
    <row r="31" spans="1:2" ht="16.5" thickBot="1" x14ac:dyDescent="0.3">
      <c r="A31" s="145" t="s">
        <v>566</v>
      </c>
      <c r="B31" s="149"/>
    </row>
    <row r="32" spans="1:2" ht="30.75" thickBot="1" x14ac:dyDescent="0.3">
      <c r="A32" s="232" t="s">
        <v>567</v>
      </c>
      <c r="B32" s="149"/>
    </row>
    <row r="33" spans="1:2" ht="16.5" thickBot="1" x14ac:dyDescent="0.3">
      <c r="A33" s="145" t="s">
        <v>568</v>
      </c>
      <c r="B33" s="147" t="s">
        <v>569</v>
      </c>
    </row>
    <row r="34" spans="1:2" ht="16.5" thickBot="1" x14ac:dyDescent="0.3">
      <c r="A34" s="148" t="s">
        <v>570</v>
      </c>
      <c r="B34" s="147"/>
    </row>
    <row r="35" spans="1:2" ht="90.75" thickBot="1" x14ac:dyDescent="0.3">
      <c r="A35" s="145" t="s">
        <v>571</v>
      </c>
      <c r="B35" s="233" t="s">
        <v>572</v>
      </c>
    </row>
    <row r="36" spans="1:2" ht="28.5" x14ac:dyDescent="0.25">
      <c r="A36" s="148" t="s">
        <v>573</v>
      </c>
      <c r="B36" s="150"/>
    </row>
    <row r="37" spans="1:2" ht="45" x14ac:dyDescent="0.25">
      <c r="A37" s="152" t="s">
        <v>574</v>
      </c>
      <c r="B37" s="152"/>
    </row>
    <row r="38" spans="1:2" x14ac:dyDescent="0.25">
      <c r="A38" s="152" t="s">
        <v>575</v>
      </c>
      <c r="B38" s="152"/>
    </row>
    <row r="39" spans="1:2" x14ac:dyDescent="0.25">
      <c r="A39" s="152" t="s">
        <v>576</v>
      </c>
      <c r="B39" s="152"/>
    </row>
    <row r="40" spans="1:2" ht="16.5" thickBot="1" x14ac:dyDescent="0.3">
      <c r="A40" s="234" t="s">
        <v>577</v>
      </c>
      <c r="B40" s="153"/>
    </row>
    <row r="41" spans="1:2" ht="29.25" thickBot="1" x14ac:dyDescent="0.3">
      <c r="A41" s="154" t="s">
        <v>378</v>
      </c>
      <c r="B41" s="149"/>
    </row>
    <row r="42" spans="1:2" ht="16.5" thickBot="1" x14ac:dyDescent="0.3">
      <c r="A42" s="149" t="s">
        <v>379</v>
      </c>
      <c r="B42" s="149"/>
    </row>
    <row r="43" spans="1:2" ht="29.25" thickBot="1" x14ac:dyDescent="0.3">
      <c r="A43" s="155" t="s">
        <v>380</v>
      </c>
      <c r="B43" s="149"/>
    </row>
    <row r="44" spans="1:2" ht="29.25" thickBot="1" x14ac:dyDescent="0.3">
      <c r="A44" s="155" t="s">
        <v>381</v>
      </c>
      <c r="B44" s="149"/>
    </row>
    <row r="45" spans="1:2" ht="16.5" thickBot="1" x14ac:dyDescent="0.3">
      <c r="A45" s="149" t="s">
        <v>382</v>
      </c>
      <c r="B45" s="149"/>
    </row>
    <row r="46" spans="1:2" ht="29.25" thickBot="1" x14ac:dyDescent="0.3">
      <c r="A46" s="155" t="s">
        <v>383</v>
      </c>
      <c r="B46" s="149"/>
    </row>
    <row r="47" spans="1:2" ht="16.5" thickBot="1" x14ac:dyDescent="0.3">
      <c r="A47" s="149" t="s">
        <v>384</v>
      </c>
      <c r="B47" s="149"/>
    </row>
    <row r="48" spans="1:2" ht="16.5" thickBot="1" x14ac:dyDescent="0.3">
      <c r="A48" s="149" t="s">
        <v>385</v>
      </c>
      <c r="B48" s="149"/>
    </row>
    <row r="49" spans="1:2" ht="16.5" thickBot="1" x14ac:dyDescent="0.3">
      <c r="A49" s="149" t="s">
        <v>386</v>
      </c>
      <c r="B49" s="149"/>
    </row>
    <row r="50" spans="1:2" ht="16.5" thickBot="1" x14ac:dyDescent="0.3">
      <c r="A50" s="149" t="s">
        <v>387</v>
      </c>
      <c r="B50" s="149"/>
    </row>
    <row r="51" spans="1:2" ht="29.25" thickBot="1" x14ac:dyDescent="0.3">
      <c r="A51" s="155" t="s">
        <v>388</v>
      </c>
      <c r="B51" s="149"/>
    </row>
    <row r="52" spans="1:2" ht="16.5" thickBot="1" x14ac:dyDescent="0.3">
      <c r="A52" s="149" t="s">
        <v>384</v>
      </c>
      <c r="B52" s="149"/>
    </row>
    <row r="53" spans="1:2" ht="16.5" thickBot="1" x14ac:dyDescent="0.3">
      <c r="A53" s="149" t="s">
        <v>385</v>
      </c>
      <c r="B53" s="149"/>
    </row>
    <row r="54" spans="1:2" ht="16.5" thickBot="1" x14ac:dyDescent="0.3">
      <c r="A54" s="149" t="s">
        <v>386</v>
      </c>
      <c r="B54" s="149"/>
    </row>
    <row r="55" spans="1:2" ht="16.5" thickBot="1" x14ac:dyDescent="0.3">
      <c r="A55" s="149" t="s">
        <v>387</v>
      </c>
      <c r="B55" s="149"/>
    </row>
    <row r="56" spans="1:2" ht="29.25" thickBot="1" x14ac:dyDescent="0.3">
      <c r="A56" s="155" t="s">
        <v>389</v>
      </c>
      <c r="B56" s="149"/>
    </row>
    <row r="57" spans="1:2" ht="16.5" thickBot="1" x14ac:dyDescent="0.3">
      <c r="A57" s="149" t="s">
        <v>384</v>
      </c>
      <c r="B57" s="149"/>
    </row>
    <row r="58" spans="1:2" ht="16.5" thickBot="1" x14ac:dyDescent="0.3">
      <c r="A58" s="149" t="s">
        <v>385</v>
      </c>
      <c r="B58" s="149"/>
    </row>
    <row r="59" spans="1:2" ht="16.5" thickBot="1" x14ac:dyDescent="0.3">
      <c r="A59" s="149" t="s">
        <v>386</v>
      </c>
      <c r="B59" s="149"/>
    </row>
    <row r="60" spans="1:2" ht="16.5" thickBot="1" x14ac:dyDescent="0.3">
      <c r="A60" s="149" t="s">
        <v>387</v>
      </c>
      <c r="B60" s="149"/>
    </row>
    <row r="61" spans="1:2" ht="29.25" thickBot="1" x14ac:dyDescent="0.3">
      <c r="A61" s="148" t="s">
        <v>390</v>
      </c>
      <c r="B61" s="156"/>
    </row>
    <row r="62" spans="1:2" ht="16.5" thickBot="1" x14ac:dyDescent="0.3">
      <c r="A62" s="150" t="s">
        <v>382</v>
      </c>
      <c r="B62" s="156"/>
    </row>
    <row r="63" spans="1:2" ht="16.5" thickBot="1" x14ac:dyDescent="0.3">
      <c r="A63" s="150" t="s">
        <v>391</v>
      </c>
      <c r="B63" s="156"/>
    </row>
    <row r="64" spans="1:2" ht="16.5" thickBot="1" x14ac:dyDescent="0.3">
      <c r="A64" s="150" t="s">
        <v>392</v>
      </c>
      <c r="B64" s="156"/>
    </row>
    <row r="65" spans="1:2" ht="16.5" thickBot="1" x14ac:dyDescent="0.3">
      <c r="A65" s="150" t="s">
        <v>393</v>
      </c>
      <c r="B65" s="156"/>
    </row>
    <row r="66" spans="1:2" ht="16.5" thickBot="1" x14ac:dyDescent="0.3">
      <c r="A66" s="145" t="s">
        <v>394</v>
      </c>
      <c r="B66" s="157"/>
    </row>
    <row r="67" spans="1:2" ht="16.5" thickBot="1" x14ac:dyDescent="0.3">
      <c r="A67" s="145" t="s">
        <v>395</v>
      </c>
      <c r="B67" s="157"/>
    </row>
    <row r="68" spans="1:2" ht="16.5" thickBot="1" x14ac:dyDescent="0.3">
      <c r="A68" s="145" t="s">
        <v>396</v>
      </c>
      <c r="B68" s="157"/>
    </row>
    <row r="69" spans="1:2" ht="16.5" thickBot="1" x14ac:dyDescent="0.3">
      <c r="A69" s="146" t="s">
        <v>397</v>
      </c>
      <c r="B69" s="147"/>
    </row>
    <row r="70" spans="1:2" x14ac:dyDescent="0.25">
      <c r="A70" s="148" t="s">
        <v>398</v>
      </c>
      <c r="B70" s="874" t="s">
        <v>399</v>
      </c>
    </row>
    <row r="71" spans="1:2" x14ac:dyDescent="0.25">
      <c r="A71" s="152" t="s">
        <v>400</v>
      </c>
      <c r="B71" s="875"/>
    </row>
    <row r="72" spans="1:2" x14ac:dyDescent="0.25">
      <c r="A72" s="152" t="s">
        <v>401</v>
      </c>
      <c r="B72" s="875"/>
    </row>
    <row r="73" spans="1:2" x14ac:dyDescent="0.25">
      <c r="A73" s="152" t="s">
        <v>402</v>
      </c>
      <c r="B73" s="875"/>
    </row>
    <row r="74" spans="1:2" x14ac:dyDescent="0.25">
      <c r="A74" s="152" t="s">
        <v>403</v>
      </c>
      <c r="B74" s="875"/>
    </row>
    <row r="75" spans="1:2" ht="16.5" thickBot="1" x14ac:dyDescent="0.3">
      <c r="A75" s="153" t="s">
        <v>404</v>
      </c>
      <c r="B75" s="876"/>
    </row>
    <row r="76" spans="1:2" ht="30.75" thickBot="1" x14ac:dyDescent="0.3">
      <c r="A76" s="150" t="s">
        <v>405</v>
      </c>
      <c r="B76" s="151"/>
    </row>
    <row r="77" spans="1:2" ht="29.25" thickBot="1" x14ac:dyDescent="0.3">
      <c r="A77" s="145" t="s">
        <v>406</v>
      </c>
      <c r="B77" s="151"/>
    </row>
    <row r="78" spans="1:2" ht="16.5" thickBot="1" x14ac:dyDescent="0.3">
      <c r="A78" s="150" t="s">
        <v>382</v>
      </c>
      <c r="B78" s="158"/>
    </row>
    <row r="79" spans="1:2" ht="16.5" thickBot="1" x14ac:dyDescent="0.3">
      <c r="A79" s="150" t="s">
        <v>407</v>
      </c>
      <c r="B79" s="151"/>
    </row>
    <row r="80" spans="1:2" ht="16.5" thickBot="1" x14ac:dyDescent="0.3">
      <c r="A80" s="150" t="s">
        <v>408</v>
      </c>
      <c r="B80" s="158"/>
    </row>
    <row r="81" spans="1:2" ht="30.75" thickBot="1" x14ac:dyDescent="0.3">
      <c r="A81" s="159" t="s">
        <v>409</v>
      </c>
      <c r="B81" s="175" t="s">
        <v>410</v>
      </c>
    </row>
    <row r="82" spans="1:2" ht="16.5" thickBot="1" x14ac:dyDescent="0.3">
      <c r="A82" s="145" t="s">
        <v>411</v>
      </c>
      <c r="B82" s="157"/>
    </row>
    <row r="83" spans="1:2" ht="16.5" thickBot="1" x14ac:dyDescent="0.3">
      <c r="A83" s="152" t="s">
        <v>412</v>
      </c>
      <c r="B83" s="160"/>
    </row>
    <row r="84" spans="1:2" ht="16.5" thickBot="1" x14ac:dyDescent="0.3">
      <c r="A84" s="152" t="s">
        <v>413</v>
      </c>
      <c r="B84" s="160"/>
    </row>
    <row r="85" spans="1:2" ht="16.5" thickBot="1" x14ac:dyDescent="0.3">
      <c r="A85" s="152" t="s">
        <v>414</v>
      </c>
      <c r="B85" s="160"/>
    </row>
    <row r="86" spans="1:2" ht="45.75" thickBot="1" x14ac:dyDescent="0.3">
      <c r="A86" s="161" t="s">
        <v>415</v>
      </c>
      <c r="B86" s="158" t="s">
        <v>416</v>
      </c>
    </row>
    <row r="87" spans="1:2" ht="28.5" x14ac:dyDescent="0.25">
      <c r="A87" s="148" t="s">
        <v>417</v>
      </c>
      <c r="B87" s="874" t="s">
        <v>418</v>
      </c>
    </row>
    <row r="88" spans="1:2" x14ac:dyDescent="0.25">
      <c r="A88" s="152" t="s">
        <v>419</v>
      </c>
      <c r="B88" s="875"/>
    </row>
    <row r="89" spans="1:2" x14ac:dyDescent="0.25">
      <c r="A89" s="152" t="s">
        <v>420</v>
      </c>
      <c r="B89" s="875"/>
    </row>
    <row r="90" spans="1:2" x14ac:dyDescent="0.25">
      <c r="A90" s="152" t="s">
        <v>421</v>
      </c>
      <c r="B90" s="875"/>
    </row>
    <row r="91" spans="1:2" x14ac:dyDescent="0.25">
      <c r="A91" s="152" t="s">
        <v>422</v>
      </c>
      <c r="B91" s="875"/>
    </row>
    <row r="92" spans="1:2" ht="16.5" thickBot="1" x14ac:dyDescent="0.3">
      <c r="A92" s="162" t="s">
        <v>423</v>
      </c>
      <c r="B92" s="876"/>
    </row>
    <row r="94" spans="1:2" x14ac:dyDescent="0.25">
      <c r="A94" s="235"/>
      <c r="B94" s="235"/>
    </row>
    <row r="95" spans="1:2" ht="18.75" x14ac:dyDescent="0.3">
      <c r="A95" s="226" t="s">
        <v>553</v>
      </c>
    </row>
    <row r="101" spans="1:2" x14ac:dyDescent="0.25">
      <c r="A101" s="877"/>
      <c r="B101" s="877"/>
    </row>
    <row r="103" spans="1:2" x14ac:dyDescent="0.25">
      <c r="A103" s="163"/>
      <c r="B103" s="164"/>
    </row>
    <row r="104" spans="1:2" x14ac:dyDescent="0.25">
      <c r="B104" s="165"/>
    </row>
    <row r="105" spans="1:2" x14ac:dyDescent="0.25">
      <c r="B105" s="166"/>
    </row>
  </sheetData>
  <mergeCells count="11">
    <mergeCell ref="A13:B13"/>
    <mergeCell ref="A5:B5"/>
    <mergeCell ref="A7:B7"/>
    <mergeCell ref="A8:B8"/>
    <mergeCell ref="A10:B10"/>
    <mergeCell ref="A11:B11"/>
    <mergeCell ref="A14:B14"/>
    <mergeCell ref="A16:B16"/>
    <mergeCell ref="B70:B75"/>
    <mergeCell ref="B87:B92"/>
    <mergeCell ref="A101:B101"/>
  </mergeCells>
  <pageMargins left="0.70866141732283472" right="0.70866141732283472" top="0.74803149606299213" bottom="0.74803149606299213" header="0.31496062992125984" footer="0.31496062992125984"/>
  <pageSetup paperSize="8" scale="34"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workbookViewId="0"/>
  </sheetViews>
  <sheetFormatPr defaultRowHeight="15.75" x14ac:dyDescent="0.25"/>
  <cols>
    <col min="1" max="2" width="66.140625" style="138" customWidth="1"/>
    <col min="3" max="16384" width="9.140625" style="139"/>
  </cols>
  <sheetData>
    <row r="1" spans="1:8" ht="18.75" x14ac:dyDescent="0.25">
      <c r="B1" s="41" t="s">
        <v>68</v>
      </c>
    </row>
    <row r="2" spans="1:8" ht="18.75" x14ac:dyDescent="0.3">
      <c r="B2" s="14" t="s">
        <v>11</v>
      </c>
    </row>
    <row r="3" spans="1:8" ht="18.75" x14ac:dyDescent="0.3">
      <c r="B3" s="14" t="s">
        <v>491</v>
      </c>
    </row>
    <row r="4" spans="1:8" x14ac:dyDescent="0.25">
      <c r="B4" s="44"/>
    </row>
    <row r="5" spans="1:8" ht="18.75" x14ac:dyDescent="0.3">
      <c r="A5" s="879" t="s">
        <v>359</v>
      </c>
      <c r="B5" s="879"/>
      <c r="C5" s="64"/>
      <c r="D5" s="64"/>
      <c r="E5" s="64"/>
      <c r="F5" s="64"/>
      <c r="G5" s="64"/>
      <c r="H5" s="64"/>
    </row>
    <row r="6" spans="1:8" ht="18.75" x14ac:dyDescent="0.3">
      <c r="A6" s="174"/>
      <c r="B6" s="174"/>
      <c r="C6" s="174"/>
      <c r="D6" s="174"/>
      <c r="E6" s="174"/>
      <c r="F6" s="174"/>
      <c r="G6" s="174"/>
      <c r="H6" s="174"/>
    </row>
    <row r="7" spans="1:8" ht="18.75" x14ac:dyDescent="0.25">
      <c r="A7" s="704" t="s">
        <v>10</v>
      </c>
      <c r="B7" s="704"/>
      <c r="C7" s="173"/>
      <c r="D7" s="173"/>
      <c r="E7" s="173"/>
      <c r="F7" s="173"/>
      <c r="G7" s="173"/>
      <c r="H7" s="173"/>
    </row>
    <row r="8" spans="1:8" ht="18.75" x14ac:dyDescent="0.25">
      <c r="A8" s="173"/>
      <c r="B8" s="173"/>
      <c r="C8" s="173"/>
      <c r="D8" s="173"/>
      <c r="E8" s="173"/>
      <c r="F8" s="173"/>
      <c r="G8" s="173"/>
      <c r="H8" s="173"/>
    </row>
    <row r="9" spans="1:8" x14ac:dyDescent="0.25">
      <c r="A9" s="705" t="s">
        <v>7</v>
      </c>
      <c r="B9" s="705"/>
      <c r="C9" s="171"/>
      <c r="D9" s="171"/>
      <c r="E9" s="171"/>
      <c r="F9" s="171"/>
      <c r="G9" s="171"/>
      <c r="H9" s="171"/>
    </row>
    <row r="10" spans="1:8" x14ac:dyDescent="0.25">
      <c r="A10" s="701" t="s">
        <v>9</v>
      </c>
      <c r="B10" s="701"/>
      <c r="C10" s="172"/>
      <c r="D10" s="172"/>
      <c r="E10" s="172"/>
      <c r="F10" s="172"/>
      <c r="G10" s="172"/>
      <c r="H10" s="172"/>
    </row>
    <row r="11" spans="1:8" ht="18.75" x14ac:dyDescent="0.25">
      <c r="A11" s="173"/>
      <c r="B11" s="173"/>
      <c r="C11" s="173"/>
      <c r="D11" s="173"/>
      <c r="E11" s="173"/>
      <c r="F11" s="173"/>
      <c r="G11" s="173"/>
      <c r="H11" s="173"/>
    </row>
    <row r="12" spans="1:8" ht="30.75" customHeight="1" x14ac:dyDescent="0.25">
      <c r="A12" s="705" t="s">
        <v>7</v>
      </c>
      <c r="B12" s="705"/>
      <c r="C12" s="171"/>
      <c r="D12" s="171"/>
      <c r="E12" s="171"/>
      <c r="F12" s="171"/>
      <c r="G12" s="171"/>
      <c r="H12" s="171"/>
    </row>
    <row r="13" spans="1:8" x14ac:dyDescent="0.25">
      <c r="A13" s="701" t="s">
        <v>8</v>
      </c>
      <c r="B13" s="701"/>
      <c r="C13" s="172"/>
      <c r="D13" s="172"/>
      <c r="E13" s="172"/>
      <c r="F13" s="172"/>
      <c r="G13" s="172"/>
      <c r="H13" s="172"/>
    </row>
    <row r="14" spans="1:8" ht="18.75" x14ac:dyDescent="0.25">
      <c r="A14" s="10"/>
      <c r="B14" s="10"/>
      <c r="C14" s="10"/>
      <c r="D14" s="10"/>
      <c r="E14" s="10"/>
      <c r="F14" s="10"/>
      <c r="G14" s="10"/>
      <c r="H14" s="10"/>
    </row>
    <row r="15" spans="1:8" x14ac:dyDescent="0.25">
      <c r="A15" s="705" t="s">
        <v>7</v>
      </c>
      <c r="B15" s="705"/>
      <c r="C15" s="171"/>
      <c r="D15" s="171"/>
      <c r="E15" s="171"/>
      <c r="F15" s="171"/>
      <c r="G15" s="171"/>
      <c r="H15" s="171"/>
    </row>
    <row r="16" spans="1:8" x14ac:dyDescent="0.25">
      <c r="A16" s="701" t="s">
        <v>6</v>
      </c>
      <c r="B16" s="701"/>
      <c r="C16" s="172"/>
      <c r="D16" s="172"/>
      <c r="E16" s="172"/>
      <c r="F16" s="172"/>
      <c r="G16" s="172"/>
      <c r="H16" s="172"/>
    </row>
    <row r="17" spans="1:2" x14ac:dyDescent="0.25">
      <c r="B17" s="140"/>
    </row>
    <row r="18" spans="1:2" ht="33.75" customHeight="1" x14ac:dyDescent="0.25">
      <c r="A18" s="872" t="s">
        <v>479</v>
      </c>
      <c r="B18" s="873"/>
    </row>
    <row r="19" spans="1:2" x14ac:dyDescent="0.25">
      <c r="B19" s="44"/>
    </row>
    <row r="20" spans="1:2" ht="16.5" thickBot="1" x14ac:dyDescent="0.3">
      <c r="B20" s="141"/>
    </row>
    <row r="21" spans="1:2" ht="16.5" thickBot="1" x14ac:dyDescent="0.3">
      <c r="A21" s="142" t="s">
        <v>370</v>
      </c>
      <c r="B21" s="143"/>
    </row>
    <row r="22" spans="1:2" ht="16.5" thickBot="1" x14ac:dyDescent="0.3">
      <c r="A22" s="142" t="s">
        <v>371</v>
      </c>
      <c r="B22" s="143"/>
    </row>
    <row r="23" spans="1:2" ht="16.5" thickBot="1" x14ac:dyDescent="0.3">
      <c r="A23" s="142" t="s">
        <v>335</v>
      </c>
      <c r="B23" s="144" t="s">
        <v>372</v>
      </c>
    </row>
    <row r="24" spans="1:2" ht="16.5" thickBot="1" x14ac:dyDescent="0.3">
      <c r="A24" s="142" t="s">
        <v>373</v>
      </c>
      <c r="B24" s="144"/>
    </row>
    <row r="25" spans="1:2" ht="16.5" thickBot="1" x14ac:dyDescent="0.3">
      <c r="A25" s="145" t="s">
        <v>374</v>
      </c>
      <c r="B25" s="143" t="s">
        <v>375</v>
      </c>
    </row>
    <row r="26" spans="1:2" ht="30.75" thickBot="1" x14ac:dyDescent="0.3">
      <c r="A26" s="146" t="s">
        <v>376</v>
      </c>
      <c r="B26" s="147" t="s">
        <v>377</v>
      </c>
    </row>
    <row r="27" spans="1:2" ht="29.25" thickBot="1" x14ac:dyDescent="0.3">
      <c r="A27" s="154" t="s">
        <v>378</v>
      </c>
      <c r="B27" s="149"/>
    </row>
    <row r="28" spans="1:2" ht="16.5" thickBot="1" x14ac:dyDescent="0.3">
      <c r="A28" s="149" t="s">
        <v>379</v>
      </c>
      <c r="B28" s="149"/>
    </row>
    <row r="29" spans="1:2" ht="29.25" thickBot="1" x14ac:dyDescent="0.3">
      <c r="A29" s="155" t="s">
        <v>380</v>
      </c>
      <c r="B29" s="149"/>
    </row>
    <row r="30" spans="1:2" ht="29.25" thickBot="1" x14ac:dyDescent="0.3">
      <c r="A30" s="155" t="s">
        <v>381</v>
      </c>
      <c r="B30" s="149"/>
    </row>
    <row r="31" spans="1:2" ht="16.5" thickBot="1" x14ac:dyDescent="0.3">
      <c r="A31" s="149" t="s">
        <v>382</v>
      </c>
      <c r="B31" s="149"/>
    </row>
    <row r="32" spans="1:2" ht="29.25" thickBot="1" x14ac:dyDescent="0.3">
      <c r="A32" s="155" t="s">
        <v>383</v>
      </c>
      <c r="B32" s="149"/>
    </row>
    <row r="33" spans="1:2" ht="16.5" thickBot="1" x14ac:dyDescent="0.3">
      <c r="A33" s="149" t="s">
        <v>384</v>
      </c>
      <c r="B33" s="149"/>
    </row>
    <row r="34" spans="1:2" ht="16.5" thickBot="1" x14ac:dyDescent="0.3">
      <c r="A34" s="149" t="s">
        <v>385</v>
      </c>
      <c r="B34" s="149"/>
    </row>
    <row r="35" spans="1:2" ht="16.5" thickBot="1" x14ac:dyDescent="0.3">
      <c r="A35" s="149" t="s">
        <v>386</v>
      </c>
      <c r="B35" s="149"/>
    </row>
    <row r="36" spans="1:2" ht="16.5" thickBot="1" x14ac:dyDescent="0.3">
      <c r="A36" s="149" t="s">
        <v>387</v>
      </c>
      <c r="B36" s="149"/>
    </row>
    <row r="37" spans="1:2" ht="29.25" thickBot="1" x14ac:dyDescent="0.3">
      <c r="A37" s="155" t="s">
        <v>388</v>
      </c>
      <c r="B37" s="149"/>
    </row>
    <row r="38" spans="1:2" ht="16.5" thickBot="1" x14ac:dyDescent="0.3">
      <c r="A38" s="149" t="s">
        <v>384</v>
      </c>
      <c r="B38" s="149"/>
    </row>
    <row r="39" spans="1:2" ht="16.5" thickBot="1" x14ac:dyDescent="0.3">
      <c r="A39" s="149" t="s">
        <v>385</v>
      </c>
      <c r="B39" s="149"/>
    </row>
    <row r="40" spans="1:2" ht="16.5" thickBot="1" x14ac:dyDescent="0.3">
      <c r="A40" s="149" t="s">
        <v>386</v>
      </c>
      <c r="B40" s="149"/>
    </row>
    <row r="41" spans="1:2" ht="16.5" thickBot="1" x14ac:dyDescent="0.3">
      <c r="A41" s="149" t="s">
        <v>387</v>
      </c>
      <c r="B41" s="149"/>
    </row>
    <row r="42" spans="1:2" ht="29.25" thickBot="1" x14ac:dyDescent="0.3">
      <c r="A42" s="155" t="s">
        <v>389</v>
      </c>
      <c r="B42" s="149"/>
    </row>
    <row r="43" spans="1:2" ht="16.5" thickBot="1" x14ac:dyDescent="0.3">
      <c r="A43" s="149" t="s">
        <v>384</v>
      </c>
      <c r="B43" s="149"/>
    </row>
    <row r="44" spans="1:2" ht="16.5" thickBot="1" x14ac:dyDescent="0.3">
      <c r="A44" s="149" t="s">
        <v>385</v>
      </c>
      <c r="B44" s="149"/>
    </row>
    <row r="45" spans="1:2" ht="16.5" thickBot="1" x14ac:dyDescent="0.3">
      <c r="A45" s="149" t="s">
        <v>386</v>
      </c>
      <c r="B45" s="149"/>
    </row>
    <row r="46" spans="1:2" ht="16.5" thickBot="1" x14ac:dyDescent="0.3">
      <c r="A46" s="149" t="s">
        <v>387</v>
      </c>
      <c r="B46" s="149"/>
    </row>
    <row r="47" spans="1:2" ht="29.25" thickBot="1" x14ac:dyDescent="0.3">
      <c r="A47" s="148" t="s">
        <v>390</v>
      </c>
      <c r="B47" s="156"/>
    </row>
    <row r="48" spans="1:2" ht="16.5" thickBot="1" x14ac:dyDescent="0.3">
      <c r="A48" s="150" t="s">
        <v>382</v>
      </c>
      <c r="B48" s="156"/>
    </row>
    <row r="49" spans="1:2" ht="16.5" thickBot="1" x14ac:dyDescent="0.3">
      <c r="A49" s="150" t="s">
        <v>391</v>
      </c>
      <c r="B49" s="156"/>
    </row>
    <row r="50" spans="1:2" ht="16.5" thickBot="1" x14ac:dyDescent="0.3">
      <c r="A50" s="150" t="s">
        <v>392</v>
      </c>
      <c r="B50" s="156"/>
    </row>
    <row r="51" spans="1:2" ht="16.5" thickBot="1" x14ac:dyDescent="0.3">
      <c r="A51" s="150" t="s">
        <v>393</v>
      </c>
      <c r="B51" s="156"/>
    </row>
    <row r="52" spans="1:2" ht="16.5" thickBot="1" x14ac:dyDescent="0.3">
      <c r="A52" s="145" t="s">
        <v>394</v>
      </c>
      <c r="B52" s="157"/>
    </row>
    <row r="53" spans="1:2" ht="16.5" thickBot="1" x14ac:dyDescent="0.3">
      <c r="A53" s="145" t="s">
        <v>395</v>
      </c>
      <c r="B53" s="157"/>
    </row>
    <row r="54" spans="1:2" ht="16.5" thickBot="1" x14ac:dyDescent="0.3">
      <c r="A54" s="145" t="s">
        <v>396</v>
      </c>
      <c r="B54" s="157"/>
    </row>
    <row r="55" spans="1:2" ht="16.5" thickBot="1" x14ac:dyDescent="0.3">
      <c r="A55" s="146" t="s">
        <v>397</v>
      </c>
      <c r="B55" s="147"/>
    </row>
    <row r="56" spans="1:2" x14ac:dyDescent="0.25">
      <c r="A56" s="148" t="s">
        <v>398</v>
      </c>
      <c r="B56" s="874" t="s">
        <v>399</v>
      </c>
    </row>
    <row r="57" spans="1:2" x14ac:dyDescent="0.25">
      <c r="A57" s="152" t="s">
        <v>400</v>
      </c>
      <c r="B57" s="875"/>
    </row>
    <row r="58" spans="1:2" x14ac:dyDescent="0.25">
      <c r="A58" s="152" t="s">
        <v>401</v>
      </c>
      <c r="B58" s="875"/>
    </row>
    <row r="59" spans="1:2" x14ac:dyDescent="0.25">
      <c r="A59" s="152" t="s">
        <v>402</v>
      </c>
      <c r="B59" s="875"/>
    </row>
    <row r="60" spans="1:2" x14ac:dyDescent="0.25">
      <c r="A60" s="152" t="s">
        <v>403</v>
      </c>
      <c r="B60" s="875"/>
    </row>
    <row r="61" spans="1:2" ht="16.5" thickBot="1" x14ac:dyDescent="0.3">
      <c r="A61" s="153" t="s">
        <v>404</v>
      </c>
      <c r="B61" s="876"/>
    </row>
    <row r="62" spans="1:2" ht="30.75" thickBot="1" x14ac:dyDescent="0.3">
      <c r="A62" s="150" t="s">
        <v>405</v>
      </c>
      <c r="B62" s="151"/>
    </row>
    <row r="63" spans="1:2" ht="29.25" thickBot="1" x14ac:dyDescent="0.3">
      <c r="A63" s="145" t="s">
        <v>406</v>
      </c>
      <c r="B63" s="151"/>
    </row>
    <row r="64" spans="1:2" ht="16.5" thickBot="1" x14ac:dyDescent="0.3">
      <c r="A64" s="150" t="s">
        <v>382</v>
      </c>
      <c r="B64" s="158"/>
    </row>
    <row r="65" spans="1:2" ht="16.5" thickBot="1" x14ac:dyDescent="0.3">
      <c r="A65" s="150" t="s">
        <v>407</v>
      </c>
      <c r="B65" s="151"/>
    </row>
    <row r="66" spans="1:2" ht="16.5" thickBot="1" x14ac:dyDescent="0.3">
      <c r="A66" s="150" t="s">
        <v>408</v>
      </c>
      <c r="B66" s="158"/>
    </row>
    <row r="67" spans="1:2" ht="30.75" thickBot="1" x14ac:dyDescent="0.3">
      <c r="A67" s="159" t="s">
        <v>409</v>
      </c>
      <c r="B67" s="175" t="s">
        <v>410</v>
      </c>
    </row>
    <row r="68" spans="1:2" ht="16.5" thickBot="1" x14ac:dyDescent="0.3">
      <c r="A68" s="145" t="s">
        <v>411</v>
      </c>
      <c r="B68" s="157"/>
    </row>
    <row r="69" spans="1:2" ht="16.5" thickBot="1" x14ac:dyDescent="0.3">
      <c r="A69" s="152" t="s">
        <v>412</v>
      </c>
      <c r="B69" s="160"/>
    </row>
    <row r="70" spans="1:2" ht="16.5" thickBot="1" x14ac:dyDescent="0.3">
      <c r="A70" s="152" t="s">
        <v>413</v>
      </c>
      <c r="B70" s="160"/>
    </row>
    <row r="71" spans="1:2" ht="16.5" thickBot="1" x14ac:dyDescent="0.3">
      <c r="A71" s="152" t="s">
        <v>414</v>
      </c>
      <c r="B71" s="160"/>
    </row>
    <row r="72" spans="1:2" ht="45.75" thickBot="1" x14ac:dyDescent="0.3">
      <c r="A72" s="161" t="s">
        <v>415</v>
      </c>
      <c r="B72" s="158" t="s">
        <v>416</v>
      </c>
    </row>
    <row r="73" spans="1:2" ht="28.5" x14ac:dyDescent="0.25">
      <c r="A73" s="148" t="s">
        <v>417</v>
      </c>
      <c r="B73" s="874" t="s">
        <v>418</v>
      </c>
    </row>
    <row r="74" spans="1:2" x14ac:dyDescent="0.25">
      <c r="A74" s="152" t="s">
        <v>419</v>
      </c>
      <c r="B74" s="875"/>
    </row>
    <row r="75" spans="1:2" x14ac:dyDescent="0.25">
      <c r="A75" s="152" t="s">
        <v>420</v>
      </c>
      <c r="B75" s="875"/>
    </row>
    <row r="76" spans="1:2" x14ac:dyDescent="0.25">
      <c r="A76" s="152" t="s">
        <v>421</v>
      </c>
      <c r="B76" s="875"/>
    </row>
    <row r="77" spans="1:2" x14ac:dyDescent="0.25">
      <c r="A77" s="152" t="s">
        <v>422</v>
      </c>
      <c r="B77" s="875"/>
    </row>
    <row r="78" spans="1:2" ht="16.5" thickBot="1" x14ac:dyDescent="0.3">
      <c r="A78" s="162" t="s">
        <v>423</v>
      </c>
      <c r="B78" s="876"/>
    </row>
    <row r="81" spans="1:2" x14ac:dyDescent="0.25">
      <c r="A81" s="163"/>
      <c r="B81" s="164"/>
    </row>
    <row r="82" spans="1:2" x14ac:dyDescent="0.25">
      <c r="B82" s="165"/>
    </row>
    <row r="83" spans="1:2" x14ac:dyDescent="0.25">
      <c r="B83" s="16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9" scale="5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52"/>
  <sheetViews>
    <sheetView workbookViewId="0">
      <selection sqref="A1:AD2"/>
    </sheetView>
  </sheetViews>
  <sheetFormatPr defaultRowHeight="15" x14ac:dyDescent="0.2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x14ac:dyDescent="0.25">
      <c r="A1" s="889" t="s">
        <v>522</v>
      </c>
      <c r="B1" s="889"/>
      <c r="C1" s="889"/>
      <c r="D1" s="889"/>
      <c r="E1" s="890"/>
      <c r="F1" s="890"/>
      <c r="G1" s="890"/>
      <c r="H1" s="890"/>
      <c r="I1" s="890"/>
      <c r="J1" s="890"/>
      <c r="K1" s="890"/>
      <c r="L1" s="890"/>
      <c r="M1" s="890"/>
      <c r="N1" s="890"/>
      <c r="O1" s="890"/>
      <c r="P1" s="890"/>
      <c r="Q1" s="890"/>
      <c r="R1" s="890"/>
      <c r="S1" s="890"/>
      <c r="T1" s="890"/>
      <c r="U1" s="890"/>
      <c r="V1" s="890"/>
      <c r="W1" s="890"/>
      <c r="X1" s="890"/>
      <c r="Y1" s="890"/>
      <c r="Z1" s="890"/>
      <c r="AA1" s="890"/>
      <c r="AB1" s="890"/>
      <c r="AC1" s="890"/>
      <c r="AD1" s="890"/>
    </row>
    <row r="2" spans="1:30" ht="27.75" customHeight="1" x14ac:dyDescent="0.25">
      <c r="A2" s="891"/>
      <c r="B2" s="891"/>
      <c r="C2" s="891"/>
      <c r="D2" s="891"/>
      <c r="E2" s="891"/>
      <c r="F2" s="891"/>
      <c r="G2" s="891"/>
      <c r="H2" s="891"/>
      <c r="I2" s="891"/>
      <c r="J2" s="891"/>
      <c r="K2" s="891"/>
      <c r="L2" s="891"/>
      <c r="M2" s="891"/>
      <c r="N2" s="891"/>
      <c r="O2" s="891"/>
      <c r="P2" s="891"/>
      <c r="Q2" s="891"/>
      <c r="R2" s="891"/>
      <c r="S2" s="891"/>
      <c r="T2" s="891"/>
      <c r="U2" s="891"/>
      <c r="V2" s="891"/>
      <c r="W2" s="891"/>
      <c r="X2" s="891"/>
      <c r="Y2" s="891"/>
      <c r="Z2" s="891"/>
      <c r="AA2" s="891"/>
      <c r="AB2" s="891"/>
      <c r="AC2" s="891"/>
      <c r="AD2" s="891"/>
    </row>
    <row r="3" spans="1:30" ht="15" customHeight="1" x14ac:dyDescent="0.25">
      <c r="A3" s="892" t="s">
        <v>521</v>
      </c>
      <c r="B3" s="892" t="s">
        <v>520</v>
      </c>
      <c r="C3" s="883" t="s">
        <v>519</v>
      </c>
      <c r="D3" s="884"/>
      <c r="E3" s="885"/>
      <c r="F3" s="894" t="s">
        <v>518</v>
      </c>
      <c r="G3" s="894"/>
      <c r="H3" s="894"/>
      <c r="I3" s="894"/>
      <c r="J3" s="894"/>
      <c r="K3" s="894" t="s">
        <v>517</v>
      </c>
      <c r="L3" s="894"/>
      <c r="M3" s="894"/>
      <c r="N3" s="894"/>
      <c r="O3" s="894"/>
      <c r="P3" s="894" t="s">
        <v>516</v>
      </c>
      <c r="Q3" s="894"/>
      <c r="R3" s="894"/>
      <c r="S3" s="894"/>
      <c r="T3" s="894"/>
      <c r="U3" s="894" t="s">
        <v>515</v>
      </c>
      <c r="V3" s="894"/>
      <c r="W3" s="894"/>
      <c r="X3" s="894"/>
      <c r="Y3" s="894"/>
      <c r="Z3" s="894" t="s">
        <v>514</v>
      </c>
      <c r="AA3" s="894"/>
      <c r="AB3" s="894"/>
      <c r="AC3" s="894"/>
      <c r="AD3" s="894"/>
    </row>
    <row r="4" spans="1:30" ht="15" customHeight="1" x14ac:dyDescent="0.25">
      <c r="A4" s="893"/>
      <c r="B4" s="893"/>
      <c r="C4" s="886"/>
      <c r="D4" s="887"/>
      <c r="E4" s="888"/>
      <c r="F4" s="197" t="s">
        <v>362</v>
      </c>
      <c r="G4" s="197" t="s">
        <v>513</v>
      </c>
      <c r="H4" s="197" t="s">
        <v>512</v>
      </c>
      <c r="I4" s="197" t="s">
        <v>511</v>
      </c>
      <c r="J4" s="197" t="s">
        <v>510</v>
      </c>
      <c r="K4" s="197" t="s">
        <v>362</v>
      </c>
      <c r="L4" s="197" t="s">
        <v>513</v>
      </c>
      <c r="M4" s="197" t="s">
        <v>512</v>
      </c>
      <c r="N4" s="197" t="s">
        <v>511</v>
      </c>
      <c r="O4" s="197" t="s">
        <v>510</v>
      </c>
      <c r="P4" s="197" t="s">
        <v>362</v>
      </c>
      <c r="Q4" s="197" t="s">
        <v>513</v>
      </c>
      <c r="R4" s="197" t="s">
        <v>512</v>
      </c>
      <c r="S4" s="197" t="s">
        <v>511</v>
      </c>
      <c r="T4" s="197" t="s">
        <v>510</v>
      </c>
      <c r="U4" s="197" t="s">
        <v>362</v>
      </c>
      <c r="V4" s="197" t="s">
        <v>513</v>
      </c>
      <c r="W4" s="197" t="s">
        <v>512</v>
      </c>
      <c r="X4" s="197" t="s">
        <v>511</v>
      </c>
      <c r="Y4" s="197" t="s">
        <v>510</v>
      </c>
      <c r="Z4" s="197" t="s">
        <v>362</v>
      </c>
      <c r="AA4" s="197" t="s">
        <v>513</v>
      </c>
      <c r="AB4" s="197" t="s">
        <v>512</v>
      </c>
      <c r="AC4" s="197" t="s">
        <v>511</v>
      </c>
      <c r="AD4" s="88" t="s">
        <v>510</v>
      </c>
    </row>
    <row r="5" spans="1:30" s="190" customFormat="1" ht="15" customHeight="1" x14ac:dyDescent="0.25">
      <c r="A5" s="897"/>
      <c r="B5" s="894" t="s">
        <v>509</v>
      </c>
      <c r="C5" s="882" t="s">
        <v>504</v>
      </c>
      <c r="D5" s="882" t="s">
        <v>503</v>
      </c>
      <c r="E5" s="192" t="s">
        <v>362</v>
      </c>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row>
    <row r="6" spans="1:30" s="189" customFormat="1" ht="30" x14ac:dyDescent="0.25">
      <c r="A6" s="897"/>
      <c r="B6" s="894"/>
      <c r="C6" s="882"/>
      <c r="D6" s="882"/>
      <c r="E6" s="196" t="s">
        <v>502</v>
      </c>
      <c r="F6" s="195"/>
      <c r="G6" s="195"/>
      <c r="H6" s="195"/>
      <c r="I6" s="195"/>
      <c r="J6" s="195"/>
      <c r="K6" s="195"/>
      <c r="L6" s="195"/>
      <c r="M6" s="195"/>
      <c r="N6" s="195"/>
      <c r="O6" s="195"/>
      <c r="P6" s="195"/>
      <c r="Q6" s="195"/>
      <c r="R6" s="195"/>
      <c r="S6" s="195"/>
      <c r="T6" s="195"/>
      <c r="U6" s="195"/>
      <c r="V6" s="195"/>
      <c r="W6" s="195"/>
      <c r="X6" s="195"/>
      <c r="Y6" s="195"/>
      <c r="Z6" s="195"/>
      <c r="AA6" s="195"/>
      <c r="AB6" s="195"/>
      <c r="AC6" s="195"/>
      <c r="AD6" s="195"/>
    </row>
    <row r="7" spans="1:30" s="189" customFormat="1" ht="30.75" customHeight="1" x14ac:dyDescent="0.25">
      <c r="A7" s="897"/>
      <c r="B7" s="894"/>
      <c r="C7" s="882"/>
      <c r="D7" s="882"/>
      <c r="E7" s="192" t="s">
        <v>501</v>
      </c>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row>
    <row r="8" spans="1:30" s="189" customFormat="1" x14ac:dyDescent="0.25">
      <c r="A8" s="897"/>
      <c r="B8" s="894"/>
      <c r="C8" s="882"/>
      <c r="D8" s="882" t="s">
        <v>500</v>
      </c>
      <c r="E8" s="882"/>
      <c r="F8" s="191"/>
      <c r="G8" s="191"/>
      <c r="H8" s="191"/>
      <c r="I8" s="191"/>
      <c r="J8" s="191"/>
      <c r="K8" s="191"/>
      <c r="L8" s="191"/>
      <c r="M8" s="191"/>
      <c r="N8" s="191"/>
      <c r="O8" s="191"/>
      <c r="P8" s="191"/>
      <c r="Q8" s="191"/>
      <c r="R8" s="191"/>
      <c r="S8" s="191"/>
      <c r="T8" s="191"/>
      <c r="U8" s="191"/>
      <c r="V8" s="191"/>
      <c r="W8" s="191"/>
      <c r="X8" s="191"/>
      <c r="Y8" s="191"/>
      <c r="Z8" s="191"/>
      <c r="AA8" s="191"/>
      <c r="AB8" s="191"/>
      <c r="AC8" s="191"/>
      <c r="AD8" s="191"/>
    </row>
    <row r="9" spans="1:30" s="189" customFormat="1" ht="35.25" customHeight="1" x14ac:dyDescent="0.25">
      <c r="A9" s="897"/>
      <c r="B9" s="894"/>
      <c r="C9" s="882" t="s">
        <v>499</v>
      </c>
      <c r="D9" s="882" t="s">
        <v>498</v>
      </c>
      <c r="E9" s="882"/>
      <c r="F9" s="191"/>
      <c r="G9" s="191"/>
      <c r="H9" s="191"/>
      <c r="I9" s="191"/>
      <c r="J9" s="191"/>
      <c r="K9" s="191"/>
      <c r="L9" s="191"/>
      <c r="M9" s="191"/>
      <c r="N9" s="191"/>
      <c r="O9" s="191"/>
      <c r="P9" s="191"/>
      <c r="Q9" s="191"/>
      <c r="R9" s="191"/>
      <c r="S9" s="191"/>
      <c r="T9" s="191"/>
      <c r="U9" s="191"/>
      <c r="V9" s="191"/>
      <c r="W9" s="191"/>
      <c r="X9" s="191"/>
      <c r="Y9" s="191"/>
      <c r="Z9" s="191"/>
      <c r="AA9" s="191"/>
      <c r="AB9" s="191"/>
      <c r="AC9" s="191"/>
      <c r="AD9" s="191"/>
    </row>
    <row r="10" spans="1:30" s="189" customFormat="1" ht="31.5" customHeight="1" x14ac:dyDescent="0.25">
      <c r="A10" s="897"/>
      <c r="B10" s="894"/>
      <c r="C10" s="882"/>
      <c r="D10" s="882" t="s">
        <v>497</v>
      </c>
      <c r="E10" s="882"/>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row>
    <row r="11" spans="1:30" s="189" customFormat="1" ht="45" x14ac:dyDescent="0.25">
      <c r="A11" s="897"/>
      <c r="B11" s="894"/>
      <c r="C11" s="194" t="s">
        <v>496</v>
      </c>
      <c r="D11" s="882" t="s">
        <v>495</v>
      </c>
      <c r="E11" s="882"/>
      <c r="F11" s="191"/>
      <c r="G11" s="191"/>
      <c r="H11" s="191"/>
      <c r="I11" s="191"/>
      <c r="J11" s="191"/>
      <c r="K11" s="191"/>
      <c r="L11" s="191"/>
      <c r="M11" s="191"/>
      <c r="N11" s="191"/>
      <c r="O11" s="191"/>
      <c r="P11" s="191"/>
      <c r="Q11" s="191"/>
      <c r="R11" s="191"/>
      <c r="S11" s="191"/>
      <c r="T11" s="191"/>
      <c r="U11" s="191"/>
      <c r="V11" s="191"/>
      <c r="W11" s="191"/>
      <c r="X11" s="191"/>
      <c r="Y11" s="191"/>
      <c r="Z11" s="191"/>
      <c r="AA11" s="191"/>
      <c r="AB11" s="191"/>
      <c r="AC11" s="191"/>
      <c r="AD11" s="191"/>
    </row>
    <row r="12" spans="1:30" s="189" customFormat="1" ht="15" customHeight="1" x14ac:dyDescent="0.25">
      <c r="A12" s="897"/>
      <c r="B12" s="895" t="s">
        <v>508</v>
      </c>
      <c r="C12" s="882" t="s">
        <v>504</v>
      </c>
      <c r="D12" s="882" t="s">
        <v>503</v>
      </c>
      <c r="E12" s="192" t="s">
        <v>362</v>
      </c>
      <c r="F12" s="191"/>
      <c r="G12" s="191"/>
      <c r="H12" s="191"/>
      <c r="I12" s="191"/>
      <c r="J12" s="191"/>
      <c r="K12" s="191"/>
      <c r="L12" s="191"/>
      <c r="M12" s="191"/>
      <c r="N12" s="191"/>
      <c r="O12" s="191"/>
      <c r="P12" s="191"/>
      <c r="Q12" s="191"/>
      <c r="R12" s="191"/>
      <c r="S12" s="191"/>
      <c r="T12" s="191"/>
      <c r="U12" s="191"/>
      <c r="V12" s="191"/>
      <c r="W12" s="191"/>
      <c r="X12" s="191"/>
      <c r="Y12" s="191"/>
      <c r="Z12" s="191"/>
      <c r="AA12" s="191"/>
      <c r="AB12" s="191"/>
      <c r="AC12" s="191"/>
      <c r="AD12" s="191"/>
    </row>
    <row r="13" spans="1:30" s="189" customFormat="1" ht="30" x14ac:dyDescent="0.25">
      <c r="A13" s="897"/>
      <c r="B13" s="895"/>
      <c r="C13" s="882"/>
      <c r="D13" s="882"/>
      <c r="E13" s="192" t="s">
        <v>502</v>
      </c>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row>
    <row r="14" spans="1:30" s="189" customFormat="1" ht="30" x14ac:dyDescent="0.25">
      <c r="A14" s="897"/>
      <c r="B14" s="895"/>
      <c r="C14" s="882"/>
      <c r="D14" s="882"/>
      <c r="E14" s="192" t="s">
        <v>501</v>
      </c>
      <c r="F14" s="191"/>
      <c r="G14" s="191"/>
      <c r="H14" s="191"/>
      <c r="I14" s="191"/>
      <c r="J14" s="191"/>
      <c r="K14" s="191"/>
      <c r="L14" s="191"/>
      <c r="M14" s="191"/>
      <c r="N14" s="191"/>
      <c r="O14" s="191"/>
      <c r="P14" s="191"/>
      <c r="Q14" s="191"/>
      <c r="R14" s="191"/>
      <c r="S14" s="191"/>
      <c r="T14" s="191"/>
      <c r="U14" s="191"/>
      <c r="V14" s="191"/>
      <c r="W14" s="191"/>
      <c r="X14" s="191"/>
      <c r="Y14" s="191"/>
      <c r="Z14" s="191"/>
      <c r="AA14" s="191"/>
      <c r="AB14" s="191"/>
      <c r="AC14" s="191"/>
      <c r="AD14" s="191"/>
    </row>
    <row r="15" spans="1:30" s="189" customFormat="1" x14ac:dyDescent="0.25">
      <c r="A15" s="897"/>
      <c r="B15" s="895"/>
      <c r="C15" s="882"/>
      <c r="D15" s="882" t="s">
        <v>500</v>
      </c>
      <c r="E15" s="882"/>
      <c r="F15" s="191"/>
      <c r="G15" s="191"/>
      <c r="H15" s="191"/>
      <c r="I15" s="191"/>
      <c r="J15" s="191"/>
      <c r="K15" s="191"/>
      <c r="L15" s="191"/>
      <c r="M15" s="191"/>
      <c r="N15" s="191"/>
      <c r="O15" s="191"/>
      <c r="P15" s="191"/>
      <c r="Q15" s="191"/>
      <c r="R15" s="191"/>
      <c r="S15" s="191"/>
      <c r="T15" s="191"/>
      <c r="U15" s="191"/>
      <c r="V15" s="191"/>
      <c r="W15" s="191"/>
      <c r="X15" s="191"/>
      <c r="Y15" s="191"/>
      <c r="Z15" s="191"/>
      <c r="AA15" s="191"/>
      <c r="AB15" s="191"/>
      <c r="AC15" s="191"/>
      <c r="AD15" s="191"/>
    </row>
    <row r="16" spans="1:30" s="189" customFormat="1" ht="33" customHeight="1" x14ac:dyDescent="0.25">
      <c r="A16" s="897"/>
      <c r="B16" s="895"/>
      <c r="C16" s="882" t="s">
        <v>499</v>
      </c>
      <c r="D16" s="882" t="s">
        <v>498</v>
      </c>
      <c r="E16" s="882"/>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row>
    <row r="17" spans="1:30" s="189" customFormat="1" ht="31.5" customHeight="1" x14ac:dyDescent="0.25">
      <c r="A17" s="897"/>
      <c r="B17" s="895"/>
      <c r="C17" s="882"/>
      <c r="D17" s="882" t="s">
        <v>497</v>
      </c>
      <c r="E17" s="882"/>
      <c r="F17" s="191"/>
      <c r="G17" s="191"/>
      <c r="H17" s="191"/>
      <c r="I17" s="191"/>
      <c r="J17" s="191"/>
      <c r="K17" s="191"/>
      <c r="L17" s="191"/>
      <c r="M17" s="191"/>
      <c r="N17" s="191"/>
      <c r="O17" s="191"/>
      <c r="P17" s="191"/>
      <c r="Q17" s="191"/>
      <c r="R17" s="191"/>
      <c r="S17" s="191"/>
      <c r="T17" s="191"/>
      <c r="U17" s="191"/>
      <c r="V17" s="191"/>
      <c r="W17" s="191"/>
      <c r="X17" s="191"/>
      <c r="Y17" s="191"/>
      <c r="Z17" s="191"/>
      <c r="AA17" s="191"/>
      <c r="AB17" s="191"/>
      <c r="AC17" s="191"/>
      <c r="AD17" s="191"/>
    </row>
    <row r="18" spans="1:30" s="189" customFormat="1" ht="45" x14ac:dyDescent="0.25">
      <c r="A18" s="897"/>
      <c r="B18" s="895"/>
      <c r="C18" s="194" t="s">
        <v>496</v>
      </c>
      <c r="D18" s="880" t="s">
        <v>495</v>
      </c>
      <c r="E18" s="881"/>
      <c r="F18" s="191"/>
      <c r="G18" s="191"/>
      <c r="H18" s="191"/>
      <c r="I18" s="191"/>
      <c r="J18" s="191"/>
      <c r="K18" s="191"/>
      <c r="L18" s="191"/>
      <c r="M18" s="191"/>
      <c r="N18" s="191"/>
      <c r="O18" s="191"/>
      <c r="P18" s="191"/>
      <c r="Q18" s="191"/>
      <c r="R18" s="191"/>
      <c r="S18" s="191"/>
      <c r="T18" s="191"/>
      <c r="U18" s="191"/>
      <c r="V18" s="191"/>
      <c r="W18" s="191"/>
      <c r="X18" s="191"/>
      <c r="Y18" s="191"/>
      <c r="Z18" s="191"/>
      <c r="AA18" s="191"/>
      <c r="AB18" s="191"/>
      <c r="AC18" s="191"/>
      <c r="AD18" s="191"/>
    </row>
    <row r="19" spans="1:30" s="189" customFormat="1" ht="15" customHeight="1" x14ac:dyDescent="0.25">
      <c r="A19" s="897"/>
      <c r="B19" s="895" t="s">
        <v>507</v>
      </c>
      <c r="C19" s="882" t="s">
        <v>504</v>
      </c>
      <c r="D19" s="882" t="s">
        <v>503</v>
      </c>
      <c r="E19" s="192" t="s">
        <v>362</v>
      </c>
      <c r="F19" s="191"/>
      <c r="G19" s="191"/>
      <c r="H19" s="191"/>
      <c r="I19" s="191"/>
      <c r="J19" s="191"/>
      <c r="K19" s="191"/>
      <c r="L19" s="191"/>
      <c r="M19" s="191"/>
      <c r="N19" s="191"/>
      <c r="O19" s="191"/>
      <c r="P19" s="191"/>
      <c r="Q19" s="191"/>
      <c r="R19" s="191"/>
      <c r="S19" s="191"/>
      <c r="T19" s="191"/>
      <c r="U19" s="191"/>
      <c r="V19" s="191"/>
      <c r="W19" s="191"/>
      <c r="X19" s="191"/>
      <c r="Y19" s="191"/>
      <c r="Z19" s="191"/>
      <c r="AA19" s="191"/>
      <c r="AB19" s="191"/>
      <c r="AC19" s="191"/>
      <c r="AD19" s="191"/>
    </row>
    <row r="20" spans="1:30" s="189" customFormat="1" ht="30" x14ac:dyDescent="0.25">
      <c r="A20" s="897"/>
      <c r="B20" s="895"/>
      <c r="C20" s="882"/>
      <c r="D20" s="882"/>
      <c r="E20" s="192" t="s">
        <v>502</v>
      </c>
      <c r="F20" s="191"/>
      <c r="G20" s="191"/>
      <c r="H20" s="191"/>
      <c r="I20" s="191"/>
      <c r="J20" s="191"/>
      <c r="K20" s="191"/>
      <c r="L20" s="191"/>
      <c r="M20" s="191"/>
      <c r="N20" s="191"/>
      <c r="O20" s="191"/>
      <c r="P20" s="191"/>
      <c r="Q20" s="191"/>
      <c r="R20" s="191"/>
      <c r="S20" s="191"/>
      <c r="T20" s="191"/>
      <c r="U20" s="191"/>
      <c r="V20" s="191"/>
      <c r="W20" s="191"/>
      <c r="X20" s="191"/>
      <c r="Y20" s="191"/>
      <c r="Z20" s="191"/>
      <c r="AA20" s="191"/>
      <c r="AB20" s="191"/>
      <c r="AC20" s="191"/>
      <c r="AD20" s="191"/>
    </row>
    <row r="21" spans="1:30" s="189" customFormat="1" ht="30" x14ac:dyDescent="0.25">
      <c r="A21" s="897"/>
      <c r="B21" s="895"/>
      <c r="C21" s="882"/>
      <c r="D21" s="882"/>
      <c r="E21" s="192" t="s">
        <v>501</v>
      </c>
      <c r="F21" s="191"/>
      <c r="G21" s="191"/>
      <c r="H21" s="191"/>
      <c r="I21" s="191"/>
      <c r="J21" s="191"/>
      <c r="K21" s="191"/>
      <c r="L21" s="191"/>
      <c r="M21" s="191"/>
      <c r="N21" s="191"/>
      <c r="O21" s="191"/>
      <c r="P21" s="191"/>
      <c r="Q21" s="191"/>
      <c r="R21" s="191"/>
      <c r="S21" s="191"/>
      <c r="T21" s="191"/>
      <c r="U21" s="191"/>
      <c r="V21" s="191"/>
      <c r="W21" s="191"/>
      <c r="X21" s="191"/>
      <c r="Y21" s="191"/>
      <c r="Z21" s="191"/>
      <c r="AA21" s="191"/>
      <c r="AB21" s="191"/>
      <c r="AC21" s="191"/>
      <c r="AD21" s="191"/>
    </row>
    <row r="22" spans="1:30" s="189" customFormat="1" x14ac:dyDescent="0.25">
      <c r="A22" s="897"/>
      <c r="B22" s="895"/>
      <c r="C22" s="882"/>
      <c r="D22" s="882" t="s">
        <v>500</v>
      </c>
      <c r="E22" s="882"/>
      <c r="F22" s="191"/>
      <c r="G22" s="191"/>
      <c r="H22" s="191"/>
      <c r="I22" s="191"/>
      <c r="J22" s="191"/>
      <c r="K22" s="191"/>
      <c r="L22" s="191"/>
      <c r="M22" s="191"/>
      <c r="N22" s="191"/>
      <c r="O22" s="191"/>
      <c r="P22" s="191"/>
      <c r="Q22" s="191"/>
      <c r="R22" s="191"/>
      <c r="S22" s="191"/>
      <c r="T22" s="191"/>
      <c r="U22" s="191"/>
      <c r="V22" s="191"/>
      <c r="W22" s="191"/>
      <c r="X22" s="191"/>
      <c r="Y22" s="191"/>
      <c r="Z22" s="191"/>
      <c r="AA22" s="191"/>
      <c r="AB22" s="191"/>
      <c r="AC22" s="191"/>
      <c r="AD22" s="191"/>
    </row>
    <row r="23" spans="1:30" s="189" customFormat="1" ht="29.25" customHeight="1" x14ac:dyDescent="0.25">
      <c r="A23" s="897"/>
      <c r="B23" s="895"/>
      <c r="C23" s="882" t="s">
        <v>499</v>
      </c>
      <c r="D23" s="882" t="s">
        <v>498</v>
      </c>
      <c r="E23" s="882"/>
      <c r="F23" s="191"/>
      <c r="G23" s="191"/>
      <c r="H23" s="191"/>
      <c r="I23" s="191"/>
      <c r="J23" s="191"/>
      <c r="K23" s="191"/>
      <c r="L23" s="191"/>
      <c r="M23" s="191"/>
      <c r="N23" s="191"/>
      <c r="O23" s="191"/>
      <c r="P23" s="191"/>
      <c r="Q23" s="191"/>
      <c r="R23" s="191"/>
      <c r="S23" s="191"/>
      <c r="T23" s="191"/>
      <c r="U23" s="191"/>
      <c r="V23" s="191"/>
      <c r="W23" s="191"/>
      <c r="X23" s="191"/>
      <c r="Y23" s="191"/>
      <c r="Z23" s="191"/>
      <c r="AA23" s="191"/>
      <c r="AB23" s="191"/>
      <c r="AC23" s="191"/>
      <c r="AD23" s="191"/>
    </row>
    <row r="24" spans="1:30" s="189" customFormat="1" ht="29.25" customHeight="1" x14ac:dyDescent="0.25">
      <c r="A24" s="897"/>
      <c r="B24" s="895"/>
      <c r="C24" s="882"/>
      <c r="D24" s="882" t="s">
        <v>497</v>
      </c>
      <c r="E24" s="882"/>
      <c r="F24" s="191"/>
      <c r="G24" s="191"/>
      <c r="H24" s="191"/>
      <c r="I24" s="191"/>
      <c r="J24" s="191"/>
      <c r="K24" s="191"/>
      <c r="L24" s="191"/>
      <c r="M24" s="191"/>
      <c r="N24" s="191"/>
      <c r="O24" s="191"/>
      <c r="P24" s="191"/>
      <c r="Q24" s="191"/>
      <c r="R24" s="191"/>
      <c r="S24" s="191"/>
      <c r="T24" s="191"/>
      <c r="U24" s="191"/>
      <c r="V24" s="191"/>
      <c r="W24" s="191"/>
      <c r="X24" s="191"/>
      <c r="Y24" s="191"/>
      <c r="Z24" s="191"/>
      <c r="AA24" s="191"/>
      <c r="AB24" s="191"/>
      <c r="AC24" s="191"/>
      <c r="AD24" s="191"/>
    </row>
    <row r="25" spans="1:30" s="189" customFormat="1" ht="45" customHeight="1" x14ac:dyDescent="0.25">
      <c r="A25" s="897"/>
      <c r="B25" s="895"/>
      <c r="C25" s="194" t="s">
        <v>496</v>
      </c>
      <c r="D25" s="882" t="s">
        <v>495</v>
      </c>
      <c r="E25" s="882"/>
      <c r="F25" s="191"/>
      <c r="G25" s="191"/>
      <c r="H25" s="191"/>
      <c r="I25" s="191"/>
      <c r="J25" s="191"/>
      <c r="K25" s="191"/>
      <c r="L25" s="191"/>
      <c r="M25" s="191"/>
      <c r="N25" s="191"/>
      <c r="O25" s="191"/>
      <c r="P25" s="191"/>
      <c r="Q25" s="191"/>
      <c r="R25" s="191"/>
      <c r="S25" s="191"/>
      <c r="T25" s="191"/>
      <c r="U25" s="191"/>
      <c r="V25" s="191"/>
      <c r="W25" s="191"/>
      <c r="X25" s="191"/>
      <c r="Y25" s="191"/>
      <c r="Z25" s="191"/>
      <c r="AA25" s="191"/>
      <c r="AB25" s="191"/>
      <c r="AC25" s="191"/>
      <c r="AD25" s="191"/>
    </row>
    <row r="26" spans="1:30" s="189" customFormat="1" ht="15" customHeight="1" x14ac:dyDescent="0.25">
      <c r="A26" s="897"/>
      <c r="B26" s="895" t="s">
        <v>506</v>
      </c>
      <c r="C26" s="882" t="s">
        <v>504</v>
      </c>
      <c r="D26" s="882" t="s">
        <v>503</v>
      </c>
      <c r="E26" s="192" t="s">
        <v>362</v>
      </c>
      <c r="F26" s="191"/>
      <c r="G26" s="191"/>
      <c r="H26" s="191"/>
      <c r="I26" s="191"/>
      <c r="J26" s="191"/>
      <c r="K26" s="191"/>
      <c r="L26" s="191"/>
      <c r="M26" s="191"/>
      <c r="N26" s="191"/>
      <c r="O26" s="191"/>
      <c r="P26" s="191"/>
      <c r="Q26" s="191"/>
      <c r="R26" s="191"/>
      <c r="S26" s="191"/>
      <c r="T26" s="191"/>
      <c r="U26" s="191"/>
      <c r="V26" s="191"/>
      <c r="W26" s="191"/>
      <c r="X26" s="191"/>
      <c r="Y26" s="191"/>
      <c r="Z26" s="191"/>
      <c r="AA26" s="191"/>
      <c r="AB26" s="191"/>
      <c r="AC26" s="191"/>
      <c r="AD26" s="191"/>
    </row>
    <row r="27" spans="1:30" s="189" customFormat="1" ht="30" x14ac:dyDescent="0.25">
      <c r="A27" s="897"/>
      <c r="B27" s="895"/>
      <c r="C27" s="882"/>
      <c r="D27" s="882"/>
      <c r="E27" s="192" t="s">
        <v>502</v>
      </c>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1"/>
    </row>
    <row r="28" spans="1:30" s="189" customFormat="1" ht="30" x14ac:dyDescent="0.25">
      <c r="A28" s="897"/>
      <c r="B28" s="895"/>
      <c r="C28" s="882"/>
      <c r="D28" s="882"/>
      <c r="E28" s="192" t="s">
        <v>501</v>
      </c>
      <c r="F28" s="191"/>
      <c r="G28" s="191"/>
      <c r="H28" s="191"/>
      <c r="I28" s="191"/>
      <c r="J28" s="191"/>
      <c r="K28" s="191"/>
      <c r="L28" s="191"/>
      <c r="M28" s="191"/>
      <c r="N28" s="191"/>
      <c r="O28" s="191"/>
      <c r="P28" s="191"/>
      <c r="Q28" s="191"/>
      <c r="R28" s="191"/>
      <c r="S28" s="191"/>
      <c r="T28" s="191"/>
      <c r="U28" s="191"/>
      <c r="V28" s="191"/>
      <c r="W28" s="191"/>
      <c r="X28" s="191"/>
      <c r="Y28" s="191"/>
      <c r="Z28" s="191"/>
      <c r="AA28" s="191"/>
      <c r="AB28" s="191"/>
      <c r="AC28" s="191"/>
      <c r="AD28" s="191"/>
    </row>
    <row r="29" spans="1:30" s="189" customFormat="1" x14ac:dyDescent="0.25">
      <c r="A29" s="897"/>
      <c r="B29" s="895"/>
      <c r="C29" s="882"/>
      <c r="D29" s="882" t="s">
        <v>500</v>
      </c>
      <c r="E29" s="882"/>
      <c r="F29" s="191"/>
      <c r="G29" s="191"/>
      <c r="H29" s="191"/>
      <c r="I29" s="191"/>
      <c r="J29" s="191"/>
      <c r="K29" s="191"/>
      <c r="L29" s="191"/>
      <c r="M29" s="191"/>
      <c r="N29" s="191"/>
      <c r="O29" s="191"/>
      <c r="P29" s="191"/>
      <c r="Q29" s="191"/>
      <c r="R29" s="191"/>
      <c r="S29" s="191"/>
      <c r="T29" s="191"/>
      <c r="U29" s="191"/>
      <c r="V29" s="191"/>
      <c r="W29" s="191"/>
      <c r="X29" s="191"/>
      <c r="Y29" s="191"/>
      <c r="Z29" s="191"/>
      <c r="AA29" s="191"/>
      <c r="AB29" s="191"/>
      <c r="AC29" s="191"/>
      <c r="AD29" s="191"/>
    </row>
    <row r="30" spans="1:30" s="189" customFormat="1" ht="29.25" customHeight="1" x14ac:dyDescent="0.25">
      <c r="A30" s="897"/>
      <c r="B30" s="895"/>
      <c r="C30" s="882" t="s">
        <v>499</v>
      </c>
      <c r="D30" s="882" t="s">
        <v>498</v>
      </c>
      <c r="E30" s="882"/>
      <c r="F30" s="191"/>
      <c r="G30" s="191"/>
      <c r="H30" s="191"/>
      <c r="I30" s="191"/>
      <c r="J30" s="191"/>
      <c r="K30" s="191"/>
      <c r="L30" s="191"/>
      <c r="M30" s="191"/>
      <c r="N30" s="191"/>
      <c r="O30" s="191"/>
      <c r="P30" s="191"/>
      <c r="Q30" s="191"/>
      <c r="R30" s="191"/>
      <c r="S30" s="191"/>
      <c r="T30" s="191"/>
      <c r="U30" s="191"/>
      <c r="V30" s="191"/>
      <c r="W30" s="191"/>
      <c r="X30" s="191"/>
      <c r="Y30" s="191"/>
      <c r="Z30" s="191"/>
      <c r="AA30" s="191"/>
      <c r="AB30" s="191"/>
      <c r="AC30" s="191"/>
      <c r="AD30" s="191"/>
    </row>
    <row r="31" spans="1:30" s="189" customFormat="1" ht="29.25" customHeight="1" x14ac:dyDescent="0.25">
      <c r="A31" s="897"/>
      <c r="B31" s="895"/>
      <c r="C31" s="882"/>
      <c r="D31" s="882" t="s">
        <v>497</v>
      </c>
      <c r="E31" s="882"/>
      <c r="F31" s="191"/>
      <c r="G31" s="191"/>
      <c r="H31" s="191"/>
      <c r="I31" s="191"/>
      <c r="J31" s="191"/>
      <c r="K31" s="191"/>
      <c r="L31" s="191"/>
      <c r="M31" s="191"/>
      <c r="N31" s="191"/>
      <c r="O31" s="191"/>
      <c r="P31" s="191"/>
      <c r="Q31" s="191"/>
      <c r="R31" s="191"/>
      <c r="S31" s="191"/>
      <c r="T31" s="191"/>
      <c r="U31" s="191"/>
      <c r="V31" s="191"/>
      <c r="W31" s="191"/>
      <c r="X31" s="191"/>
      <c r="Y31" s="191"/>
      <c r="Z31" s="191"/>
      <c r="AA31" s="191"/>
      <c r="AB31" s="191"/>
      <c r="AC31" s="191"/>
      <c r="AD31" s="191"/>
    </row>
    <row r="32" spans="1:30" s="189" customFormat="1" ht="45" customHeight="1" x14ac:dyDescent="0.25">
      <c r="A32" s="897"/>
      <c r="B32" s="895"/>
      <c r="C32" s="194" t="s">
        <v>496</v>
      </c>
      <c r="D32" s="882" t="s">
        <v>495</v>
      </c>
      <c r="E32" s="882"/>
      <c r="F32" s="191"/>
      <c r="G32" s="191"/>
      <c r="H32" s="191"/>
      <c r="I32" s="191"/>
      <c r="J32" s="191"/>
      <c r="K32" s="191"/>
      <c r="L32" s="191"/>
      <c r="M32" s="191"/>
      <c r="N32" s="191"/>
      <c r="O32" s="191"/>
      <c r="P32" s="191"/>
      <c r="Q32" s="191"/>
      <c r="R32" s="191"/>
      <c r="S32" s="191"/>
      <c r="T32" s="191"/>
      <c r="U32" s="191"/>
      <c r="V32" s="191"/>
      <c r="W32" s="191"/>
      <c r="X32" s="191"/>
      <c r="Y32" s="191"/>
      <c r="Z32" s="191"/>
      <c r="AA32" s="191"/>
      <c r="AB32" s="191"/>
      <c r="AC32" s="191"/>
      <c r="AD32" s="191"/>
    </row>
    <row r="33" spans="1:30" s="189" customFormat="1" ht="15" customHeight="1" x14ac:dyDescent="0.25">
      <c r="A33" s="897"/>
      <c r="B33" s="895" t="s">
        <v>505</v>
      </c>
      <c r="C33" s="882" t="s">
        <v>504</v>
      </c>
      <c r="D33" s="882" t="s">
        <v>503</v>
      </c>
      <c r="E33" s="192" t="s">
        <v>362</v>
      </c>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row>
    <row r="34" spans="1:30" s="189" customFormat="1" ht="30" x14ac:dyDescent="0.25">
      <c r="A34" s="897"/>
      <c r="B34" s="895"/>
      <c r="C34" s="882"/>
      <c r="D34" s="882"/>
      <c r="E34" s="192" t="s">
        <v>502</v>
      </c>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row>
    <row r="35" spans="1:30" s="189" customFormat="1" ht="30" x14ac:dyDescent="0.25">
      <c r="A35" s="897"/>
      <c r="B35" s="895"/>
      <c r="C35" s="882"/>
      <c r="D35" s="882"/>
      <c r="E35" s="192" t="s">
        <v>501</v>
      </c>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row>
    <row r="36" spans="1:30" s="189" customFormat="1" x14ac:dyDescent="0.25">
      <c r="A36" s="897"/>
      <c r="B36" s="895"/>
      <c r="C36" s="882"/>
      <c r="D36" s="882" t="s">
        <v>500</v>
      </c>
      <c r="E36" s="882"/>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1"/>
    </row>
    <row r="37" spans="1:30" s="189" customFormat="1" ht="30.75" customHeight="1" x14ac:dyDescent="0.25">
      <c r="A37" s="897"/>
      <c r="B37" s="895"/>
      <c r="C37" s="882" t="s">
        <v>499</v>
      </c>
      <c r="D37" s="882" t="s">
        <v>498</v>
      </c>
      <c r="E37" s="882"/>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row>
    <row r="38" spans="1:30" s="189" customFormat="1" ht="30.75" customHeight="1" x14ac:dyDescent="0.25">
      <c r="A38" s="897"/>
      <c r="B38" s="895"/>
      <c r="C38" s="882"/>
      <c r="D38" s="882" t="s">
        <v>497</v>
      </c>
      <c r="E38" s="882"/>
      <c r="F38" s="191"/>
      <c r="G38" s="191"/>
      <c r="H38" s="191"/>
      <c r="I38" s="191"/>
      <c r="J38" s="191"/>
      <c r="K38" s="191"/>
      <c r="L38" s="191"/>
      <c r="M38" s="191"/>
      <c r="N38" s="191"/>
      <c r="O38" s="191"/>
      <c r="P38" s="191"/>
      <c r="Q38" s="191"/>
      <c r="R38" s="191"/>
      <c r="S38" s="191"/>
      <c r="T38" s="191"/>
      <c r="U38" s="191"/>
      <c r="V38" s="191"/>
      <c r="W38" s="191"/>
      <c r="X38" s="191"/>
      <c r="Y38" s="191"/>
      <c r="Z38" s="191"/>
      <c r="AA38" s="191"/>
      <c r="AB38" s="191"/>
      <c r="AC38" s="191"/>
      <c r="AD38" s="191"/>
    </row>
    <row r="39" spans="1:30" s="189" customFormat="1" ht="45" customHeight="1" x14ac:dyDescent="0.25">
      <c r="A39" s="897"/>
      <c r="B39" s="895"/>
      <c r="C39" s="194" t="s">
        <v>496</v>
      </c>
      <c r="D39" s="882" t="s">
        <v>495</v>
      </c>
      <c r="E39" s="882"/>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row>
    <row r="40" spans="1:30" s="189" customFormat="1" ht="15" customHeight="1" x14ac:dyDescent="0.25">
      <c r="A40" s="897"/>
      <c r="B40" s="895" t="s">
        <v>362</v>
      </c>
      <c r="C40" s="882" t="s">
        <v>504</v>
      </c>
      <c r="D40" s="882" t="s">
        <v>503</v>
      </c>
      <c r="E40" s="192" t="s">
        <v>362</v>
      </c>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row>
    <row r="41" spans="1:30" s="189" customFormat="1" ht="30" x14ac:dyDescent="0.25">
      <c r="A41" s="897"/>
      <c r="B41" s="895"/>
      <c r="C41" s="882"/>
      <c r="D41" s="882"/>
      <c r="E41" s="192" t="s">
        <v>502</v>
      </c>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row>
    <row r="42" spans="1:30" s="189" customFormat="1" ht="30" x14ac:dyDescent="0.25">
      <c r="A42" s="897"/>
      <c r="B42" s="895"/>
      <c r="C42" s="882"/>
      <c r="D42" s="882"/>
      <c r="E42" s="192" t="s">
        <v>501</v>
      </c>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row>
    <row r="43" spans="1:30" s="189" customFormat="1" x14ac:dyDescent="0.25">
      <c r="A43" s="897"/>
      <c r="B43" s="895"/>
      <c r="C43" s="882"/>
      <c r="D43" s="882" t="s">
        <v>500</v>
      </c>
      <c r="E43" s="882"/>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row>
    <row r="44" spans="1:30" s="189" customFormat="1" ht="30.75" customHeight="1" x14ac:dyDescent="0.25">
      <c r="A44" s="897"/>
      <c r="B44" s="895"/>
      <c r="C44" s="882" t="s">
        <v>499</v>
      </c>
      <c r="D44" s="882" t="s">
        <v>498</v>
      </c>
      <c r="E44" s="882"/>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row>
    <row r="45" spans="1:30" s="189" customFormat="1" ht="31.5" customHeight="1" x14ac:dyDescent="0.25">
      <c r="A45" s="897"/>
      <c r="B45" s="895"/>
      <c r="C45" s="896"/>
      <c r="D45" s="882" t="s">
        <v>497</v>
      </c>
      <c r="E45" s="882"/>
      <c r="F45" s="193"/>
      <c r="G45" s="193"/>
      <c r="H45" s="193"/>
      <c r="I45" s="193"/>
      <c r="J45" s="193"/>
      <c r="K45" s="193"/>
      <c r="L45" s="193"/>
      <c r="M45" s="193"/>
      <c r="N45" s="193"/>
      <c r="O45" s="193"/>
      <c r="P45" s="193"/>
      <c r="Q45" s="193"/>
      <c r="R45" s="193"/>
      <c r="S45" s="193"/>
      <c r="T45" s="193"/>
      <c r="U45" s="193"/>
      <c r="V45" s="193"/>
      <c r="W45" s="193"/>
      <c r="X45" s="193"/>
      <c r="Y45" s="193"/>
      <c r="Z45" s="193"/>
      <c r="AA45" s="193"/>
      <c r="AB45" s="193"/>
      <c r="AC45" s="193"/>
      <c r="AD45" s="193"/>
    </row>
    <row r="46" spans="1:30" s="190" customFormat="1" ht="45" customHeight="1" x14ac:dyDescent="0.25">
      <c r="A46" s="897"/>
      <c r="B46" s="895"/>
      <c r="C46" s="192" t="s">
        <v>496</v>
      </c>
      <c r="D46" s="882" t="s">
        <v>495</v>
      </c>
      <c r="E46" s="882"/>
      <c r="F46" s="191"/>
      <c r="G46" s="191"/>
      <c r="H46" s="191"/>
      <c r="I46" s="191"/>
      <c r="J46" s="191"/>
      <c r="K46" s="191"/>
      <c r="L46" s="191"/>
      <c r="M46" s="191"/>
      <c r="N46" s="191"/>
      <c r="O46" s="191"/>
      <c r="P46" s="191"/>
      <c r="Q46" s="191"/>
      <c r="R46" s="191"/>
      <c r="S46" s="191"/>
      <c r="T46" s="191"/>
      <c r="U46" s="191"/>
      <c r="V46" s="191"/>
      <c r="W46" s="191"/>
      <c r="X46" s="191"/>
      <c r="Y46" s="191"/>
      <c r="Z46" s="191"/>
      <c r="AA46" s="191"/>
      <c r="AB46" s="191"/>
      <c r="AC46" s="191"/>
      <c r="AD46" s="191"/>
    </row>
    <row r="47" spans="1:30" s="189" customFormat="1" ht="15.75" x14ac:dyDescent="0.25">
      <c r="A47" s="214" t="s">
        <v>494</v>
      </c>
    </row>
    <row r="48" spans="1:30" s="189" customFormat="1" ht="15.75" x14ac:dyDescent="0.25">
      <c r="A48" s="214" t="s">
        <v>493</v>
      </c>
    </row>
    <row r="49" spans="1:1" ht="15.75" x14ac:dyDescent="0.25">
      <c r="A49" s="214" t="s">
        <v>492</v>
      </c>
    </row>
    <row r="52" spans="1:1" ht="15.75" x14ac:dyDescent="0.25">
      <c r="A52" s="214" t="s">
        <v>555</v>
      </c>
    </row>
  </sheetData>
  <mergeCells count="58">
    <mergeCell ref="A5:A46"/>
    <mergeCell ref="B5:B11"/>
    <mergeCell ref="B12:B18"/>
    <mergeCell ref="B26:B32"/>
    <mergeCell ref="B19:B25"/>
    <mergeCell ref="C33:C36"/>
    <mergeCell ref="D36:E36"/>
    <mergeCell ref="C37:C38"/>
    <mergeCell ref="B33:B39"/>
    <mergeCell ref="B40:B46"/>
    <mergeCell ref="C40:C43"/>
    <mergeCell ref="D40:D42"/>
    <mergeCell ref="D43:E43"/>
    <mergeCell ref="C44:C45"/>
    <mergeCell ref="D44:E44"/>
    <mergeCell ref="D37:E37"/>
    <mergeCell ref="D38:E38"/>
    <mergeCell ref="D46:E46"/>
    <mergeCell ref="C12:C15"/>
    <mergeCell ref="D12:D14"/>
    <mergeCell ref="D15:E15"/>
    <mergeCell ref="C16:C17"/>
    <mergeCell ref="D16:E16"/>
    <mergeCell ref="D17:E17"/>
    <mergeCell ref="C19:C22"/>
    <mergeCell ref="D30:E30"/>
    <mergeCell ref="C26:C29"/>
    <mergeCell ref="D26:D28"/>
    <mergeCell ref="D29:E29"/>
    <mergeCell ref="C23:C24"/>
    <mergeCell ref="C30:C31"/>
    <mergeCell ref="D31:E31"/>
    <mergeCell ref="A1:AD2"/>
    <mergeCell ref="A3:A4"/>
    <mergeCell ref="F3:J3"/>
    <mergeCell ref="K3:O3"/>
    <mergeCell ref="P3:T3"/>
    <mergeCell ref="U3:Y3"/>
    <mergeCell ref="Z3:AD3"/>
    <mergeCell ref="B3:B4"/>
    <mergeCell ref="D10:E10"/>
    <mergeCell ref="D9:E9"/>
    <mergeCell ref="D11:E11"/>
    <mergeCell ref="C3:E4"/>
    <mergeCell ref="C5:C8"/>
    <mergeCell ref="C9:C10"/>
    <mergeCell ref="D5:D7"/>
    <mergeCell ref="D8:E8"/>
    <mergeCell ref="D18:E18"/>
    <mergeCell ref="D32:E32"/>
    <mergeCell ref="D39:E39"/>
    <mergeCell ref="D45:E45"/>
    <mergeCell ref="D19:D21"/>
    <mergeCell ref="D22:E22"/>
    <mergeCell ref="D23:E23"/>
    <mergeCell ref="D24:E24"/>
    <mergeCell ref="D33:D35"/>
    <mergeCell ref="D25:E25"/>
  </mergeCells>
  <pageMargins left="0.51181102362204722" right="0.31496062992125984" top="0.74803149606299213" bottom="0.74803149606299213" header="0.31496062992125984" footer="0.31496062992125984"/>
  <pageSetup paperSize="8" scale="37"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9"/>
  <sheetViews>
    <sheetView workbookViewId="0">
      <selection sqref="A1:S1"/>
    </sheetView>
  </sheetViews>
  <sheetFormatPr defaultRowHeight="15" x14ac:dyDescent="0.2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47.25" customHeight="1" x14ac:dyDescent="0.25">
      <c r="A1" s="908" t="s">
        <v>523</v>
      </c>
      <c r="B1" s="909"/>
      <c r="C1" s="909"/>
      <c r="D1" s="909"/>
      <c r="E1" s="909"/>
      <c r="F1" s="909"/>
      <c r="G1" s="909"/>
      <c r="H1" s="909"/>
      <c r="I1" s="909"/>
      <c r="J1" s="909"/>
      <c r="K1" s="909"/>
      <c r="L1" s="909"/>
      <c r="M1" s="909"/>
      <c r="N1" s="909"/>
      <c r="O1" s="909"/>
      <c r="P1" s="909"/>
      <c r="Q1" s="909"/>
      <c r="R1" s="910"/>
      <c r="S1" s="910"/>
    </row>
    <row r="2" spans="1:19" ht="15.75" thickBot="1" x14ac:dyDescent="0.3"/>
    <row r="3" spans="1:19" ht="15" customHeight="1" thickBot="1" x14ac:dyDescent="0.3">
      <c r="A3" s="911" t="s">
        <v>524</v>
      </c>
      <c r="B3" s="913" t="s">
        <v>525</v>
      </c>
      <c r="C3" s="911" t="s">
        <v>526</v>
      </c>
      <c r="D3" s="901" t="s">
        <v>527</v>
      </c>
      <c r="E3" s="901" t="s">
        <v>528</v>
      </c>
      <c r="F3" s="901" t="s">
        <v>529</v>
      </c>
      <c r="G3" s="901" t="s">
        <v>530</v>
      </c>
      <c r="H3" s="901"/>
      <c r="I3" s="901"/>
      <c r="J3" s="901"/>
      <c r="K3" s="901"/>
      <c r="L3" s="901"/>
      <c r="M3" s="901"/>
      <c r="N3" s="901"/>
      <c r="O3" s="901" t="s">
        <v>531</v>
      </c>
      <c r="P3" s="914"/>
      <c r="Q3" s="914"/>
      <c r="R3" s="901" t="s">
        <v>532</v>
      </c>
      <c r="S3" s="914"/>
    </row>
    <row r="4" spans="1:19" ht="25.5" customHeight="1" thickBot="1" x14ac:dyDescent="0.3">
      <c r="A4" s="911"/>
      <c r="B4" s="913"/>
      <c r="C4" s="911"/>
      <c r="D4" s="901"/>
      <c r="E4" s="901"/>
      <c r="F4" s="901"/>
      <c r="G4" s="901" t="s">
        <v>533</v>
      </c>
      <c r="H4" s="901"/>
      <c r="I4" s="901" t="s">
        <v>534</v>
      </c>
      <c r="J4" s="901"/>
      <c r="K4" s="901" t="s">
        <v>535</v>
      </c>
      <c r="L4" s="901"/>
      <c r="M4" s="901" t="s">
        <v>536</v>
      </c>
      <c r="N4" s="901"/>
      <c r="O4" s="901"/>
      <c r="P4" s="914"/>
      <c r="Q4" s="914"/>
      <c r="R4" s="914"/>
      <c r="S4" s="914"/>
    </row>
    <row r="5" spans="1:19" ht="30" customHeight="1" thickBot="1" x14ac:dyDescent="0.3">
      <c r="A5" s="912"/>
      <c r="B5" s="912"/>
      <c r="C5" s="912"/>
      <c r="D5" s="912"/>
      <c r="E5" s="912"/>
      <c r="F5" s="912"/>
      <c r="G5" s="198" t="s">
        <v>537</v>
      </c>
      <c r="H5" s="198" t="s">
        <v>538</v>
      </c>
      <c r="I5" s="198" t="s">
        <v>537</v>
      </c>
      <c r="J5" s="198" t="s">
        <v>538</v>
      </c>
      <c r="K5" s="198" t="s">
        <v>537</v>
      </c>
      <c r="L5" s="198" t="s">
        <v>538</v>
      </c>
      <c r="M5" s="198" t="s">
        <v>537</v>
      </c>
      <c r="N5" s="198" t="s">
        <v>538</v>
      </c>
      <c r="O5" s="198" t="s">
        <v>539</v>
      </c>
      <c r="P5" s="198" t="s">
        <v>537</v>
      </c>
      <c r="Q5" s="198" t="s">
        <v>540</v>
      </c>
      <c r="R5" s="198" t="s">
        <v>541</v>
      </c>
      <c r="S5" s="198" t="s">
        <v>542</v>
      </c>
    </row>
    <row r="6" spans="1:19" ht="15.75" thickBot="1" x14ac:dyDescent="0.3">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x14ac:dyDescent="0.25">
      <c r="A7" s="201"/>
      <c r="B7" s="202"/>
      <c r="C7" s="203"/>
      <c r="D7" s="203"/>
      <c r="E7" s="203"/>
      <c r="F7" s="204" t="s">
        <v>513</v>
      </c>
      <c r="G7" s="203"/>
      <c r="H7" s="203"/>
      <c r="I7" s="203"/>
      <c r="J7" s="203"/>
      <c r="K7" s="203"/>
      <c r="L7" s="203"/>
      <c r="M7" s="203"/>
      <c r="N7" s="203"/>
      <c r="O7" s="203"/>
      <c r="P7" s="205"/>
      <c r="Q7" s="205"/>
      <c r="R7" s="205"/>
      <c r="S7" s="205"/>
    </row>
    <row r="8" spans="1:19" x14ac:dyDescent="0.25">
      <c r="A8" s="201"/>
      <c r="B8" s="202"/>
      <c r="C8" s="203"/>
      <c r="D8" s="203"/>
      <c r="E8" s="203"/>
      <c r="F8" s="204"/>
      <c r="G8" s="203"/>
      <c r="H8" s="203"/>
      <c r="I8" s="203"/>
      <c r="J8" s="203"/>
      <c r="K8" s="203"/>
      <c r="L8" s="203"/>
      <c r="M8" s="203"/>
      <c r="N8" s="203"/>
      <c r="O8" s="203"/>
      <c r="P8" s="205"/>
      <c r="Q8" s="205"/>
      <c r="R8" s="205"/>
      <c r="S8" s="205"/>
    </row>
    <row r="9" spans="1:19" x14ac:dyDescent="0.25">
      <c r="A9" s="201"/>
      <c r="B9" s="202"/>
      <c r="C9" s="203"/>
      <c r="D9" s="203"/>
      <c r="E9" s="203"/>
      <c r="F9" s="204"/>
      <c r="G9" s="203"/>
      <c r="H9" s="203"/>
      <c r="I9" s="203"/>
      <c r="J9" s="203"/>
      <c r="K9" s="203"/>
      <c r="L9" s="203"/>
      <c r="M9" s="203"/>
      <c r="N9" s="203"/>
      <c r="O9" s="203"/>
      <c r="P9" s="205"/>
      <c r="Q9" s="205"/>
      <c r="R9" s="205"/>
      <c r="S9" s="205"/>
    </row>
    <row r="10" spans="1:19" x14ac:dyDescent="0.25">
      <c r="A10" s="201"/>
      <c r="B10" s="202"/>
      <c r="C10" s="203"/>
      <c r="D10" s="203"/>
      <c r="E10" s="206"/>
      <c r="F10" s="204" t="s">
        <v>0</v>
      </c>
      <c r="G10" s="203"/>
      <c r="H10" s="203"/>
      <c r="I10" s="203"/>
      <c r="J10" s="203"/>
      <c r="K10" s="203"/>
      <c r="L10" s="203"/>
      <c r="M10" s="203"/>
      <c r="N10" s="203"/>
      <c r="O10" s="203"/>
      <c r="P10" s="205"/>
      <c r="Q10" s="205"/>
      <c r="R10" s="205"/>
      <c r="S10" s="205"/>
    </row>
    <row r="11" spans="1:19" x14ac:dyDescent="0.25">
      <c r="A11" s="207"/>
      <c r="B11" s="208"/>
      <c r="C11" s="80"/>
      <c r="D11" s="80"/>
      <c r="E11" s="80"/>
      <c r="F11" s="209" t="s">
        <v>512</v>
      </c>
      <c r="G11" s="80"/>
      <c r="H11" s="80"/>
      <c r="I11" s="80"/>
      <c r="J11" s="80"/>
      <c r="K11" s="80"/>
      <c r="L11" s="80"/>
      <c r="M11" s="80"/>
      <c r="N11" s="80"/>
      <c r="O11" s="80"/>
      <c r="P11" s="210"/>
      <c r="Q11" s="210"/>
      <c r="R11" s="210"/>
      <c r="S11" s="210"/>
    </row>
    <row r="12" spans="1:19" x14ac:dyDescent="0.25">
      <c r="A12" s="207"/>
      <c r="B12" s="208"/>
      <c r="C12" s="80"/>
      <c r="D12" s="80"/>
      <c r="E12" s="80"/>
      <c r="F12" s="204"/>
      <c r="G12" s="80"/>
      <c r="H12" s="80"/>
      <c r="I12" s="80"/>
      <c r="J12" s="80"/>
      <c r="K12" s="80"/>
      <c r="L12" s="80"/>
      <c r="M12" s="80"/>
      <c r="N12" s="80"/>
      <c r="O12" s="80"/>
      <c r="P12" s="210"/>
      <c r="Q12" s="210"/>
      <c r="R12" s="210"/>
      <c r="S12" s="210"/>
    </row>
    <row r="13" spans="1:19" x14ac:dyDescent="0.25">
      <c r="A13" s="207"/>
      <c r="B13" s="208"/>
      <c r="C13" s="80"/>
      <c r="D13" s="80"/>
      <c r="E13" s="80"/>
      <c r="F13" s="204"/>
      <c r="G13" s="80"/>
      <c r="H13" s="80"/>
      <c r="I13" s="80"/>
      <c r="J13" s="80"/>
      <c r="K13" s="80"/>
      <c r="L13" s="80"/>
      <c r="M13" s="80"/>
      <c r="N13" s="80"/>
      <c r="O13" s="80"/>
      <c r="P13" s="210"/>
      <c r="Q13" s="210"/>
      <c r="R13" s="210"/>
      <c r="S13" s="210"/>
    </row>
    <row r="14" spans="1:19" x14ac:dyDescent="0.25">
      <c r="A14" s="207"/>
      <c r="B14" s="208"/>
      <c r="C14" s="80"/>
      <c r="D14" s="80"/>
      <c r="E14" s="80"/>
      <c r="F14" s="204" t="s">
        <v>0</v>
      </c>
      <c r="G14" s="80"/>
      <c r="H14" s="80"/>
      <c r="I14" s="80"/>
      <c r="J14" s="80"/>
      <c r="K14" s="80"/>
      <c r="L14" s="80"/>
      <c r="M14" s="80"/>
      <c r="N14" s="80"/>
      <c r="O14" s="80"/>
      <c r="P14" s="210"/>
      <c r="Q14" s="210"/>
      <c r="R14" s="210"/>
      <c r="S14" s="210"/>
    </row>
    <row r="15" spans="1:19" x14ac:dyDescent="0.25">
      <c r="A15" s="207"/>
      <c r="B15" s="208"/>
      <c r="C15" s="80"/>
      <c r="D15" s="80"/>
      <c r="E15" s="80"/>
      <c r="F15" s="209" t="s">
        <v>511</v>
      </c>
      <c r="G15" s="80"/>
      <c r="H15" s="80"/>
      <c r="I15" s="80"/>
      <c r="J15" s="80"/>
      <c r="K15" s="80"/>
      <c r="L15" s="80"/>
      <c r="M15" s="80"/>
      <c r="N15" s="80"/>
      <c r="O15" s="80"/>
      <c r="P15" s="210"/>
      <c r="Q15" s="210"/>
      <c r="R15" s="210"/>
      <c r="S15" s="210"/>
    </row>
    <row r="16" spans="1:19" x14ac:dyDescent="0.25">
      <c r="A16" s="207"/>
      <c r="B16" s="208"/>
      <c r="C16" s="80"/>
      <c r="D16" s="80"/>
      <c r="E16" s="80"/>
      <c r="F16" s="204"/>
      <c r="G16" s="80"/>
      <c r="H16" s="80"/>
      <c r="I16" s="80"/>
      <c r="J16" s="80"/>
      <c r="K16" s="80"/>
      <c r="L16" s="80"/>
      <c r="M16" s="80"/>
      <c r="N16" s="80"/>
      <c r="O16" s="80"/>
      <c r="P16" s="210"/>
      <c r="Q16" s="210"/>
      <c r="R16" s="210"/>
      <c r="S16" s="210"/>
    </row>
    <row r="17" spans="1:19" x14ac:dyDescent="0.25">
      <c r="A17" s="207"/>
      <c r="B17" s="208"/>
      <c r="C17" s="80"/>
      <c r="D17" s="80"/>
      <c r="E17" s="80"/>
      <c r="F17" s="204"/>
      <c r="G17" s="80"/>
      <c r="H17" s="80"/>
      <c r="I17" s="80"/>
      <c r="J17" s="80"/>
      <c r="K17" s="80"/>
      <c r="L17" s="80"/>
      <c r="M17" s="80"/>
      <c r="N17" s="80"/>
      <c r="O17" s="80"/>
      <c r="P17" s="210"/>
      <c r="Q17" s="210"/>
      <c r="R17" s="210"/>
      <c r="S17" s="210"/>
    </row>
    <row r="18" spans="1:19" x14ac:dyDescent="0.25">
      <c r="A18" s="207"/>
      <c r="B18" s="208"/>
      <c r="C18" s="80"/>
      <c r="D18" s="80"/>
      <c r="E18" s="80"/>
      <c r="F18" s="204" t="s">
        <v>0</v>
      </c>
      <c r="G18" s="80"/>
      <c r="H18" s="80"/>
      <c r="I18" s="80"/>
      <c r="J18" s="80"/>
      <c r="K18" s="80"/>
      <c r="L18" s="80"/>
      <c r="M18" s="80"/>
      <c r="N18" s="80"/>
      <c r="O18" s="80"/>
      <c r="P18" s="210"/>
      <c r="Q18" s="210"/>
      <c r="R18" s="210"/>
      <c r="S18" s="210"/>
    </row>
    <row r="19" spans="1:19" x14ac:dyDescent="0.25">
      <c r="A19" s="207"/>
      <c r="B19" s="208"/>
      <c r="C19" s="80"/>
      <c r="D19" s="80"/>
      <c r="E19" s="80"/>
      <c r="F19" s="209" t="s">
        <v>510</v>
      </c>
      <c r="G19" s="80"/>
      <c r="H19" s="80"/>
      <c r="I19" s="80"/>
      <c r="J19" s="80"/>
      <c r="K19" s="80"/>
      <c r="L19" s="80"/>
      <c r="M19" s="80"/>
      <c r="N19" s="80"/>
      <c r="O19" s="80"/>
      <c r="P19" s="210"/>
      <c r="Q19" s="210"/>
      <c r="R19" s="210"/>
      <c r="S19" s="210"/>
    </row>
    <row r="20" spans="1:19" x14ac:dyDescent="0.25">
      <c r="A20" s="207"/>
      <c r="B20" s="208"/>
      <c r="C20" s="80"/>
      <c r="D20" s="80"/>
      <c r="E20" s="80"/>
      <c r="F20" s="204"/>
      <c r="G20" s="80"/>
      <c r="H20" s="80"/>
      <c r="I20" s="80"/>
      <c r="J20" s="80"/>
      <c r="K20" s="80"/>
      <c r="L20" s="80"/>
      <c r="M20" s="80"/>
      <c r="N20" s="80"/>
      <c r="O20" s="80"/>
      <c r="P20" s="210"/>
      <c r="Q20" s="210"/>
      <c r="R20" s="210"/>
      <c r="S20" s="210"/>
    </row>
    <row r="21" spans="1:19" x14ac:dyDescent="0.25">
      <c r="A21" s="207"/>
      <c r="B21" s="208"/>
      <c r="C21" s="80"/>
      <c r="D21" s="80"/>
      <c r="E21" s="80"/>
      <c r="F21" s="204"/>
      <c r="G21" s="80"/>
      <c r="H21" s="80"/>
      <c r="I21" s="80"/>
      <c r="J21" s="80"/>
      <c r="K21" s="80"/>
      <c r="L21" s="80"/>
      <c r="M21" s="80"/>
      <c r="N21" s="80"/>
      <c r="O21" s="80"/>
      <c r="P21" s="210"/>
      <c r="Q21" s="210"/>
      <c r="R21" s="210"/>
      <c r="S21" s="210"/>
    </row>
    <row r="22" spans="1:19" ht="15.75" thickBot="1" x14ac:dyDescent="0.3">
      <c r="A22" s="207"/>
      <c r="B22" s="208"/>
      <c r="C22" s="80"/>
      <c r="D22" s="80"/>
      <c r="E22" s="80"/>
      <c r="F22" s="204" t="s">
        <v>0</v>
      </c>
      <c r="G22" s="80"/>
      <c r="H22" s="80"/>
      <c r="I22" s="80"/>
      <c r="J22" s="80"/>
      <c r="K22" s="80"/>
      <c r="L22" s="80"/>
      <c r="M22" s="80"/>
      <c r="N22" s="80"/>
      <c r="O22" s="80"/>
      <c r="P22" s="210"/>
      <c r="Q22" s="210"/>
      <c r="R22" s="210"/>
      <c r="S22" s="210"/>
    </row>
    <row r="23" spans="1:19" ht="15.75" thickBot="1" x14ac:dyDescent="0.3">
      <c r="A23" s="902" t="s">
        <v>543</v>
      </c>
      <c r="B23" s="903"/>
      <c r="C23" s="904"/>
      <c r="D23" s="905"/>
      <c r="E23" s="906"/>
      <c r="F23" s="907"/>
      <c r="G23" s="211"/>
      <c r="H23" s="211"/>
      <c r="I23" s="211"/>
      <c r="J23" s="211"/>
      <c r="K23" s="211"/>
      <c r="L23" s="211"/>
      <c r="M23" s="211"/>
      <c r="N23" s="211"/>
      <c r="O23" s="211"/>
      <c r="P23" s="211"/>
      <c r="Q23" s="211"/>
      <c r="R23" s="211"/>
      <c r="S23" s="211"/>
    </row>
    <row r="25" spans="1:19" ht="47.25" customHeight="1" x14ac:dyDescent="0.25">
      <c r="A25" s="898" t="s">
        <v>544</v>
      </c>
      <c r="B25" s="899"/>
      <c r="C25" s="899"/>
      <c r="D25" s="899"/>
      <c r="E25" s="899"/>
      <c r="F25" s="899"/>
      <c r="G25" s="899"/>
      <c r="H25" s="899"/>
      <c r="I25" s="899"/>
      <c r="J25" s="899"/>
      <c r="K25" s="899"/>
      <c r="L25" s="899"/>
      <c r="M25" s="900"/>
    </row>
    <row r="26" spans="1:19" ht="15.75" x14ac:dyDescent="0.25">
      <c r="A26" s="213" t="s">
        <v>545</v>
      </c>
      <c r="B26" s="212"/>
      <c r="C26" s="212"/>
      <c r="D26" s="212"/>
      <c r="E26" s="212"/>
      <c r="F26" s="212"/>
      <c r="G26" s="212"/>
      <c r="H26" s="212"/>
      <c r="I26" s="212"/>
      <c r="J26" s="212"/>
      <c r="K26" s="212"/>
      <c r="L26" s="212"/>
      <c r="M26" s="212"/>
    </row>
    <row r="27" spans="1:19" ht="15.75" x14ac:dyDescent="0.25">
      <c r="A27" s="213" t="s">
        <v>546</v>
      </c>
      <c r="B27" s="212"/>
      <c r="C27" s="212"/>
      <c r="D27" s="212"/>
      <c r="E27" s="212"/>
      <c r="F27" s="212"/>
      <c r="G27" s="212"/>
      <c r="H27" s="212"/>
      <c r="I27" s="212"/>
      <c r="J27" s="212"/>
      <c r="K27" s="212"/>
      <c r="L27" s="212"/>
      <c r="M27" s="212"/>
    </row>
    <row r="29" spans="1:19" ht="15.75" x14ac:dyDescent="0.25">
      <c r="A29" s="214" t="s">
        <v>555</v>
      </c>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pageMargins left="0.70866141732283472" right="0.70866141732283472" top="0.74803149606299213" bottom="0.74803149606299213" header="0.31496062992125984" footer="0.31496062992125984"/>
  <pageSetup paperSize="8" scale="4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T48"/>
  <sheetViews>
    <sheetView view="pageBreakPreview" zoomScale="60" zoomScaleNormal="69" workbookViewId="0">
      <selection activeCell="D12" sqref="D12"/>
    </sheetView>
  </sheetViews>
  <sheetFormatPr defaultRowHeight="15" x14ac:dyDescent="0.25"/>
  <cols>
    <col min="1" max="1" width="8.140625" style="1" customWidth="1"/>
    <col min="2" max="2" width="62.28515625" style="1" customWidth="1"/>
    <col min="3" max="3" width="53.7109375" style="1" customWidth="1"/>
    <col min="4" max="4" width="60" style="1" customWidth="1"/>
    <col min="5" max="5" width="20" style="1" customWidth="1"/>
    <col min="6" max="6" width="25.5703125" style="1" customWidth="1"/>
    <col min="7" max="7" width="16.42578125" style="1" customWidth="1"/>
    <col min="8" max="8" width="9.140625" style="1" customWidth="1"/>
    <col min="9" max="16384" width="9.140625" style="1"/>
  </cols>
  <sheetData>
    <row r="1" spans="1:20" ht="16.5" customHeight="1" x14ac:dyDescent="0.25">
      <c r="D1" s="297"/>
    </row>
    <row r="2" spans="1:20" s="11" customFormat="1" ht="36.75" customHeight="1" x14ac:dyDescent="0.25">
      <c r="A2" s="345"/>
      <c r="B2" s="346" t="s">
        <v>726</v>
      </c>
      <c r="C2" s="298" t="s">
        <v>729</v>
      </c>
      <c r="D2" s="346" t="s">
        <v>731</v>
      </c>
    </row>
    <row r="3" spans="1:20" s="11" customFormat="1" ht="11.25" customHeight="1" x14ac:dyDescent="0.2">
      <c r="A3" s="347">
        <v>1</v>
      </c>
      <c r="B3" s="348">
        <v>2</v>
      </c>
      <c r="C3" s="299">
        <v>3</v>
      </c>
      <c r="D3" s="348">
        <v>4</v>
      </c>
    </row>
    <row r="4" spans="1:20" s="11" customFormat="1" ht="40.5" x14ac:dyDescent="0.25">
      <c r="A4" s="345"/>
      <c r="B4" s="284" t="s">
        <v>669</v>
      </c>
      <c r="C4" s="300" t="s">
        <v>806</v>
      </c>
      <c r="D4" s="263" t="s">
        <v>699</v>
      </c>
    </row>
    <row r="5" spans="1:20" s="11" customFormat="1" ht="31.5" customHeight="1" x14ac:dyDescent="0.2">
      <c r="A5" s="349" t="s">
        <v>670</v>
      </c>
      <c r="B5" s="284" t="s">
        <v>671</v>
      </c>
      <c r="C5" s="295" t="s">
        <v>794</v>
      </c>
      <c r="D5" s="263" t="s">
        <v>776</v>
      </c>
    </row>
    <row r="6" spans="1:20" s="11" customFormat="1" ht="105.75" customHeight="1" x14ac:dyDescent="0.3">
      <c r="A6" s="349" t="s">
        <v>672</v>
      </c>
      <c r="B6" s="284" t="s">
        <v>702</v>
      </c>
      <c r="C6" s="350" t="s">
        <v>759</v>
      </c>
      <c r="D6" s="262" t="s">
        <v>725</v>
      </c>
      <c r="F6" s="14"/>
    </row>
    <row r="7" spans="1:20" s="11" customFormat="1" ht="18.75" customHeight="1" x14ac:dyDescent="0.25">
      <c r="A7" s="346" t="s">
        <v>186</v>
      </c>
      <c r="B7" s="351" t="s">
        <v>674</v>
      </c>
      <c r="C7" s="352" t="s">
        <v>763</v>
      </c>
      <c r="D7" s="262" t="s">
        <v>742</v>
      </c>
      <c r="E7" s="353"/>
      <c r="F7" s="353"/>
      <c r="G7" s="353"/>
      <c r="H7" s="353"/>
    </row>
    <row r="8" spans="1:20" s="11" customFormat="1" ht="30.75" customHeight="1" x14ac:dyDescent="0.3">
      <c r="A8" s="346" t="s">
        <v>673</v>
      </c>
      <c r="B8" s="28" t="s">
        <v>74</v>
      </c>
      <c r="C8" s="352" t="s">
        <v>768</v>
      </c>
      <c r="D8" s="262" t="s">
        <v>740</v>
      </c>
      <c r="F8" s="14"/>
    </row>
    <row r="9" spans="1:20" s="11" customFormat="1" ht="117.75" customHeight="1" x14ac:dyDescent="0.2">
      <c r="A9" s="346" t="s">
        <v>675</v>
      </c>
      <c r="B9" s="28" t="s">
        <v>724</v>
      </c>
      <c r="C9" s="355" t="s">
        <v>795</v>
      </c>
      <c r="D9" s="285" t="s">
        <v>777</v>
      </c>
      <c r="E9" s="178"/>
      <c r="F9" s="178"/>
      <c r="G9" s="178"/>
      <c r="H9" s="178"/>
      <c r="I9" s="178"/>
      <c r="J9" s="178"/>
      <c r="K9" s="178"/>
      <c r="L9" s="178"/>
      <c r="M9" s="178"/>
      <c r="N9" s="178"/>
      <c r="O9" s="178"/>
      <c r="P9" s="178"/>
      <c r="Q9" s="178"/>
      <c r="R9" s="178"/>
      <c r="S9" s="178"/>
      <c r="T9" s="178"/>
    </row>
    <row r="10" spans="1:20" s="11" customFormat="1" ht="60.75" customHeight="1" x14ac:dyDescent="0.2">
      <c r="A10" s="349" t="s">
        <v>676</v>
      </c>
      <c r="B10" s="296" t="s">
        <v>486</v>
      </c>
      <c r="C10" s="640">
        <f>'Смета корр.'!Q230+'Смета корр.'!Q260+'Смета корр.'!Q290+'Смета корр.'!Q320+'Смета корр.'!Q350</f>
        <v>0.40049140999999999</v>
      </c>
      <c r="D10" s="285" t="s">
        <v>735</v>
      </c>
      <c r="E10" s="354"/>
      <c r="F10" s="178"/>
      <c r="G10" s="178"/>
      <c r="H10" s="178"/>
      <c r="I10" s="178"/>
      <c r="J10" s="178"/>
      <c r="K10" s="178"/>
      <c r="L10" s="178"/>
      <c r="M10" s="178"/>
      <c r="N10" s="178"/>
      <c r="O10" s="178"/>
      <c r="P10" s="178"/>
      <c r="Q10" s="178"/>
      <c r="R10" s="178"/>
      <c r="S10" s="178"/>
      <c r="T10" s="178"/>
    </row>
    <row r="11" spans="1:20" s="11" customFormat="1" ht="60" customHeight="1" x14ac:dyDescent="0.2">
      <c r="A11" s="349" t="s">
        <v>677</v>
      </c>
      <c r="B11" s="296" t="s">
        <v>487</v>
      </c>
      <c r="C11" s="640">
        <f>'Смета корр.'!P230+'Смета корр.'!P260+'Смета корр.'!P290+'Смета корр.'!P320+'Смета корр.'!P350</f>
        <v>0.33374283999999999</v>
      </c>
      <c r="D11" s="285" t="s">
        <v>736</v>
      </c>
      <c r="E11" s="178"/>
      <c r="F11" s="178"/>
      <c r="G11" s="178"/>
      <c r="H11" s="178"/>
      <c r="I11" s="178"/>
      <c r="J11" s="178"/>
      <c r="K11" s="178"/>
      <c r="L11" s="178"/>
      <c r="M11" s="178"/>
      <c r="N11" s="178"/>
      <c r="O11" s="178"/>
      <c r="P11" s="178"/>
      <c r="Q11" s="178"/>
      <c r="R11" s="178"/>
      <c r="S11" s="178"/>
      <c r="T11" s="178"/>
    </row>
    <row r="12" spans="1:20" s="11" customFormat="1" ht="156.6" customHeight="1" x14ac:dyDescent="0.2">
      <c r="A12" s="349" t="s">
        <v>678</v>
      </c>
      <c r="B12" s="296" t="s">
        <v>470</v>
      </c>
      <c r="C12" s="355" t="s">
        <v>796</v>
      </c>
      <c r="D12" s="285" t="s">
        <v>741</v>
      </c>
      <c r="E12" s="302"/>
      <c r="F12" s="302"/>
      <c r="G12" s="178"/>
      <c r="H12" s="178"/>
      <c r="I12" s="178"/>
      <c r="J12" s="178"/>
      <c r="K12" s="178"/>
      <c r="L12" s="178"/>
      <c r="M12" s="178"/>
      <c r="N12" s="178"/>
      <c r="O12" s="178"/>
      <c r="P12" s="178"/>
      <c r="Q12" s="178"/>
      <c r="R12" s="178"/>
      <c r="S12" s="178"/>
      <c r="T12" s="178"/>
    </row>
    <row r="13" spans="1:20" s="11" customFormat="1" ht="52.9" customHeight="1" x14ac:dyDescent="0.2">
      <c r="A13" s="349" t="s">
        <v>679</v>
      </c>
      <c r="B13" s="296" t="s">
        <v>60</v>
      </c>
      <c r="C13" s="355" t="s">
        <v>793</v>
      </c>
      <c r="D13" s="285" t="s">
        <v>737</v>
      </c>
      <c r="E13" s="179"/>
      <c r="F13" s="179"/>
      <c r="G13" s="178"/>
      <c r="H13" s="178"/>
      <c r="I13" s="178"/>
      <c r="J13" s="178"/>
      <c r="K13" s="178"/>
      <c r="L13" s="178"/>
      <c r="M13" s="178"/>
      <c r="N13" s="178"/>
      <c r="O13" s="178"/>
      <c r="P13" s="178"/>
      <c r="Q13" s="178"/>
      <c r="R13" s="178"/>
      <c r="S13" s="178"/>
      <c r="T13" s="178"/>
    </row>
    <row r="14" spans="1:20" s="11" customFormat="1" ht="75.599999999999994" customHeight="1" x14ac:dyDescent="0.2">
      <c r="A14" s="349" t="s">
        <v>680</v>
      </c>
      <c r="B14" s="296" t="s">
        <v>483</v>
      </c>
      <c r="C14" s="355" t="s">
        <v>797</v>
      </c>
      <c r="D14" s="285" t="s">
        <v>738</v>
      </c>
      <c r="E14" s="180"/>
      <c r="F14" s="180"/>
      <c r="G14" s="178"/>
      <c r="H14" s="178"/>
      <c r="I14" s="178"/>
      <c r="J14" s="178"/>
      <c r="K14" s="178"/>
      <c r="L14" s="178"/>
      <c r="M14" s="178"/>
      <c r="N14" s="178"/>
      <c r="O14" s="178"/>
      <c r="P14" s="178"/>
      <c r="Q14" s="178"/>
      <c r="R14" s="178"/>
      <c r="S14" s="178"/>
      <c r="T14" s="178"/>
    </row>
    <row r="15" spans="1:20" s="11" customFormat="1" ht="56.25" customHeight="1" x14ac:dyDescent="0.2">
      <c r="A15" s="349" t="s">
        <v>681</v>
      </c>
      <c r="B15" s="296" t="s">
        <v>484</v>
      </c>
      <c r="C15" s="626" t="str">
        <f>CONCATENATE("Общая стоимость проекта составляет ",ROUND('Смета корр.'!P353,2),"  млн. руб.")</f>
        <v>Общая стоимость проекта составляет 0,4  млн. руб.</v>
      </c>
      <c r="D15" s="285" t="s">
        <v>778</v>
      </c>
      <c r="E15" s="302"/>
      <c r="F15" s="302"/>
      <c r="G15" s="178"/>
      <c r="H15" s="178"/>
      <c r="I15" s="178"/>
      <c r="J15" s="178"/>
      <c r="K15" s="178"/>
      <c r="L15" s="178"/>
      <c r="M15" s="178"/>
      <c r="N15" s="178"/>
      <c r="O15" s="178"/>
      <c r="P15" s="178"/>
      <c r="Q15" s="178"/>
      <c r="R15" s="178"/>
      <c r="S15" s="178"/>
      <c r="T15" s="178"/>
    </row>
    <row r="16" spans="1:20" s="11" customFormat="1" ht="78.599999999999994" customHeight="1" x14ac:dyDescent="0.2">
      <c r="A16" s="349" t="s">
        <v>682</v>
      </c>
      <c r="B16" s="296" t="s">
        <v>471</v>
      </c>
      <c r="C16" s="355" t="s">
        <v>798</v>
      </c>
      <c r="D16" s="285" t="s">
        <v>779</v>
      </c>
      <c r="E16" s="179"/>
      <c r="F16" s="179"/>
      <c r="G16" s="178"/>
      <c r="H16" s="178"/>
      <c r="I16" s="178"/>
      <c r="J16" s="178"/>
      <c r="K16" s="178"/>
      <c r="L16" s="178"/>
      <c r="M16" s="178"/>
      <c r="N16" s="178"/>
      <c r="O16" s="178"/>
      <c r="P16" s="178"/>
      <c r="Q16" s="178"/>
      <c r="R16" s="178"/>
      <c r="S16" s="178"/>
      <c r="T16" s="178"/>
    </row>
    <row r="17" spans="1:20" s="11" customFormat="1" ht="37.15" customHeight="1" x14ac:dyDescent="0.2">
      <c r="A17" s="349" t="s">
        <v>683</v>
      </c>
      <c r="B17" s="296" t="s">
        <v>727</v>
      </c>
      <c r="C17" s="355" t="s">
        <v>799</v>
      </c>
      <c r="D17" s="285" t="s">
        <v>728</v>
      </c>
      <c r="E17" s="179"/>
      <c r="F17" s="179"/>
      <c r="G17" s="178"/>
      <c r="H17" s="178"/>
      <c r="I17" s="178"/>
      <c r="J17" s="178"/>
      <c r="K17" s="178"/>
      <c r="L17" s="178"/>
      <c r="M17" s="178"/>
      <c r="N17" s="178"/>
      <c r="O17" s="178"/>
      <c r="P17" s="178"/>
      <c r="Q17" s="178"/>
      <c r="R17" s="178"/>
      <c r="S17" s="178"/>
      <c r="T17" s="178"/>
    </row>
    <row r="18" spans="1:20" s="11" customFormat="1" ht="66" customHeight="1" x14ac:dyDescent="0.2">
      <c r="A18" s="349" t="s">
        <v>700</v>
      </c>
      <c r="B18" s="296" t="s">
        <v>57</v>
      </c>
      <c r="C18" s="356">
        <v>2024</v>
      </c>
      <c r="D18" s="285" t="s">
        <v>789</v>
      </c>
      <c r="E18" s="180"/>
      <c r="F18" s="180"/>
      <c r="G18" s="178"/>
      <c r="H18" s="178"/>
      <c r="I18" s="178"/>
      <c r="J18" s="178"/>
      <c r="K18" s="178"/>
      <c r="L18" s="178"/>
      <c r="M18" s="178"/>
      <c r="N18" s="178"/>
      <c r="O18" s="178"/>
      <c r="P18" s="178"/>
      <c r="Q18" s="178"/>
      <c r="R18" s="178"/>
      <c r="S18" s="178"/>
      <c r="T18" s="178"/>
    </row>
    <row r="19" spans="1:20" s="11" customFormat="1" ht="66" customHeight="1" x14ac:dyDescent="0.2">
      <c r="A19" s="349" t="s">
        <v>701</v>
      </c>
      <c r="B19" s="296" t="s">
        <v>704</v>
      </c>
      <c r="C19" s="356">
        <v>2024</v>
      </c>
      <c r="D19" s="285" t="s">
        <v>790</v>
      </c>
      <c r="E19" s="180"/>
      <c r="F19" s="180"/>
      <c r="G19" s="178"/>
      <c r="H19" s="178"/>
      <c r="I19" s="178"/>
      <c r="J19" s="178"/>
      <c r="K19" s="178"/>
      <c r="L19" s="178"/>
      <c r="M19" s="178"/>
      <c r="N19" s="178"/>
      <c r="O19" s="178"/>
      <c r="P19" s="178"/>
      <c r="Q19" s="178"/>
      <c r="R19" s="178"/>
      <c r="S19" s="178"/>
      <c r="T19" s="178"/>
    </row>
    <row r="20" spans="1:20" s="11" customFormat="1" ht="75" x14ac:dyDescent="0.2">
      <c r="A20" s="349" t="s">
        <v>703</v>
      </c>
      <c r="B20" s="296" t="s">
        <v>705</v>
      </c>
      <c r="C20" s="356">
        <v>2024</v>
      </c>
      <c r="D20" s="285" t="s">
        <v>791</v>
      </c>
      <c r="E20" s="303"/>
      <c r="F20" s="303"/>
      <c r="G20" s="303"/>
      <c r="H20" s="303"/>
      <c r="I20" s="303"/>
      <c r="J20" s="303"/>
      <c r="K20" s="303"/>
      <c r="L20" s="303"/>
      <c r="M20" s="303"/>
      <c r="N20" s="303"/>
      <c r="O20" s="303"/>
      <c r="P20" s="303"/>
      <c r="Q20" s="303"/>
      <c r="R20" s="303"/>
      <c r="S20" s="303"/>
      <c r="T20" s="303"/>
    </row>
    <row r="21" spans="1:20" s="3" customFormat="1" ht="151.9" customHeight="1" x14ac:dyDescent="0.2">
      <c r="A21" s="349" t="s">
        <v>706</v>
      </c>
      <c r="B21" s="296" t="s">
        <v>53</v>
      </c>
      <c r="C21" s="356" t="s">
        <v>665</v>
      </c>
      <c r="D21" s="357" t="s">
        <v>780</v>
      </c>
      <c r="E21" s="179"/>
      <c r="F21" s="179"/>
      <c r="G21" s="179"/>
      <c r="H21" s="179"/>
      <c r="I21" s="179"/>
      <c r="J21" s="179"/>
      <c r="K21" s="179"/>
      <c r="L21" s="179"/>
      <c r="M21" s="179"/>
      <c r="N21" s="179"/>
      <c r="O21" s="179"/>
      <c r="P21" s="179"/>
      <c r="Q21" s="179"/>
      <c r="R21" s="179"/>
      <c r="S21" s="179"/>
      <c r="T21" s="179"/>
    </row>
    <row r="22" spans="1:20" s="3" customFormat="1" ht="79.900000000000006" customHeight="1" x14ac:dyDescent="0.2">
      <c r="A22" s="349" t="s">
        <v>709</v>
      </c>
      <c r="B22" s="296" t="s">
        <v>707</v>
      </c>
      <c r="C22" s="355" t="s">
        <v>805</v>
      </c>
      <c r="D22" s="285" t="s">
        <v>781</v>
      </c>
      <c r="E22" s="180"/>
      <c r="F22" s="180"/>
      <c r="G22" s="180"/>
      <c r="H22" s="180"/>
      <c r="I22" s="180"/>
      <c r="J22" s="180"/>
      <c r="K22" s="180"/>
      <c r="L22" s="180"/>
      <c r="M22" s="180"/>
      <c r="N22" s="180"/>
      <c r="O22" s="180"/>
      <c r="P22" s="180"/>
      <c r="Q22" s="180"/>
      <c r="R22" s="180"/>
      <c r="S22" s="180"/>
      <c r="T22" s="180"/>
    </row>
    <row r="23" spans="1:20" s="34" customFormat="1" ht="95.45" customHeight="1" x14ac:dyDescent="0.2">
      <c r="A23" s="349" t="s">
        <v>711</v>
      </c>
      <c r="B23" s="296" t="s">
        <v>708</v>
      </c>
      <c r="C23" s="356" t="s">
        <v>547</v>
      </c>
      <c r="D23" s="28" t="s">
        <v>710</v>
      </c>
      <c r="E23" s="358"/>
      <c r="F23" s="359"/>
      <c r="G23" s="359"/>
      <c r="H23" s="359"/>
      <c r="I23" s="359"/>
      <c r="J23" s="359"/>
      <c r="K23" s="359"/>
      <c r="L23" s="359"/>
      <c r="M23" s="359"/>
      <c r="N23" s="359"/>
      <c r="O23" s="359"/>
      <c r="P23" s="359"/>
    </row>
    <row r="24" spans="1:20" s="34" customFormat="1" ht="85.5" customHeight="1" x14ac:dyDescent="0.2">
      <c r="A24" s="349" t="s">
        <v>714</v>
      </c>
      <c r="B24" s="296" t="s">
        <v>722</v>
      </c>
      <c r="C24" s="356" t="s">
        <v>547</v>
      </c>
      <c r="D24" s="28" t="s">
        <v>710</v>
      </c>
      <c r="E24" s="358"/>
      <c r="F24" s="359"/>
      <c r="G24" s="359"/>
      <c r="H24" s="359"/>
      <c r="I24" s="359"/>
      <c r="J24" s="359"/>
      <c r="K24" s="359"/>
      <c r="L24" s="359"/>
      <c r="M24" s="359"/>
      <c r="N24" s="359"/>
      <c r="O24" s="359"/>
      <c r="P24" s="359"/>
    </row>
    <row r="25" spans="1:20" s="34" customFormat="1" ht="86.25" customHeight="1" x14ac:dyDescent="0.2">
      <c r="A25" s="349" t="s">
        <v>715</v>
      </c>
      <c r="B25" s="296" t="s">
        <v>712</v>
      </c>
      <c r="C25" s="356" t="s">
        <v>363</v>
      </c>
      <c r="D25" s="28" t="s">
        <v>743</v>
      </c>
      <c r="E25" s="358"/>
      <c r="F25" s="359"/>
      <c r="G25" s="359"/>
      <c r="H25" s="359"/>
      <c r="I25" s="359"/>
      <c r="J25" s="359"/>
      <c r="K25" s="359"/>
      <c r="L25" s="359"/>
      <c r="M25" s="359"/>
      <c r="N25" s="359"/>
      <c r="O25" s="359"/>
      <c r="P25" s="359"/>
    </row>
    <row r="26" spans="1:20" s="34" customFormat="1" ht="95.25" customHeight="1" x14ac:dyDescent="0.2">
      <c r="A26" s="349" t="s">
        <v>716</v>
      </c>
      <c r="B26" s="296" t="s">
        <v>713</v>
      </c>
      <c r="C26" s="356" t="s">
        <v>363</v>
      </c>
      <c r="D26" s="28" t="s">
        <v>743</v>
      </c>
      <c r="E26" s="358"/>
      <c r="F26" s="359"/>
      <c r="G26" s="359"/>
      <c r="H26" s="359"/>
      <c r="I26" s="359"/>
      <c r="J26" s="359"/>
      <c r="K26" s="359"/>
      <c r="L26" s="359"/>
      <c r="M26" s="359"/>
      <c r="N26" s="359"/>
      <c r="O26" s="359"/>
      <c r="P26" s="359"/>
    </row>
    <row r="27" spans="1:20" s="34" customFormat="1" ht="75" customHeight="1" x14ac:dyDescent="0.2">
      <c r="A27" s="349" t="s">
        <v>720</v>
      </c>
      <c r="B27" s="296" t="s">
        <v>718</v>
      </c>
      <c r="C27" s="356" t="s">
        <v>363</v>
      </c>
      <c r="D27" s="28" t="s">
        <v>743</v>
      </c>
      <c r="E27" s="358"/>
      <c r="F27" s="359"/>
      <c r="G27" s="359"/>
      <c r="H27" s="359"/>
      <c r="I27" s="359"/>
      <c r="J27" s="359"/>
      <c r="K27" s="359"/>
      <c r="L27" s="359"/>
      <c r="M27" s="359"/>
      <c r="N27" s="359"/>
      <c r="O27" s="359"/>
      <c r="P27" s="359"/>
    </row>
    <row r="28" spans="1:20" s="34" customFormat="1" ht="93.75" customHeight="1" x14ac:dyDescent="0.2">
      <c r="A28" s="349" t="s">
        <v>721</v>
      </c>
      <c r="B28" s="296" t="s">
        <v>717</v>
      </c>
      <c r="C28" s="356" t="s">
        <v>363</v>
      </c>
      <c r="D28" s="28" t="s">
        <v>743</v>
      </c>
      <c r="E28" s="358"/>
      <c r="F28" s="359"/>
      <c r="G28" s="359"/>
      <c r="H28" s="359"/>
      <c r="I28" s="359"/>
      <c r="J28" s="359"/>
      <c r="K28" s="359"/>
      <c r="L28" s="359"/>
      <c r="M28" s="359"/>
      <c r="N28" s="359"/>
      <c r="O28" s="359"/>
      <c r="P28" s="359"/>
    </row>
    <row r="29" spans="1:20" s="34" customFormat="1" ht="131.25" customHeight="1" x14ac:dyDescent="0.2">
      <c r="A29" s="349" t="s">
        <v>721</v>
      </c>
      <c r="B29" s="296" t="s">
        <v>719</v>
      </c>
      <c r="C29" s="356" t="s">
        <v>363</v>
      </c>
      <c r="D29" s="28" t="s">
        <v>743</v>
      </c>
      <c r="E29" s="358"/>
      <c r="F29" s="359"/>
      <c r="G29" s="359"/>
      <c r="H29" s="359"/>
      <c r="I29" s="359"/>
      <c r="J29" s="359"/>
      <c r="K29" s="359"/>
      <c r="L29" s="359"/>
      <c r="M29" s="359"/>
      <c r="N29" s="359"/>
      <c r="O29" s="359"/>
      <c r="P29" s="359"/>
    </row>
    <row r="30" spans="1:20" s="34" customFormat="1" ht="18.75" customHeight="1" x14ac:dyDescent="0.2">
      <c r="A30" s="360"/>
      <c r="B30" s="361"/>
      <c r="C30" s="624"/>
      <c r="D30" s="11"/>
      <c r="E30" s="358"/>
      <c r="F30" s="359"/>
      <c r="G30" s="359"/>
      <c r="H30" s="359"/>
      <c r="I30" s="359"/>
      <c r="J30" s="359"/>
      <c r="K30" s="359"/>
      <c r="L30" s="359"/>
      <c r="M30" s="359"/>
      <c r="N30" s="359"/>
      <c r="O30" s="359"/>
      <c r="P30" s="359"/>
    </row>
    <row r="31" spans="1:20" s="34" customFormat="1" ht="18.75" customHeight="1" x14ac:dyDescent="0.2">
      <c r="A31" s="360"/>
      <c r="B31" s="361"/>
      <c r="C31" s="624"/>
      <c r="D31" s="11"/>
      <c r="E31" s="358"/>
      <c r="F31" s="359"/>
      <c r="G31" s="359"/>
      <c r="H31" s="359"/>
      <c r="I31" s="359"/>
      <c r="J31" s="359"/>
      <c r="K31" s="359"/>
      <c r="L31" s="359"/>
      <c r="M31" s="359"/>
      <c r="N31" s="359"/>
      <c r="O31" s="359"/>
      <c r="P31" s="359"/>
    </row>
    <row r="32" spans="1:20" s="34" customFormat="1" ht="24" customHeight="1" x14ac:dyDescent="0.3">
      <c r="A32" s="16"/>
      <c r="B32" s="11" t="s">
        <v>739</v>
      </c>
      <c r="C32" s="14"/>
      <c r="D32" s="11"/>
      <c r="E32" s="358"/>
      <c r="F32" s="359"/>
      <c r="G32" s="359"/>
      <c r="H32" s="359"/>
      <c r="I32" s="359"/>
      <c r="J32" s="359"/>
      <c r="K32" s="359"/>
      <c r="L32" s="359"/>
      <c r="M32" s="359"/>
      <c r="N32" s="359"/>
      <c r="O32" s="359"/>
      <c r="P32" s="359"/>
    </row>
    <row r="33" spans="1:16" s="34" customFormat="1" ht="18.75" customHeight="1" x14ac:dyDescent="0.3">
      <c r="A33" s="16"/>
      <c r="B33" s="362" t="s">
        <v>730</v>
      </c>
      <c r="C33" s="363"/>
      <c r="D33" s="11"/>
      <c r="E33" s="358"/>
      <c r="F33" s="359"/>
      <c r="G33" s="359"/>
      <c r="H33" s="359"/>
      <c r="I33" s="359"/>
      <c r="J33" s="359"/>
      <c r="K33" s="359"/>
      <c r="L33" s="359"/>
      <c r="M33" s="359"/>
      <c r="N33" s="359"/>
      <c r="O33" s="359"/>
      <c r="P33" s="359"/>
    </row>
    <row r="34" spans="1:16" s="34" customFormat="1" ht="18.75" customHeight="1" x14ac:dyDescent="0.3">
      <c r="A34" s="16"/>
      <c r="B34" s="11"/>
      <c r="C34" s="14"/>
      <c r="D34" s="11"/>
      <c r="E34" s="358"/>
      <c r="F34" s="359"/>
      <c r="G34" s="359"/>
      <c r="H34" s="359"/>
      <c r="I34" s="359"/>
      <c r="J34" s="359"/>
      <c r="K34" s="359"/>
      <c r="L34" s="359"/>
      <c r="M34" s="359"/>
      <c r="N34" s="359"/>
      <c r="O34" s="359"/>
      <c r="P34" s="359"/>
    </row>
    <row r="35" spans="1:16" s="34" customFormat="1" ht="18.75" customHeight="1" x14ac:dyDescent="0.3">
      <c r="A35" s="16"/>
      <c r="B35" s="11"/>
      <c r="C35" s="14"/>
      <c r="D35" s="11"/>
      <c r="E35" s="358"/>
      <c r="F35" s="359"/>
      <c r="G35" s="359"/>
      <c r="H35" s="359"/>
      <c r="I35" s="359"/>
      <c r="J35" s="359"/>
      <c r="K35" s="359"/>
      <c r="L35" s="359"/>
      <c r="M35" s="359"/>
      <c r="N35" s="359"/>
      <c r="O35" s="359"/>
      <c r="P35" s="359"/>
    </row>
    <row r="36" spans="1:16" s="34" customFormat="1" ht="18.75" customHeight="1" x14ac:dyDescent="0.3">
      <c r="A36" s="16"/>
      <c r="B36" s="11"/>
      <c r="C36" s="14"/>
      <c r="D36" s="11"/>
      <c r="E36" s="358"/>
      <c r="F36" s="359"/>
      <c r="G36" s="359"/>
      <c r="H36" s="359"/>
      <c r="I36" s="359"/>
      <c r="J36" s="359"/>
      <c r="K36" s="359"/>
      <c r="L36" s="359"/>
      <c r="M36" s="359"/>
      <c r="N36" s="359"/>
      <c r="O36" s="359"/>
      <c r="P36" s="359"/>
    </row>
    <row r="37" spans="1:16" s="34" customFormat="1" ht="18.75" customHeight="1" x14ac:dyDescent="0.3">
      <c r="A37" s="16"/>
      <c r="B37" s="11"/>
      <c r="C37" s="14"/>
      <c r="D37" s="11"/>
      <c r="E37" s="358"/>
      <c r="F37" s="359"/>
      <c r="G37" s="359"/>
      <c r="H37" s="359"/>
      <c r="I37" s="359"/>
      <c r="J37" s="359"/>
      <c r="K37" s="359"/>
      <c r="L37" s="359"/>
      <c r="M37" s="359"/>
      <c r="N37" s="359"/>
      <c r="O37" s="359"/>
      <c r="P37" s="359"/>
    </row>
    <row r="38" spans="1:16" s="34" customFormat="1" ht="18.75" customHeight="1" x14ac:dyDescent="0.3">
      <c r="A38" s="16"/>
      <c r="B38" s="11"/>
      <c r="C38" s="14"/>
      <c r="D38" s="11"/>
      <c r="E38" s="358"/>
      <c r="F38" s="359"/>
      <c r="G38" s="359"/>
      <c r="H38" s="359"/>
      <c r="I38" s="359"/>
      <c r="J38" s="359"/>
      <c r="K38" s="359"/>
      <c r="L38" s="359"/>
      <c r="M38" s="359"/>
      <c r="N38" s="359"/>
      <c r="O38" s="359"/>
      <c r="P38" s="359"/>
    </row>
    <row r="39" spans="1:16" s="34" customFormat="1" ht="18.75" customHeight="1" x14ac:dyDescent="0.3">
      <c r="A39" s="16"/>
      <c r="B39" s="11"/>
      <c r="C39" s="14"/>
      <c r="D39" s="11"/>
      <c r="E39" s="358"/>
      <c r="F39" s="359"/>
      <c r="G39" s="359"/>
      <c r="H39" s="359"/>
      <c r="I39" s="359"/>
      <c r="J39" s="359"/>
      <c r="K39" s="359"/>
      <c r="L39" s="359"/>
      <c r="M39" s="359"/>
      <c r="N39" s="359"/>
      <c r="O39" s="359"/>
      <c r="P39" s="359"/>
    </row>
    <row r="40" spans="1:16" s="34" customFormat="1" ht="18.75" customHeight="1" x14ac:dyDescent="0.3">
      <c r="A40" s="16"/>
      <c r="B40" s="11"/>
      <c r="C40" s="14"/>
      <c r="D40" s="11"/>
      <c r="E40" s="358"/>
      <c r="F40" s="359"/>
      <c r="G40" s="359"/>
      <c r="H40" s="359"/>
      <c r="I40" s="359"/>
      <c r="J40" s="359"/>
      <c r="K40" s="359"/>
      <c r="L40" s="359"/>
      <c r="M40" s="359"/>
      <c r="N40" s="359"/>
      <c r="O40" s="359"/>
      <c r="P40" s="359"/>
    </row>
    <row r="41" spans="1:16" s="34" customFormat="1" ht="18.75" customHeight="1" x14ac:dyDescent="0.3">
      <c r="A41" s="16"/>
      <c r="B41" s="11"/>
      <c r="C41" s="14"/>
      <c r="D41" s="11"/>
      <c r="E41" s="358"/>
      <c r="F41" s="359"/>
      <c r="G41" s="359"/>
      <c r="H41" s="359"/>
      <c r="I41" s="359"/>
      <c r="J41" s="359"/>
      <c r="K41" s="359"/>
      <c r="L41" s="359"/>
      <c r="M41" s="359"/>
      <c r="N41" s="359"/>
      <c r="O41" s="359"/>
      <c r="P41" s="359"/>
    </row>
    <row r="42" spans="1:16" s="34" customFormat="1" ht="18.75" customHeight="1" x14ac:dyDescent="0.3">
      <c r="A42" s="16"/>
      <c r="B42" s="11"/>
      <c r="C42" s="14"/>
      <c r="D42" s="11"/>
      <c r="E42" s="358"/>
      <c r="F42" s="359"/>
      <c r="G42" s="359"/>
      <c r="H42" s="359"/>
      <c r="I42" s="359"/>
      <c r="J42" s="359"/>
      <c r="K42" s="359"/>
      <c r="L42" s="359"/>
      <c r="M42" s="359"/>
      <c r="N42" s="359"/>
      <c r="O42" s="359"/>
      <c r="P42" s="359"/>
    </row>
    <row r="43" spans="1:16" s="34" customFormat="1" ht="18.75" customHeight="1" x14ac:dyDescent="0.3">
      <c r="A43" s="16"/>
      <c r="B43" s="11"/>
      <c r="C43" s="14"/>
      <c r="D43" s="11"/>
      <c r="E43" s="358"/>
      <c r="F43" s="359"/>
      <c r="G43" s="359"/>
      <c r="H43" s="359"/>
      <c r="I43" s="359"/>
      <c r="J43" s="359"/>
      <c r="K43" s="359"/>
      <c r="L43" s="359"/>
      <c r="M43" s="359"/>
      <c r="N43" s="359"/>
      <c r="O43" s="359"/>
      <c r="P43" s="359"/>
    </row>
    <row r="44" spans="1:16" s="34" customFormat="1" ht="18.75" customHeight="1" x14ac:dyDescent="0.3">
      <c r="A44" s="16"/>
      <c r="B44" s="11"/>
      <c r="C44" s="14"/>
      <c r="D44" s="11"/>
      <c r="E44" s="358"/>
      <c r="F44" s="359"/>
      <c r="G44" s="359"/>
      <c r="H44" s="359"/>
      <c r="I44" s="359"/>
      <c r="J44" s="359"/>
      <c r="K44" s="359"/>
      <c r="L44" s="359"/>
      <c r="M44" s="359"/>
      <c r="N44" s="359"/>
      <c r="O44" s="359"/>
      <c r="P44" s="359"/>
    </row>
    <row r="45" spans="1:16" s="34" customFormat="1" ht="18.75" customHeight="1" x14ac:dyDescent="0.3">
      <c r="A45" s="16"/>
      <c r="B45" s="11"/>
      <c r="C45" s="14"/>
      <c r="D45" s="11"/>
      <c r="E45" s="358"/>
      <c r="F45" s="359"/>
      <c r="G45" s="359"/>
      <c r="H45" s="359"/>
      <c r="I45" s="359"/>
      <c r="J45" s="359"/>
      <c r="K45" s="359"/>
      <c r="L45" s="359"/>
      <c r="M45" s="359"/>
      <c r="N45" s="359"/>
      <c r="O45" s="359"/>
      <c r="P45" s="359"/>
    </row>
    <row r="46" spans="1:16" ht="18.75" customHeight="1" x14ac:dyDescent="0.3">
      <c r="A46" s="16"/>
      <c r="B46" s="11"/>
      <c r="C46" s="14"/>
      <c r="D46" s="11"/>
    </row>
    <row r="47" spans="1:16" ht="15.75" customHeight="1" x14ac:dyDescent="0.25">
      <c r="A47" s="364"/>
      <c r="B47" s="365"/>
      <c r="C47" s="366"/>
      <c r="D47" s="180"/>
    </row>
    <row r="48" spans="1:16" x14ac:dyDescent="0.25">
      <c r="A48" s="367"/>
    </row>
  </sheetData>
  <pageMargins left="0.70866141732283472" right="0.70866141732283472" top="0.74803149606299213" bottom="0.74803149606299213" header="0.31496062992125978" footer="0.31496062992125978"/>
  <pageSetup paperSize="8" scale="1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pageSetUpPr fitToPage="1"/>
  </sheetPr>
  <dimension ref="A1:T358"/>
  <sheetViews>
    <sheetView topLeftCell="D94" workbookViewId="0">
      <selection activeCell="Q354" sqref="Q354:Q355"/>
    </sheetView>
  </sheetViews>
  <sheetFormatPr defaultRowHeight="12.75" outlineLevelRow="1" x14ac:dyDescent="0.2"/>
  <cols>
    <col min="1" max="1" width="4.5703125" style="291" customWidth="1"/>
    <col min="2" max="2" width="39.5703125" style="291" customWidth="1"/>
    <col min="3" max="3" width="18.85546875" style="291" customWidth="1"/>
    <col min="4" max="4" width="10.140625" style="291" customWidth="1"/>
    <col min="5" max="5" width="16.28515625" style="291" bestFit="1" customWidth="1"/>
    <col min="6" max="6" width="12.5703125" style="291" customWidth="1"/>
    <col min="7" max="7" width="16.5703125" style="291" customWidth="1"/>
    <col min="8" max="8" width="17.140625" style="291" customWidth="1"/>
    <col min="9" max="9" width="15.85546875" style="291" customWidth="1"/>
    <col min="10" max="10" width="16.28515625" style="291" customWidth="1"/>
    <col min="11" max="11" width="19.140625" style="291" customWidth="1"/>
    <col min="12" max="12" width="17.28515625" style="291" customWidth="1"/>
    <col min="13" max="13" width="14.5703125" style="291" bestFit="1" customWidth="1"/>
    <col min="14" max="14" width="17.140625" style="291" customWidth="1"/>
    <col min="15" max="15" width="18.85546875" style="291" customWidth="1"/>
    <col min="16" max="16" width="17.5703125" style="291" customWidth="1"/>
    <col min="17" max="17" width="16.7109375" style="291" customWidth="1"/>
    <col min="18" max="18" width="11.42578125" style="291" bestFit="1" customWidth="1"/>
    <col min="19" max="19" width="9.140625" style="291" customWidth="1"/>
    <col min="20" max="16384" width="9.140625" style="291"/>
  </cols>
  <sheetData>
    <row r="1" spans="1:19" s="370" customFormat="1" ht="12.75" customHeight="1" x14ac:dyDescent="0.25">
      <c r="A1" s="314"/>
      <c r="B1" s="314"/>
      <c r="C1" s="314"/>
      <c r="D1" s="314"/>
      <c r="E1" s="314"/>
      <c r="F1" s="314"/>
      <c r="G1" s="314"/>
      <c r="H1" s="314"/>
      <c r="I1" s="314"/>
      <c r="J1" s="314"/>
      <c r="K1" s="314"/>
      <c r="L1" s="314"/>
      <c r="M1" s="314"/>
      <c r="N1" s="314"/>
      <c r="O1" s="314"/>
      <c r="P1" s="314"/>
    </row>
    <row r="2" spans="1:19" s="370" customFormat="1" ht="29.25" customHeight="1" x14ac:dyDescent="0.25">
      <c r="A2" s="689" t="str">
        <f>ПЗ!C4</f>
        <v>Приобретение Тренажера  "Максим" - 2 ед.</v>
      </c>
      <c r="B2" s="689"/>
      <c r="C2" s="689"/>
      <c r="D2" s="689"/>
      <c r="E2" s="689"/>
      <c r="F2" s="689"/>
      <c r="G2" s="689"/>
      <c r="H2" s="689"/>
      <c r="I2" s="689"/>
      <c r="J2" s="689"/>
      <c r="K2" s="689"/>
      <c r="L2" s="689"/>
      <c r="M2" s="689"/>
      <c r="N2" s="689"/>
      <c r="O2" s="689"/>
      <c r="P2" s="689"/>
    </row>
    <row r="3" spans="1:19" s="370" customFormat="1" ht="15" customHeight="1" x14ac:dyDescent="0.25">
      <c r="A3" s="315"/>
      <c r="B3" s="688"/>
      <c r="C3" s="688"/>
      <c r="D3" s="688"/>
      <c r="E3" s="688"/>
      <c r="F3" s="688"/>
      <c r="G3" s="688"/>
      <c r="H3" s="688"/>
      <c r="I3" s="688"/>
      <c r="J3" s="688"/>
      <c r="K3" s="688"/>
      <c r="L3" s="688"/>
      <c r="M3" s="688"/>
      <c r="N3" s="688"/>
      <c r="O3" s="688"/>
      <c r="P3" s="688"/>
    </row>
    <row r="4" spans="1:19" s="370" customFormat="1" ht="12.75" customHeight="1" x14ac:dyDescent="0.25">
      <c r="A4" s="314"/>
      <c r="B4" s="316"/>
      <c r="C4" s="316"/>
      <c r="D4" s="316"/>
      <c r="E4" s="316"/>
      <c r="F4" s="316"/>
      <c r="G4" s="316"/>
      <c r="H4" s="316"/>
      <c r="I4" s="316"/>
      <c r="J4" s="316"/>
      <c r="K4" s="316"/>
      <c r="L4" s="316"/>
      <c r="M4" s="316"/>
      <c r="N4" s="316"/>
      <c r="O4" s="316"/>
      <c r="P4" s="316"/>
      <c r="Q4" s="369"/>
      <c r="R4" s="369"/>
    </row>
    <row r="5" spans="1:19" s="370" customFormat="1" ht="15.75" x14ac:dyDescent="0.25">
      <c r="A5" s="690" t="s">
        <v>685</v>
      </c>
      <c r="B5" s="690"/>
      <c r="C5" s="690"/>
      <c r="D5" s="690"/>
      <c r="E5" s="690"/>
      <c r="F5" s="690"/>
      <c r="G5" s="690"/>
      <c r="H5" s="621" t="str">
        <f>ПЗ!C5</f>
        <v>K_ХЭС-504-436</v>
      </c>
      <c r="I5" s="559"/>
      <c r="J5" s="559"/>
      <c r="K5" s="559"/>
      <c r="L5" s="559"/>
      <c r="M5" s="317"/>
      <c r="N5" s="317"/>
      <c r="O5" s="317"/>
      <c r="P5" s="317"/>
      <c r="Q5" s="286"/>
      <c r="R5" s="287"/>
    </row>
    <row r="6" spans="1:19" s="370" customFormat="1" ht="12.75" customHeight="1" x14ac:dyDescent="0.25">
      <c r="A6" s="314"/>
      <c r="B6" s="691"/>
      <c r="C6" s="691"/>
      <c r="D6" s="691"/>
      <c r="E6" s="691"/>
      <c r="F6" s="691"/>
      <c r="G6" s="691"/>
      <c r="H6" s="691"/>
      <c r="I6" s="691"/>
      <c r="J6" s="691"/>
      <c r="K6" s="691"/>
      <c r="L6" s="691"/>
      <c r="M6" s="691"/>
      <c r="N6" s="691"/>
      <c r="O6" s="691"/>
      <c r="P6" s="622"/>
    </row>
    <row r="7" spans="1:19" s="370" customFormat="1" ht="14.45" customHeight="1" x14ac:dyDescent="0.25">
      <c r="A7" s="318" t="s">
        <v>686</v>
      </c>
      <c r="B7" s="692" t="str">
        <f>A2</f>
        <v>Приобретение Тренажера  "Максим" - 2 ед.</v>
      </c>
      <c r="C7" s="692"/>
      <c r="D7" s="692"/>
      <c r="E7" s="692"/>
      <c r="F7" s="692"/>
      <c r="G7" s="692"/>
      <c r="H7" s="692"/>
      <c r="I7" s="692"/>
      <c r="J7" s="692"/>
      <c r="K7" s="692"/>
      <c r="L7" s="692"/>
      <c r="M7" s="692"/>
      <c r="N7" s="692"/>
      <c r="O7" s="692"/>
      <c r="P7" s="692"/>
      <c r="Q7" s="288"/>
      <c r="R7" s="369"/>
    </row>
    <row r="8" spans="1:19" s="370" customFormat="1" x14ac:dyDescent="0.25">
      <c r="A8" s="315"/>
      <c r="B8" s="688" t="s">
        <v>687</v>
      </c>
      <c r="C8" s="688"/>
      <c r="D8" s="688"/>
      <c r="E8" s="688"/>
      <c r="F8" s="688"/>
      <c r="G8" s="688"/>
      <c r="H8" s="688"/>
      <c r="I8" s="688"/>
      <c r="J8" s="688"/>
      <c r="K8" s="688"/>
      <c r="L8" s="688"/>
      <c r="M8" s="688"/>
      <c r="N8" s="688"/>
      <c r="O8" s="688"/>
      <c r="P8" s="688"/>
      <c r="Q8" s="289"/>
    </row>
    <row r="9" spans="1:19" ht="12.75" customHeight="1" x14ac:dyDescent="0.2">
      <c r="A9" s="319"/>
      <c r="B9" s="319"/>
      <c r="C9" s="319"/>
      <c r="D9" s="319"/>
      <c r="E9" s="319"/>
      <c r="F9" s="319"/>
      <c r="G9" s="319"/>
      <c r="H9" s="319"/>
      <c r="I9" s="319"/>
      <c r="J9" s="319"/>
      <c r="K9" s="319"/>
      <c r="L9" s="319"/>
      <c r="M9" s="319"/>
      <c r="N9" s="319"/>
      <c r="O9" s="320"/>
      <c r="P9" s="320"/>
      <c r="Q9" s="290"/>
    </row>
    <row r="10" spans="1:19" s="370" customFormat="1" x14ac:dyDescent="0.25">
      <c r="A10" s="682" t="s">
        <v>688</v>
      </c>
      <c r="B10" s="682"/>
      <c r="C10" s="623"/>
      <c r="D10" s="623"/>
      <c r="E10" s="623"/>
      <c r="F10" s="623"/>
      <c r="G10" s="623"/>
      <c r="H10" s="623"/>
      <c r="I10" s="623"/>
      <c r="J10" s="623"/>
      <c r="K10" s="623"/>
      <c r="L10" s="623"/>
      <c r="M10" s="623"/>
      <c r="N10" s="623"/>
      <c r="O10" s="321">
        <f>P353</f>
        <v>0.31213417999999998</v>
      </c>
      <c r="P10" s="322" t="s">
        <v>689</v>
      </c>
    </row>
    <row r="11" spans="1:19" s="370" customFormat="1" ht="15" customHeight="1" x14ac:dyDescent="0.25">
      <c r="A11" s="683"/>
      <c r="B11" s="683"/>
      <c r="C11" s="623"/>
      <c r="D11" s="623"/>
      <c r="E11" s="623"/>
      <c r="F11" s="623"/>
      <c r="G11" s="623"/>
      <c r="H11" s="623"/>
      <c r="I11" s="623"/>
      <c r="J11" s="623"/>
      <c r="K11" s="623"/>
      <c r="L11" s="623"/>
      <c r="M11" s="623"/>
      <c r="N11" s="623"/>
      <c r="O11" s="623"/>
      <c r="P11" s="322"/>
    </row>
    <row r="12" spans="1:19" s="370" customFormat="1" ht="12.75" customHeight="1" x14ac:dyDescent="0.25">
      <c r="A12" s="314"/>
      <c r="B12" s="316"/>
      <c r="C12" s="316"/>
      <c r="D12" s="316"/>
      <c r="E12" s="316"/>
      <c r="F12" s="316"/>
      <c r="G12" s="316"/>
      <c r="H12" s="316"/>
      <c r="I12" s="316"/>
      <c r="J12" s="316"/>
      <c r="K12" s="316"/>
      <c r="L12" s="316"/>
      <c r="M12" s="316"/>
      <c r="N12" s="316"/>
      <c r="O12" s="316"/>
      <c r="P12" s="316"/>
    </row>
    <row r="13" spans="1:19" s="304" customFormat="1" ht="19.5" thickBot="1" x14ac:dyDescent="0.25">
      <c r="A13" s="379"/>
      <c r="B13" s="380" t="s">
        <v>785</v>
      </c>
      <c r="C13" s="324"/>
      <c r="D13" s="325"/>
      <c r="E13" s="324"/>
      <c r="F13" s="324"/>
      <c r="G13" s="326"/>
      <c r="H13" s="326"/>
      <c r="I13" s="326"/>
      <c r="J13" s="326"/>
      <c r="K13" s="326"/>
      <c r="L13" s="326"/>
      <c r="M13" s="326"/>
      <c r="N13" s="326"/>
      <c r="O13" s="326"/>
      <c r="P13" s="327" t="s">
        <v>690</v>
      </c>
    </row>
    <row r="14" spans="1:19" s="292" customFormat="1" ht="15.75" customHeight="1" thickBot="1" x14ac:dyDescent="0.3">
      <c r="A14" s="684" t="s">
        <v>691</v>
      </c>
      <c r="B14" s="686" t="s">
        <v>692</v>
      </c>
      <c r="C14" s="684" t="s">
        <v>733</v>
      </c>
      <c r="D14" s="678" t="s">
        <v>684</v>
      </c>
      <c r="E14" s="680" t="s">
        <v>748</v>
      </c>
      <c r="F14" s="664" t="s">
        <v>747</v>
      </c>
      <c r="G14" s="666" t="s">
        <v>749</v>
      </c>
      <c r="H14" s="667"/>
      <c r="I14" s="667"/>
      <c r="J14" s="667"/>
      <c r="K14" s="668"/>
      <c r="L14" s="669" t="s">
        <v>732</v>
      </c>
      <c r="M14" s="670"/>
      <c r="N14" s="670"/>
      <c r="O14" s="670"/>
      <c r="P14" s="671"/>
    </row>
    <row r="15" spans="1:19" s="292" customFormat="1" ht="36" x14ac:dyDescent="0.25">
      <c r="A15" s="685"/>
      <c r="B15" s="687"/>
      <c r="C15" s="685"/>
      <c r="D15" s="679"/>
      <c r="E15" s="681"/>
      <c r="F15" s="665"/>
      <c r="G15" s="328" t="s">
        <v>151</v>
      </c>
      <c r="H15" s="329" t="s">
        <v>693</v>
      </c>
      <c r="I15" s="329" t="s">
        <v>694</v>
      </c>
      <c r="J15" s="329" t="s">
        <v>695</v>
      </c>
      <c r="K15" s="330" t="s">
        <v>362</v>
      </c>
      <c r="L15" s="331" t="s">
        <v>151</v>
      </c>
      <c r="M15" s="331" t="s">
        <v>693</v>
      </c>
      <c r="N15" s="331" t="s">
        <v>694</v>
      </c>
      <c r="O15" s="332" t="s">
        <v>695</v>
      </c>
      <c r="P15" s="333" t="s">
        <v>362</v>
      </c>
      <c r="Q15" s="292" t="s">
        <v>746</v>
      </c>
      <c r="R15" s="292" t="s">
        <v>782</v>
      </c>
      <c r="S15" s="292" t="s">
        <v>783</v>
      </c>
    </row>
    <row r="16" spans="1:19" s="292" customFormat="1" ht="13.5" customHeight="1" thickBot="1" x14ac:dyDescent="0.3">
      <c r="A16" s="334">
        <v>1</v>
      </c>
      <c r="B16" s="335">
        <v>2</v>
      </c>
      <c r="C16" s="334">
        <v>3</v>
      </c>
      <c r="D16" s="334">
        <v>4</v>
      </c>
      <c r="E16" s="335">
        <v>5</v>
      </c>
      <c r="F16" s="336">
        <v>6</v>
      </c>
      <c r="G16" s="337">
        <v>8</v>
      </c>
      <c r="H16" s="338">
        <v>9</v>
      </c>
      <c r="I16" s="338">
        <v>10</v>
      </c>
      <c r="J16" s="338">
        <v>11</v>
      </c>
      <c r="K16" s="339">
        <v>12</v>
      </c>
      <c r="L16" s="335">
        <v>8</v>
      </c>
      <c r="M16" s="334">
        <v>9</v>
      </c>
      <c r="N16" s="334">
        <v>10</v>
      </c>
      <c r="O16" s="340">
        <v>11</v>
      </c>
      <c r="P16" s="340">
        <v>12</v>
      </c>
    </row>
    <row r="17" spans="1:19" s="292" customFormat="1" ht="31.5" customHeight="1" x14ac:dyDescent="0.25">
      <c r="A17" s="672">
        <v>1</v>
      </c>
      <c r="B17" s="675" t="str">
        <f>B7</f>
        <v>Приобретение Тренажера  "Максим" - 2 ед.</v>
      </c>
      <c r="C17" s="627" t="s">
        <v>800</v>
      </c>
      <c r="D17" s="305"/>
      <c r="E17" s="628"/>
      <c r="F17" s="629"/>
      <c r="G17" s="630"/>
      <c r="H17" s="631"/>
      <c r="I17" s="631">
        <v>0.1104</v>
      </c>
      <c r="J17" s="631"/>
      <c r="K17" s="632">
        <f t="shared" ref="K17:K26" si="0">SUM(G17:J17)</f>
        <v>0.1104</v>
      </c>
      <c r="L17" s="383">
        <f t="shared" ref="L17:L108" si="1">ROUND(E17*G17,8)+ROUND(F17*G17,8)</f>
        <v>0</v>
      </c>
      <c r="M17" s="384">
        <f t="shared" ref="M17:M108" si="2">ROUND(E17*H17,8)+ROUND(F17*H17,8)</f>
        <v>0</v>
      </c>
      <c r="N17" s="384">
        <f t="shared" ref="N17:N108" si="3">ROUND(E17*I17,8)+ROUND(F17*I17,8)</f>
        <v>0</v>
      </c>
      <c r="O17" s="385">
        <f t="shared" ref="O17:O108" si="4">ROUND(E17*J17,8)+ROUND(F17*J17,8)</f>
        <v>0</v>
      </c>
      <c r="P17" s="386">
        <f t="shared" ref="P17:P110" si="5">SUM(L17:O17)</f>
        <v>0</v>
      </c>
      <c r="Q17" s="387"/>
      <c r="R17" s="388"/>
      <c r="S17" s="389"/>
    </row>
    <row r="18" spans="1:19" s="554" customFormat="1" ht="63" x14ac:dyDescent="0.25">
      <c r="A18" s="673"/>
      <c r="B18" s="676"/>
      <c r="C18" s="306" t="s">
        <v>801</v>
      </c>
      <c r="D18" s="307"/>
      <c r="E18" s="633"/>
      <c r="F18" s="634"/>
      <c r="G18" s="635"/>
      <c r="H18" s="341"/>
      <c r="I18" s="341">
        <v>0.1085</v>
      </c>
      <c r="J18" s="341"/>
      <c r="K18" s="636">
        <f t="shared" si="0"/>
        <v>0.1085</v>
      </c>
      <c r="L18" s="395">
        <f t="shared" si="1"/>
        <v>0</v>
      </c>
      <c r="M18" s="396">
        <f t="shared" si="2"/>
        <v>0</v>
      </c>
      <c r="N18" s="396">
        <f t="shared" si="3"/>
        <v>0</v>
      </c>
      <c r="O18" s="397">
        <f t="shared" si="4"/>
        <v>0</v>
      </c>
      <c r="P18" s="398">
        <f t="shared" si="5"/>
        <v>0</v>
      </c>
      <c r="Q18" s="551"/>
      <c r="R18" s="552"/>
      <c r="S18" s="553"/>
    </row>
    <row r="19" spans="1:19" s="554" customFormat="1" ht="63" x14ac:dyDescent="0.25">
      <c r="A19" s="673"/>
      <c r="B19" s="676"/>
      <c r="C19" s="306" t="s">
        <v>802</v>
      </c>
      <c r="D19" s="307"/>
      <c r="E19" s="633"/>
      <c r="F19" s="634"/>
      <c r="G19" s="635"/>
      <c r="H19" s="341"/>
      <c r="I19" s="341">
        <v>0.1024</v>
      </c>
      <c r="J19" s="341"/>
      <c r="K19" s="636">
        <f t="shared" si="0"/>
        <v>0.1024</v>
      </c>
      <c r="L19" s="395">
        <f t="shared" si="1"/>
        <v>0</v>
      </c>
      <c r="M19" s="396">
        <f t="shared" si="2"/>
        <v>0</v>
      </c>
      <c r="N19" s="396">
        <f t="shared" si="3"/>
        <v>0</v>
      </c>
      <c r="O19" s="397">
        <f t="shared" si="4"/>
        <v>0</v>
      </c>
      <c r="P19" s="398">
        <f t="shared" si="5"/>
        <v>0</v>
      </c>
      <c r="Q19" s="551"/>
      <c r="R19" s="555"/>
      <c r="S19" s="556"/>
    </row>
    <row r="20" spans="1:19" s="554" customFormat="1" ht="31.5" x14ac:dyDescent="0.25">
      <c r="A20" s="673"/>
      <c r="B20" s="676"/>
      <c r="C20" s="306" t="s">
        <v>803</v>
      </c>
      <c r="D20" s="307"/>
      <c r="E20" s="633">
        <v>3</v>
      </c>
      <c r="F20" s="634"/>
      <c r="G20" s="635">
        <f>ROUND((SUM(G17:G19)/3),8)</f>
        <v>0</v>
      </c>
      <c r="H20" s="341"/>
      <c r="I20" s="341">
        <f>ROUND(SUM(I17:I19)/3,8)</f>
        <v>0.1071</v>
      </c>
      <c r="J20" s="341"/>
      <c r="K20" s="636">
        <f t="shared" si="0"/>
        <v>0.1071</v>
      </c>
      <c r="L20" s="395">
        <f t="shared" si="1"/>
        <v>0</v>
      </c>
      <c r="M20" s="396">
        <f t="shared" si="2"/>
        <v>0</v>
      </c>
      <c r="N20" s="396">
        <f t="shared" si="3"/>
        <v>0.32129999999999997</v>
      </c>
      <c r="O20" s="397">
        <f t="shared" si="4"/>
        <v>0</v>
      </c>
      <c r="P20" s="398">
        <f t="shared" si="5"/>
        <v>0.32129999999999997</v>
      </c>
      <c r="Q20" s="551"/>
      <c r="R20" s="555"/>
      <c r="S20" s="556"/>
    </row>
    <row r="21" spans="1:19" s="292" customFormat="1" ht="15.75" x14ac:dyDescent="0.25">
      <c r="A21" s="673"/>
      <c r="B21" s="676"/>
      <c r="C21" s="306"/>
      <c r="D21" s="307"/>
      <c r="E21" s="390"/>
      <c r="F21" s="391"/>
      <c r="G21" s="392"/>
      <c r="H21" s="393"/>
      <c r="I21" s="393"/>
      <c r="J21" s="393"/>
      <c r="K21" s="394">
        <f t="shared" si="0"/>
        <v>0</v>
      </c>
      <c r="L21" s="395">
        <f t="shared" si="1"/>
        <v>0</v>
      </c>
      <c r="M21" s="396">
        <f t="shared" si="2"/>
        <v>0</v>
      </c>
      <c r="N21" s="396">
        <f t="shared" si="3"/>
        <v>0</v>
      </c>
      <c r="O21" s="397">
        <f t="shared" si="4"/>
        <v>0</v>
      </c>
      <c r="P21" s="398">
        <f t="shared" si="5"/>
        <v>0</v>
      </c>
      <c r="Q21" s="387"/>
      <c r="R21" s="399"/>
      <c r="S21" s="400"/>
    </row>
    <row r="22" spans="1:19" s="292" customFormat="1" ht="15.75" x14ac:dyDescent="0.25">
      <c r="A22" s="673"/>
      <c r="B22" s="676"/>
      <c r="C22" s="306"/>
      <c r="D22" s="307"/>
      <c r="E22" s="390"/>
      <c r="F22" s="391"/>
      <c r="G22" s="392"/>
      <c r="H22" s="393"/>
      <c r="I22" s="393"/>
      <c r="J22" s="393"/>
      <c r="K22" s="394">
        <f t="shared" si="0"/>
        <v>0</v>
      </c>
      <c r="L22" s="395">
        <f t="shared" si="1"/>
        <v>0</v>
      </c>
      <c r="M22" s="396">
        <f t="shared" si="2"/>
        <v>0</v>
      </c>
      <c r="N22" s="396">
        <f t="shared" si="3"/>
        <v>0</v>
      </c>
      <c r="O22" s="397">
        <f t="shared" si="4"/>
        <v>0</v>
      </c>
      <c r="P22" s="398">
        <f t="shared" si="5"/>
        <v>0</v>
      </c>
      <c r="Q22" s="387"/>
      <c r="R22" s="399"/>
      <c r="S22" s="400"/>
    </row>
    <row r="23" spans="1:19" s="292" customFormat="1" ht="15.75" x14ac:dyDescent="0.25">
      <c r="A23" s="673"/>
      <c r="B23" s="676"/>
      <c r="C23" s="306"/>
      <c r="D23" s="307"/>
      <c r="E23" s="390"/>
      <c r="F23" s="391"/>
      <c r="G23" s="392"/>
      <c r="H23" s="393"/>
      <c r="I23" s="393"/>
      <c r="J23" s="393"/>
      <c r="K23" s="394">
        <f t="shared" si="0"/>
        <v>0</v>
      </c>
      <c r="L23" s="395">
        <f t="shared" si="1"/>
        <v>0</v>
      </c>
      <c r="M23" s="396">
        <f t="shared" si="2"/>
        <v>0</v>
      </c>
      <c r="N23" s="396">
        <f t="shared" si="3"/>
        <v>0</v>
      </c>
      <c r="O23" s="397">
        <f t="shared" si="4"/>
        <v>0</v>
      </c>
      <c r="P23" s="398">
        <f t="shared" si="5"/>
        <v>0</v>
      </c>
      <c r="Q23" s="387"/>
      <c r="R23" s="399"/>
      <c r="S23" s="400"/>
    </row>
    <row r="24" spans="1:19" s="292" customFormat="1" ht="15.75" x14ac:dyDescent="0.25">
      <c r="A24" s="673"/>
      <c r="B24" s="676"/>
      <c r="C24" s="308"/>
      <c r="D24" s="309"/>
      <c r="E24" s="401"/>
      <c r="F24" s="402"/>
      <c r="G24" s="403"/>
      <c r="H24" s="404"/>
      <c r="I24" s="404"/>
      <c r="J24" s="404"/>
      <c r="K24" s="405">
        <f t="shared" si="0"/>
        <v>0</v>
      </c>
      <c r="L24" s="395">
        <f t="shared" si="1"/>
        <v>0</v>
      </c>
      <c r="M24" s="396">
        <f t="shared" si="2"/>
        <v>0</v>
      </c>
      <c r="N24" s="396">
        <f t="shared" si="3"/>
        <v>0</v>
      </c>
      <c r="O24" s="397">
        <f t="shared" si="4"/>
        <v>0</v>
      </c>
      <c r="P24" s="398">
        <f t="shared" si="5"/>
        <v>0</v>
      </c>
      <c r="Q24" s="387"/>
      <c r="R24" s="399"/>
      <c r="S24" s="400"/>
    </row>
    <row r="25" spans="1:19" s="292" customFormat="1" ht="15.75" x14ac:dyDescent="0.25">
      <c r="A25" s="673"/>
      <c r="B25" s="676"/>
      <c r="C25" s="308"/>
      <c r="D25" s="309"/>
      <c r="E25" s="401"/>
      <c r="F25" s="391"/>
      <c r="G25" s="392"/>
      <c r="H25" s="393"/>
      <c r="I25" s="393"/>
      <c r="J25" s="393"/>
      <c r="K25" s="394">
        <f t="shared" si="0"/>
        <v>0</v>
      </c>
      <c r="L25" s="395">
        <f t="shared" si="1"/>
        <v>0</v>
      </c>
      <c r="M25" s="396">
        <f t="shared" si="2"/>
        <v>0</v>
      </c>
      <c r="N25" s="396">
        <f t="shared" si="3"/>
        <v>0</v>
      </c>
      <c r="O25" s="397">
        <f t="shared" si="4"/>
        <v>0</v>
      </c>
      <c r="P25" s="398">
        <f t="shared" si="5"/>
        <v>0</v>
      </c>
      <c r="Q25" s="387"/>
      <c r="R25" s="399"/>
      <c r="S25" s="400"/>
    </row>
    <row r="26" spans="1:19" s="292" customFormat="1" ht="15.75" x14ac:dyDescent="0.25">
      <c r="A26" s="673"/>
      <c r="B26" s="676"/>
      <c r="C26" s="308"/>
      <c r="D26" s="309"/>
      <c r="E26" s="401"/>
      <c r="F26" s="406"/>
      <c r="G26" s="407"/>
      <c r="H26" s="408"/>
      <c r="I26" s="408"/>
      <c r="J26" s="408"/>
      <c r="K26" s="409">
        <f t="shared" si="0"/>
        <v>0</v>
      </c>
      <c r="L26" s="395">
        <f t="shared" si="1"/>
        <v>0</v>
      </c>
      <c r="M26" s="396">
        <f t="shared" si="2"/>
        <v>0</v>
      </c>
      <c r="N26" s="396">
        <f t="shared" si="3"/>
        <v>0</v>
      </c>
      <c r="O26" s="397">
        <f t="shared" si="4"/>
        <v>0</v>
      </c>
      <c r="P26" s="398">
        <f t="shared" si="5"/>
        <v>0</v>
      </c>
      <c r="Q26" s="387"/>
      <c r="R26" s="399"/>
      <c r="S26" s="400"/>
    </row>
    <row r="27" spans="1:19" s="292" customFormat="1" ht="15.75" x14ac:dyDescent="0.25">
      <c r="A27" s="673"/>
      <c r="B27" s="676"/>
      <c r="C27" s="306"/>
      <c r="D27" s="307"/>
      <c r="E27" s="410"/>
      <c r="F27" s="411"/>
      <c r="G27" s="412"/>
      <c r="H27" s="413"/>
      <c r="I27" s="413"/>
      <c r="J27" s="413"/>
      <c r="K27" s="414">
        <f t="shared" ref="K27:K90" si="6">SUM(G27:J27)</f>
        <v>0</v>
      </c>
      <c r="L27" s="395">
        <f t="shared" si="1"/>
        <v>0</v>
      </c>
      <c r="M27" s="396">
        <f t="shared" si="2"/>
        <v>0</v>
      </c>
      <c r="N27" s="396">
        <f t="shared" si="3"/>
        <v>0</v>
      </c>
      <c r="O27" s="397">
        <f t="shared" si="4"/>
        <v>0</v>
      </c>
      <c r="P27" s="398">
        <f t="shared" si="5"/>
        <v>0</v>
      </c>
      <c r="Q27" s="387"/>
      <c r="R27" s="399"/>
      <c r="S27" s="400"/>
    </row>
    <row r="28" spans="1:19" s="292" customFormat="1" ht="15.75" x14ac:dyDescent="0.25">
      <c r="A28" s="673"/>
      <c r="B28" s="676"/>
      <c r="C28" s="306"/>
      <c r="D28" s="307"/>
      <c r="E28" s="410"/>
      <c r="F28" s="411"/>
      <c r="G28" s="412"/>
      <c r="H28" s="413"/>
      <c r="I28" s="413"/>
      <c r="J28" s="413"/>
      <c r="K28" s="414">
        <f t="shared" si="6"/>
        <v>0</v>
      </c>
      <c r="L28" s="395">
        <f t="shared" si="1"/>
        <v>0</v>
      </c>
      <c r="M28" s="396">
        <f t="shared" si="2"/>
        <v>0</v>
      </c>
      <c r="N28" s="396">
        <f t="shared" si="3"/>
        <v>0</v>
      </c>
      <c r="O28" s="397">
        <f t="shared" si="4"/>
        <v>0</v>
      </c>
      <c r="P28" s="398">
        <f t="shared" si="5"/>
        <v>0</v>
      </c>
      <c r="Q28" s="387"/>
      <c r="R28" s="399"/>
      <c r="S28" s="400"/>
    </row>
    <row r="29" spans="1:19" s="292" customFormat="1" ht="15.75" x14ac:dyDescent="0.25">
      <c r="A29" s="673"/>
      <c r="B29" s="676"/>
      <c r="C29" s="306"/>
      <c r="D29" s="307"/>
      <c r="E29" s="410"/>
      <c r="F29" s="411"/>
      <c r="G29" s="412"/>
      <c r="H29" s="413"/>
      <c r="I29" s="413"/>
      <c r="J29" s="413"/>
      <c r="K29" s="414">
        <f t="shared" si="6"/>
        <v>0</v>
      </c>
      <c r="L29" s="395">
        <f t="shared" si="1"/>
        <v>0</v>
      </c>
      <c r="M29" s="396">
        <f t="shared" si="2"/>
        <v>0</v>
      </c>
      <c r="N29" s="396">
        <f t="shared" si="3"/>
        <v>0</v>
      </c>
      <c r="O29" s="397">
        <f t="shared" si="4"/>
        <v>0</v>
      </c>
      <c r="P29" s="398">
        <f t="shared" si="5"/>
        <v>0</v>
      </c>
      <c r="Q29" s="387"/>
      <c r="R29" s="399"/>
      <c r="S29" s="400"/>
    </row>
    <row r="30" spans="1:19" s="292" customFormat="1" ht="15.75" x14ac:dyDescent="0.25">
      <c r="A30" s="673"/>
      <c r="B30" s="676"/>
      <c r="C30" s="306"/>
      <c r="D30" s="307"/>
      <c r="E30" s="410"/>
      <c r="F30" s="411"/>
      <c r="G30" s="412"/>
      <c r="H30" s="413"/>
      <c r="I30" s="413"/>
      <c r="J30" s="413"/>
      <c r="K30" s="414">
        <f t="shared" si="6"/>
        <v>0</v>
      </c>
      <c r="L30" s="395">
        <f t="shared" si="1"/>
        <v>0</v>
      </c>
      <c r="M30" s="396">
        <f t="shared" si="2"/>
        <v>0</v>
      </c>
      <c r="N30" s="396">
        <f t="shared" si="3"/>
        <v>0</v>
      </c>
      <c r="O30" s="397">
        <f t="shared" si="4"/>
        <v>0</v>
      </c>
      <c r="P30" s="398">
        <f t="shared" si="5"/>
        <v>0</v>
      </c>
      <c r="Q30" s="387"/>
      <c r="R30" s="399"/>
      <c r="S30" s="400"/>
    </row>
    <row r="31" spans="1:19" s="292" customFormat="1" ht="15.75" x14ac:dyDescent="0.25">
      <c r="A31" s="673"/>
      <c r="B31" s="676"/>
      <c r="C31" s="306"/>
      <c r="D31" s="307"/>
      <c r="E31" s="410"/>
      <c r="F31" s="411"/>
      <c r="G31" s="412"/>
      <c r="H31" s="413"/>
      <c r="I31" s="413"/>
      <c r="J31" s="413"/>
      <c r="K31" s="414">
        <f t="shared" si="6"/>
        <v>0</v>
      </c>
      <c r="L31" s="395">
        <f t="shared" si="1"/>
        <v>0</v>
      </c>
      <c r="M31" s="396">
        <f t="shared" si="2"/>
        <v>0</v>
      </c>
      <c r="N31" s="396">
        <f t="shared" si="3"/>
        <v>0</v>
      </c>
      <c r="O31" s="397">
        <f t="shared" si="4"/>
        <v>0</v>
      </c>
      <c r="P31" s="398">
        <f t="shared" si="5"/>
        <v>0</v>
      </c>
      <c r="Q31" s="387"/>
      <c r="R31" s="399"/>
      <c r="S31" s="400"/>
    </row>
    <row r="32" spans="1:19" s="292" customFormat="1" ht="15.75" x14ac:dyDescent="0.25">
      <c r="A32" s="673"/>
      <c r="B32" s="676"/>
      <c r="C32" s="306"/>
      <c r="D32" s="307"/>
      <c r="E32" s="410"/>
      <c r="F32" s="411"/>
      <c r="G32" s="412"/>
      <c r="H32" s="413"/>
      <c r="I32" s="413"/>
      <c r="J32" s="413"/>
      <c r="K32" s="414">
        <f t="shared" si="6"/>
        <v>0</v>
      </c>
      <c r="L32" s="395">
        <f t="shared" si="1"/>
        <v>0</v>
      </c>
      <c r="M32" s="396">
        <f t="shared" si="2"/>
        <v>0</v>
      </c>
      <c r="N32" s="396">
        <f t="shared" si="3"/>
        <v>0</v>
      </c>
      <c r="O32" s="397">
        <f t="shared" si="4"/>
        <v>0</v>
      </c>
      <c r="P32" s="398">
        <f t="shared" si="5"/>
        <v>0</v>
      </c>
      <c r="Q32" s="387"/>
      <c r="R32" s="399"/>
      <c r="S32" s="400"/>
    </row>
    <row r="33" spans="1:19" s="292" customFormat="1" ht="15.75" x14ac:dyDescent="0.25">
      <c r="A33" s="673"/>
      <c r="B33" s="676"/>
      <c r="C33" s="306"/>
      <c r="D33" s="307"/>
      <c r="E33" s="410"/>
      <c r="F33" s="411"/>
      <c r="G33" s="412"/>
      <c r="H33" s="413"/>
      <c r="I33" s="413"/>
      <c r="J33" s="413"/>
      <c r="K33" s="414">
        <f t="shared" si="6"/>
        <v>0</v>
      </c>
      <c r="L33" s="395">
        <f t="shared" si="1"/>
        <v>0</v>
      </c>
      <c r="M33" s="396">
        <f t="shared" si="2"/>
        <v>0</v>
      </c>
      <c r="N33" s="396">
        <f t="shared" si="3"/>
        <v>0</v>
      </c>
      <c r="O33" s="397">
        <f t="shared" si="4"/>
        <v>0</v>
      </c>
      <c r="P33" s="398">
        <f t="shared" si="5"/>
        <v>0</v>
      </c>
      <c r="Q33" s="387"/>
      <c r="R33" s="399"/>
      <c r="S33" s="400"/>
    </row>
    <row r="34" spans="1:19" s="292" customFormat="1" ht="15.75" x14ac:dyDescent="0.25">
      <c r="A34" s="673"/>
      <c r="B34" s="676"/>
      <c r="C34" s="306"/>
      <c r="D34" s="307"/>
      <c r="E34" s="410"/>
      <c r="F34" s="411"/>
      <c r="G34" s="412"/>
      <c r="H34" s="413"/>
      <c r="I34" s="413"/>
      <c r="J34" s="413"/>
      <c r="K34" s="414">
        <f t="shared" si="6"/>
        <v>0</v>
      </c>
      <c r="L34" s="395">
        <f t="shared" si="1"/>
        <v>0</v>
      </c>
      <c r="M34" s="396">
        <f t="shared" si="2"/>
        <v>0</v>
      </c>
      <c r="N34" s="396">
        <f t="shared" si="3"/>
        <v>0</v>
      </c>
      <c r="O34" s="397">
        <f t="shared" si="4"/>
        <v>0</v>
      </c>
      <c r="P34" s="398">
        <f t="shared" si="5"/>
        <v>0</v>
      </c>
      <c r="Q34" s="387"/>
      <c r="R34" s="399"/>
      <c r="S34" s="400"/>
    </row>
    <row r="35" spans="1:19" s="292" customFormat="1" ht="15.75" x14ac:dyDescent="0.25">
      <c r="A35" s="673"/>
      <c r="B35" s="676"/>
      <c r="C35" s="306"/>
      <c r="D35" s="307"/>
      <c r="E35" s="410"/>
      <c r="F35" s="411"/>
      <c r="G35" s="412"/>
      <c r="H35" s="413"/>
      <c r="I35" s="413"/>
      <c r="J35" s="413"/>
      <c r="K35" s="414">
        <f t="shared" si="6"/>
        <v>0</v>
      </c>
      <c r="L35" s="395">
        <f t="shared" si="1"/>
        <v>0</v>
      </c>
      <c r="M35" s="396">
        <f t="shared" si="2"/>
        <v>0</v>
      </c>
      <c r="N35" s="396">
        <f t="shared" si="3"/>
        <v>0</v>
      </c>
      <c r="O35" s="397">
        <f t="shared" si="4"/>
        <v>0</v>
      </c>
      <c r="P35" s="398">
        <f t="shared" si="5"/>
        <v>0</v>
      </c>
      <c r="Q35" s="387"/>
      <c r="R35" s="399"/>
      <c r="S35" s="400"/>
    </row>
    <row r="36" spans="1:19" s="292" customFormat="1" ht="15.75" x14ac:dyDescent="0.25">
      <c r="A36" s="673"/>
      <c r="B36" s="676"/>
      <c r="C36" s="306"/>
      <c r="D36" s="307"/>
      <c r="E36" s="410"/>
      <c r="F36" s="411"/>
      <c r="G36" s="412"/>
      <c r="H36" s="413"/>
      <c r="I36" s="413"/>
      <c r="J36" s="413"/>
      <c r="K36" s="414">
        <f t="shared" si="6"/>
        <v>0</v>
      </c>
      <c r="L36" s="395">
        <f t="shared" si="1"/>
        <v>0</v>
      </c>
      <c r="M36" s="396">
        <f t="shared" si="2"/>
        <v>0</v>
      </c>
      <c r="N36" s="396">
        <f t="shared" si="3"/>
        <v>0</v>
      </c>
      <c r="O36" s="397">
        <f t="shared" si="4"/>
        <v>0</v>
      </c>
      <c r="P36" s="398">
        <f t="shared" si="5"/>
        <v>0</v>
      </c>
      <c r="Q36" s="387"/>
      <c r="R36" s="399"/>
      <c r="S36" s="400"/>
    </row>
    <row r="37" spans="1:19" s="292" customFormat="1" ht="15.75" x14ac:dyDescent="0.25">
      <c r="A37" s="673"/>
      <c r="B37" s="676"/>
      <c r="C37" s="306"/>
      <c r="D37" s="307"/>
      <c r="E37" s="410"/>
      <c r="F37" s="411"/>
      <c r="G37" s="412"/>
      <c r="H37" s="413"/>
      <c r="I37" s="413"/>
      <c r="J37" s="413"/>
      <c r="K37" s="414">
        <f t="shared" si="6"/>
        <v>0</v>
      </c>
      <c r="L37" s="395">
        <f t="shared" si="1"/>
        <v>0</v>
      </c>
      <c r="M37" s="396">
        <f t="shared" si="2"/>
        <v>0</v>
      </c>
      <c r="N37" s="396">
        <f t="shared" si="3"/>
        <v>0</v>
      </c>
      <c r="O37" s="397">
        <f t="shared" si="4"/>
        <v>0</v>
      </c>
      <c r="P37" s="398">
        <f t="shared" si="5"/>
        <v>0</v>
      </c>
      <c r="Q37" s="387"/>
      <c r="R37" s="399"/>
      <c r="S37" s="400"/>
    </row>
    <row r="38" spans="1:19" s="292" customFormat="1" ht="15.75" x14ac:dyDescent="0.25">
      <c r="A38" s="673"/>
      <c r="B38" s="676"/>
      <c r="C38" s="306"/>
      <c r="D38" s="307"/>
      <c r="E38" s="410"/>
      <c r="F38" s="411"/>
      <c r="G38" s="412"/>
      <c r="H38" s="413"/>
      <c r="I38" s="413"/>
      <c r="J38" s="413"/>
      <c r="K38" s="414">
        <f t="shared" si="6"/>
        <v>0</v>
      </c>
      <c r="L38" s="395">
        <f t="shared" si="1"/>
        <v>0</v>
      </c>
      <c r="M38" s="396">
        <f t="shared" si="2"/>
        <v>0</v>
      </c>
      <c r="N38" s="396">
        <f t="shared" si="3"/>
        <v>0</v>
      </c>
      <c r="O38" s="397">
        <f t="shared" si="4"/>
        <v>0</v>
      </c>
      <c r="P38" s="398">
        <f t="shared" si="5"/>
        <v>0</v>
      </c>
      <c r="Q38" s="387"/>
      <c r="R38" s="399"/>
      <c r="S38" s="400"/>
    </row>
    <row r="39" spans="1:19" s="292" customFormat="1" ht="15.75" x14ac:dyDescent="0.25">
      <c r="A39" s="673"/>
      <c r="B39" s="676"/>
      <c r="C39" s="306"/>
      <c r="D39" s="307"/>
      <c r="E39" s="410"/>
      <c r="F39" s="411"/>
      <c r="G39" s="412"/>
      <c r="H39" s="413"/>
      <c r="I39" s="413"/>
      <c r="J39" s="413"/>
      <c r="K39" s="414">
        <f t="shared" si="6"/>
        <v>0</v>
      </c>
      <c r="L39" s="395">
        <f t="shared" si="1"/>
        <v>0</v>
      </c>
      <c r="M39" s="396">
        <f t="shared" si="2"/>
        <v>0</v>
      </c>
      <c r="N39" s="396">
        <f t="shared" si="3"/>
        <v>0</v>
      </c>
      <c r="O39" s="397">
        <f t="shared" si="4"/>
        <v>0</v>
      </c>
      <c r="P39" s="398">
        <f t="shared" si="5"/>
        <v>0</v>
      </c>
      <c r="Q39" s="387"/>
      <c r="R39" s="399"/>
      <c r="S39" s="400"/>
    </row>
    <row r="40" spans="1:19" s="292" customFormat="1" ht="15.75" x14ac:dyDescent="0.25">
      <c r="A40" s="673"/>
      <c r="B40" s="676"/>
      <c r="C40" s="306"/>
      <c r="D40" s="307"/>
      <c r="E40" s="410"/>
      <c r="F40" s="411"/>
      <c r="G40" s="412"/>
      <c r="H40" s="413"/>
      <c r="I40" s="413"/>
      <c r="J40" s="413"/>
      <c r="K40" s="414">
        <f t="shared" si="6"/>
        <v>0</v>
      </c>
      <c r="L40" s="395">
        <f t="shared" si="1"/>
        <v>0</v>
      </c>
      <c r="M40" s="396">
        <f t="shared" si="2"/>
        <v>0</v>
      </c>
      <c r="N40" s="396">
        <f t="shared" si="3"/>
        <v>0</v>
      </c>
      <c r="O40" s="397">
        <f t="shared" si="4"/>
        <v>0</v>
      </c>
      <c r="P40" s="398">
        <f t="shared" si="5"/>
        <v>0</v>
      </c>
      <c r="Q40" s="387"/>
      <c r="R40" s="399"/>
      <c r="S40" s="400"/>
    </row>
    <row r="41" spans="1:19" s="292" customFormat="1" ht="15.75" x14ac:dyDescent="0.25">
      <c r="A41" s="673"/>
      <c r="B41" s="676"/>
      <c r="C41" s="306"/>
      <c r="D41" s="307"/>
      <c r="E41" s="410"/>
      <c r="F41" s="411"/>
      <c r="G41" s="412"/>
      <c r="H41" s="413"/>
      <c r="I41" s="413"/>
      <c r="J41" s="413"/>
      <c r="K41" s="414">
        <f t="shared" si="6"/>
        <v>0</v>
      </c>
      <c r="L41" s="395">
        <f t="shared" si="1"/>
        <v>0</v>
      </c>
      <c r="M41" s="396">
        <f t="shared" si="2"/>
        <v>0</v>
      </c>
      <c r="N41" s="396">
        <f t="shared" si="3"/>
        <v>0</v>
      </c>
      <c r="O41" s="397">
        <f t="shared" si="4"/>
        <v>0</v>
      </c>
      <c r="P41" s="398">
        <f t="shared" si="5"/>
        <v>0</v>
      </c>
      <c r="Q41" s="387"/>
      <c r="R41" s="399"/>
      <c r="S41" s="400"/>
    </row>
    <row r="42" spans="1:19" s="292" customFormat="1" ht="15.75" x14ac:dyDescent="0.25">
      <c r="A42" s="673"/>
      <c r="B42" s="676"/>
      <c r="C42" s="306"/>
      <c r="D42" s="307"/>
      <c r="E42" s="410"/>
      <c r="F42" s="411"/>
      <c r="G42" s="412"/>
      <c r="H42" s="413"/>
      <c r="I42" s="413"/>
      <c r="J42" s="413"/>
      <c r="K42" s="414">
        <f t="shared" si="6"/>
        <v>0</v>
      </c>
      <c r="L42" s="395">
        <f t="shared" si="1"/>
        <v>0</v>
      </c>
      <c r="M42" s="396">
        <f t="shared" si="2"/>
        <v>0</v>
      </c>
      <c r="N42" s="396">
        <f t="shared" si="3"/>
        <v>0</v>
      </c>
      <c r="O42" s="397">
        <f t="shared" si="4"/>
        <v>0</v>
      </c>
      <c r="P42" s="398">
        <f t="shared" si="5"/>
        <v>0</v>
      </c>
      <c r="Q42" s="387"/>
      <c r="R42" s="399"/>
      <c r="S42" s="400"/>
    </row>
    <row r="43" spans="1:19" s="292" customFormat="1" ht="15.75" x14ac:dyDescent="0.25">
      <c r="A43" s="673"/>
      <c r="B43" s="676"/>
      <c r="C43" s="306"/>
      <c r="D43" s="307"/>
      <c r="E43" s="410"/>
      <c r="F43" s="411"/>
      <c r="G43" s="412"/>
      <c r="H43" s="413"/>
      <c r="I43" s="413"/>
      <c r="J43" s="413"/>
      <c r="K43" s="414">
        <f t="shared" si="6"/>
        <v>0</v>
      </c>
      <c r="L43" s="395">
        <f t="shared" si="1"/>
        <v>0</v>
      </c>
      <c r="M43" s="396">
        <f t="shared" si="2"/>
        <v>0</v>
      </c>
      <c r="N43" s="396">
        <f t="shared" si="3"/>
        <v>0</v>
      </c>
      <c r="O43" s="397">
        <f t="shared" si="4"/>
        <v>0</v>
      </c>
      <c r="P43" s="398">
        <f t="shared" si="5"/>
        <v>0</v>
      </c>
      <c r="Q43" s="387"/>
      <c r="R43" s="399"/>
      <c r="S43" s="400"/>
    </row>
    <row r="44" spans="1:19" s="292" customFormat="1" ht="15.75" x14ac:dyDescent="0.25">
      <c r="A44" s="673"/>
      <c r="B44" s="676"/>
      <c r="C44" s="306"/>
      <c r="D44" s="307"/>
      <c r="E44" s="410"/>
      <c r="F44" s="411"/>
      <c r="G44" s="412"/>
      <c r="H44" s="413"/>
      <c r="I44" s="413"/>
      <c r="J44" s="413"/>
      <c r="K44" s="414">
        <f t="shared" si="6"/>
        <v>0</v>
      </c>
      <c r="L44" s="395">
        <f t="shared" si="1"/>
        <v>0</v>
      </c>
      <c r="M44" s="396">
        <f t="shared" si="2"/>
        <v>0</v>
      </c>
      <c r="N44" s="396">
        <f t="shared" si="3"/>
        <v>0</v>
      </c>
      <c r="O44" s="397">
        <f t="shared" si="4"/>
        <v>0</v>
      </c>
      <c r="P44" s="398">
        <f t="shared" si="5"/>
        <v>0</v>
      </c>
      <c r="Q44" s="387"/>
      <c r="R44" s="399"/>
      <c r="S44" s="400"/>
    </row>
    <row r="45" spans="1:19" s="292" customFormat="1" ht="15.75" x14ac:dyDescent="0.25">
      <c r="A45" s="673"/>
      <c r="B45" s="676"/>
      <c r="C45" s="306"/>
      <c r="D45" s="307"/>
      <c r="E45" s="410"/>
      <c r="F45" s="411"/>
      <c r="G45" s="412"/>
      <c r="H45" s="413"/>
      <c r="I45" s="413"/>
      <c r="J45" s="413"/>
      <c r="K45" s="414">
        <f t="shared" si="6"/>
        <v>0</v>
      </c>
      <c r="L45" s="395">
        <f t="shared" si="1"/>
        <v>0</v>
      </c>
      <c r="M45" s="396">
        <f t="shared" si="2"/>
        <v>0</v>
      </c>
      <c r="N45" s="396">
        <f t="shared" si="3"/>
        <v>0</v>
      </c>
      <c r="O45" s="397">
        <f t="shared" si="4"/>
        <v>0</v>
      </c>
      <c r="P45" s="398">
        <f t="shared" si="5"/>
        <v>0</v>
      </c>
      <c r="Q45" s="387"/>
      <c r="R45" s="399"/>
      <c r="S45" s="400"/>
    </row>
    <row r="46" spans="1:19" s="292" customFormat="1" ht="15.75" x14ac:dyDescent="0.25">
      <c r="A46" s="673"/>
      <c r="B46" s="676"/>
      <c r="C46" s="306"/>
      <c r="D46" s="307"/>
      <c r="E46" s="410"/>
      <c r="F46" s="411"/>
      <c r="G46" s="412"/>
      <c r="H46" s="413"/>
      <c r="I46" s="413"/>
      <c r="J46" s="413"/>
      <c r="K46" s="414">
        <f t="shared" si="6"/>
        <v>0</v>
      </c>
      <c r="L46" s="395">
        <f t="shared" si="1"/>
        <v>0</v>
      </c>
      <c r="M46" s="396">
        <f t="shared" si="2"/>
        <v>0</v>
      </c>
      <c r="N46" s="396">
        <f t="shared" si="3"/>
        <v>0</v>
      </c>
      <c r="O46" s="397">
        <f t="shared" si="4"/>
        <v>0</v>
      </c>
      <c r="P46" s="398">
        <f t="shared" si="5"/>
        <v>0</v>
      </c>
      <c r="Q46" s="387"/>
      <c r="R46" s="399"/>
      <c r="S46" s="400"/>
    </row>
    <row r="47" spans="1:19" s="292" customFormat="1" ht="15.75" x14ac:dyDescent="0.25">
      <c r="A47" s="673"/>
      <c r="B47" s="676"/>
      <c r="C47" s="306"/>
      <c r="D47" s="307"/>
      <c r="E47" s="410"/>
      <c r="F47" s="411"/>
      <c r="G47" s="412"/>
      <c r="H47" s="413"/>
      <c r="I47" s="413"/>
      <c r="J47" s="413"/>
      <c r="K47" s="414">
        <f t="shared" si="6"/>
        <v>0</v>
      </c>
      <c r="L47" s="395">
        <f t="shared" si="1"/>
        <v>0</v>
      </c>
      <c r="M47" s="396">
        <f t="shared" si="2"/>
        <v>0</v>
      </c>
      <c r="N47" s="396">
        <f t="shared" si="3"/>
        <v>0</v>
      </c>
      <c r="O47" s="397">
        <f t="shared" si="4"/>
        <v>0</v>
      </c>
      <c r="P47" s="398">
        <f t="shared" si="5"/>
        <v>0</v>
      </c>
      <c r="Q47" s="387"/>
      <c r="R47" s="399"/>
      <c r="S47" s="400"/>
    </row>
    <row r="48" spans="1:19" s="292" customFormat="1" ht="15.75" x14ac:dyDescent="0.25">
      <c r="A48" s="673"/>
      <c r="B48" s="676"/>
      <c r="C48" s="306"/>
      <c r="D48" s="307"/>
      <c r="E48" s="410"/>
      <c r="F48" s="411"/>
      <c r="G48" s="412"/>
      <c r="H48" s="413"/>
      <c r="I48" s="413"/>
      <c r="J48" s="413"/>
      <c r="K48" s="414">
        <f t="shared" si="6"/>
        <v>0</v>
      </c>
      <c r="L48" s="395">
        <f t="shared" si="1"/>
        <v>0</v>
      </c>
      <c r="M48" s="396">
        <f t="shared" si="2"/>
        <v>0</v>
      </c>
      <c r="N48" s="396">
        <f t="shared" si="3"/>
        <v>0</v>
      </c>
      <c r="O48" s="397">
        <f t="shared" si="4"/>
        <v>0</v>
      </c>
      <c r="P48" s="398">
        <f t="shared" si="5"/>
        <v>0</v>
      </c>
      <c r="Q48" s="387"/>
      <c r="R48" s="399"/>
      <c r="S48" s="400"/>
    </row>
    <row r="49" spans="1:19" s="292" customFormat="1" ht="15.75" x14ac:dyDescent="0.25">
      <c r="A49" s="673"/>
      <c r="B49" s="676"/>
      <c r="C49" s="306"/>
      <c r="D49" s="307"/>
      <c r="E49" s="410"/>
      <c r="F49" s="411"/>
      <c r="G49" s="412"/>
      <c r="H49" s="413"/>
      <c r="I49" s="413"/>
      <c r="J49" s="413"/>
      <c r="K49" s="414">
        <f t="shared" si="6"/>
        <v>0</v>
      </c>
      <c r="L49" s="395">
        <f t="shared" si="1"/>
        <v>0</v>
      </c>
      <c r="M49" s="396">
        <f t="shared" si="2"/>
        <v>0</v>
      </c>
      <c r="N49" s="396">
        <f t="shared" si="3"/>
        <v>0</v>
      </c>
      <c r="O49" s="397">
        <f t="shared" si="4"/>
        <v>0</v>
      </c>
      <c r="P49" s="398">
        <f t="shared" si="5"/>
        <v>0</v>
      </c>
      <c r="Q49" s="387"/>
      <c r="R49" s="399"/>
      <c r="S49" s="400"/>
    </row>
    <row r="50" spans="1:19" s="292" customFormat="1" ht="15.75" x14ac:dyDescent="0.25">
      <c r="A50" s="673"/>
      <c r="B50" s="676"/>
      <c r="C50" s="306"/>
      <c r="D50" s="307"/>
      <c r="E50" s="410"/>
      <c r="F50" s="411"/>
      <c r="G50" s="412"/>
      <c r="H50" s="413"/>
      <c r="I50" s="413"/>
      <c r="J50" s="413"/>
      <c r="K50" s="414">
        <f t="shared" si="6"/>
        <v>0</v>
      </c>
      <c r="L50" s="395">
        <f t="shared" si="1"/>
        <v>0</v>
      </c>
      <c r="M50" s="396">
        <f t="shared" si="2"/>
        <v>0</v>
      </c>
      <c r="N50" s="396">
        <f t="shared" si="3"/>
        <v>0</v>
      </c>
      <c r="O50" s="397">
        <f t="shared" si="4"/>
        <v>0</v>
      </c>
      <c r="P50" s="398">
        <f t="shared" si="5"/>
        <v>0</v>
      </c>
      <c r="Q50" s="387"/>
      <c r="R50" s="399"/>
      <c r="S50" s="400"/>
    </row>
    <row r="51" spans="1:19" s="292" customFormat="1" ht="15.75" x14ac:dyDescent="0.25">
      <c r="A51" s="673"/>
      <c r="B51" s="676"/>
      <c r="C51" s="306"/>
      <c r="D51" s="307"/>
      <c r="E51" s="410"/>
      <c r="F51" s="411"/>
      <c r="G51" s="412"/>
      <c r="H51" s="413"/>
      <c r="I51" s="413"/>
      <c r="J51" s="413"/>
      <c r="K51" s="414">
        <f t="shared" si="6"/>
        <v>0</v>
      </c>
      <c r="L51" s="395">
        <f t="shared" si="1"/>
        <v>0</v>
      </c>
      <c r="M51" s="396">
        <f t="shared" si="2"/>
        <v>0</v>
      </c>
      <c r="N51" s="396">
        <f t="shared" si="3"/>
        <v>0</v>
      </c>
      <c r="O51" s="397">
        <f t="shared" si="4"/>
        <v>0</v>
      </c>
      <c r="P51" s="398">
        <f t="shared" si="5"/>
        <v>0</v>
      </c>
      <c r="Q51" s="387"/>
      <c r="R51" s="399"/>
      <c r="S51" s="400"/>
    </row>
    <row r="52" spans="1:19" s="292" customFormat="1" ht="15.75" x14ac:dyDescent="0.25">
      <c r="A52" s="673"/>
      <c r="B52" s="676"/>
      <c r="C52" s="306"/>
      <c r="D52" s="307"/>
      <c r="E52" s="410"/>
      <c r="F52" s="411"/>
      <c r="G52" s="412"/>
      <c r="H52" s="413"/>
      <c r="I52" s="413"/>
      <c r="J52" s="413"/>
      <c r="K52" s="414">
        <f t="shared" si="6"/>
        <v>0</v>
      </c>
      <c r="L52" s="395">
        <f t="shared" si="1"/>
        <v>0</v>
      </c>
      <c r="M52" s="396">
        <f t="shared" si="2"/>
        <v>0</v>
      </c>
      <c r="N52" s="396">
        <f t="shared" si="3"/>
        <v>0</v>
      </c>
      <c r="O52" s="397">
        <f t="shared" si="4"/>
        <v>0</v>
      </c>
      <c r="P52" s="398">
        <f t="shared" si="5"/>
        <v>0</v>
      </c>
      <c r="Q52" s="387"/>
      <c r="R52" s="399"/>
      <c r="S52" s="400"/>
    </row>
    <row r="53" spans="1:19" s="292" customFormat="1" ht="15.75" x14ac:dyDescent="0.25">
      <c r="A53" s="673"/>
      <c r="B53" s="676"/>
      <c r="C53" s="306"/>
      <c r="D53" s="307"/>
      <c r="E53" s="410"/>
      <c r="F53" s="411"/>
      <c r="G53" s="412"/>
      <c r="H53" s="413"/>
      <c r="I53" s="413"/>
      <c r="J53" s="413"/>
      <c r="K53" s="414">
        <f t="shared" si="6"/>
        <v>0</v>
      </c>
      <c r="L53" s="395">
        <f t="shared" si="1"/>
        <v>0</v>
      </c>
      <c r="M53" s="396">
        <f t="shared" si="2"/>
        <v>0</v>
      </c>
      <c r="N53" s="396">
        <f t="shared" si="3"/>
        <v>0</v>
      </c>
      <c r="O53" s="397">
        <f t="shared" si="4"/>
        <v>0</v>
      </c>
      <c r="P53" s="398">
        <f t="shared" si="5"/>
        <v>0</v>
      </c>
      <c r="Q53" s="387"/>
      <c r="R53" s="399"/>
      <c r="S53" s="400"/>
    </row>
    <row r="54" spans="1:19" s="292" customFormat="1" ht="15.75" x14ac:dyDescent="0.25">
      <c r="A54" s="673"/>
      <c r="B54" s="676"/>
      <c r="C54" s="306"/>
      <c r="D54" s="307"/>
      <c r="E54" s="410"/>
      <c r="F54" s="411"/>
      <c r="G54" s="412"/>
      <c r="H54" s="413"/>
      <c r="I54" s="413"/>
      <c r="J54" s="413"/>
      <c r="K54" s="414">
        <f t="shared" si="6"/>
        <v>0</v>
      </c>
      <c r="L54" s="395">
        <f t="shared" si="1"/>
        <v>0</v>
      </c>
      <c r="M54" s="396">
        <f t="shared" si="2"/>
        <v>0</v>
      </c>
      <c r="N54" s="396">
        <f t="shared" si="3"/>
        <v>0</v>
      </c>
      <c r="O54" s="397">
        <f t="shared" si="4"/>
        <v>0</v>
      </c>
      <c r="P54" s="398">
        <f t="shared" si="5"/>
        <v>0</v>
      </c>
      <c r="Q54" s="387"/>
      <c r="R54" s="399"/>
      <c r="S54" s="400"/>
    </row>
    <row r="55" spans="1:19" s="292" customFormat="1" ht="15.75" x14ac:dyDescent="0.25">
      <c r="A55" s="673"/>
      <c r="B55" s="676"/>
      <c r="C55" s="306"/>
      <c r="D55" s="307"/>
      <c r="E55" s="410"/>
      <c r="F55" s="411"/>
      <c r="G55" s="412"/>
      <c r="H55" s="413"/>
      <c r="I55" s="413"/>
      <c r="J55" s="413"/>
      <c r="K55" s="414">
        <f t="shared" si="6"/>
        <v>0</v>
      </c>
      <c r="L55" s="395">
        <f t="shared" si="1"/>
        <v>0</v>
      </c>
      <c r="M55" s="396">
        <f t="shared" si="2"/>
        <v>0</v>
      </c>
      <c r="N55" s="396">
        <f t="shared" si="3"/>
        <v>0</v>
      </c>
      <c r="O55" s="397">
        <f t="shared" si="4"/>
        <v>0</v>
      </c>
      <c r="P55" s="398">
        <f t="shared" si="5"/>
        <v>0</v>
      </c>
      <c r="Q55" s="387"/>
      <c r="R55" s="399"/>
      <c r="S55" s="400"/>
    </row>
    <row r="56" spans="1:19" s="292" customFormat="1" ht="15.75" x14ac:dyDescent="0.25">
      <c r="A56" s="673"/>
      <c r="B56" s="676"/>
      <c r="C56" s="306"/>
      <c r="D56" s="307"/>
      <c r="E56" s="410"/>
      <c r="F56" s="411"/>
      <c r="G56" s="412"/>
      <c r="H56" s="413"/>
      <c r="I56" s="413"/>
      <c r="J56" s="413"/>
      <c r="K56" s="414">
        <f t="shared" si="6"/>
        <v>0</v>
      </c>
      <c r="L56" s="395">
        <f t="shared" si="1"/>
        <v>0</v>
      </c>
      <c r="M56" s="396">
        <f t="shared" si="2"/>
        <v>0</v>
      </c>
      <c r="N56" s="396">
        <f t="shared" si="3"/>
        <v>0</v>
      </c>
      <c r="O56" s="397">
        <f t="shared" si="4"/>
        <v>0</v>
      </c>
      <c r="P56" s="398">
        <f t="shared" si="5"/>
        <v>0</v>
      </c>
      <c r="Q56" s="387"/>
      <c r="R56" s="399"/>
      <c r="S56" s="400"/>
    </row>
    <row r="57" spans="1:19" s="292" customFormat="1" ht="15.75" x14ac:dyDescent="0.25">
      <c r="A57" s="673"/>
      <c r="B57" s="676"/>
      <c r="C57" s="306"/>
      <c r="D57" s="307"/>
      <c r="E57" s="410"/>
      <c r="F57" s="411"/>
      <c r="G57" s="412"/>
      <c r="H57" s="413"/>
      <c r="I57" s="413"/>
      <c r="J57" s="413"/>
      <c r="K57" s="414">
        <f t="shared" si="6"/>
        <v>0</v>
      </c>
      <c r="L57" s="395">
        <f t="shared" si="1"/>
        <v>0</v>
      </c>
      <c r="M57" s="396">
        <f t="shared" si="2"/>
        <v>0</v>
      </c>
      <c r="N57" s="396">
        <f t="shared" si="3"/>
        <v>0</v>
      </c>
      <c r="O57" s="397">
        <f t="shared" si="4"/>
        <v>0</v>
      </c>
      <c r="P57" s="398">
        <f t="shared" si="5"/>
        <v>0</v>
      </c>
      <c r="Q57" s="387"/>
      <c r="R57" s="399"/>
      <c r="S57" s="400"/>
    </row>
    <row r="58" spans="1:19" s="292" customFormat="1" ht="15.75" x14ac:dyDescent="0.25">
      <c r="A58" s="673"/>
      <c r="B58" s="676"/>
      <c r="C58" s="306"/>
      <c r="D58" s="307"/>
      <c r="E58" s="410"/>
      <c r="F58" s="411"/>
      <c r="G58" s="412"/>
      <c r="H58" s="413"/>
      <c r="I58" s="413"/>
      <c r="J58" s="413"/>
      <c r="K58" s="414">
        <f t="shared" si="6"/>
        <v>0</v>
      </c>
      <c r="L58" s="395">
        <f t="shared" si="1"/>
        <v>0</v>
      </c>
      <c r="M58" s="396">
        <f t="shared" si="2"/>
        <v>0</v>
      </c>
      <c r="N58" s="396">
        <f t="shared" si="3"/>
        <v>0</v>
      </c>
      <c r="O58" s="397">
        <f t="shared" si="4"/>
        <v>0</v>
      </c>
      <c r="P58" s="398">
        <f t="shared" si="5"/>
        <v>0</v>
      </c>
      <c r="Q58" s="387"/>
      <c r="R58" s="399"/>
      <c r="S58" s="400"/>
    </row>
    <row r="59" spans="1:19" s="292" customFormat="1" ht="15.75" x14ac:dyDescent="0.25">
      <c r="A59" s="673"/>
      <c r="B59" s="676"/>
      <c r="C59" s="306"/>
      <c r="D59" s="307"/>
      <c r="E59" s="410"/>
      <c r="F59" s="411"/>
      <c r="G59" s="412"/>
      <c r="H59" s="413"/>
      <c r="I59" s="413"/>
      <c r="J59" s="413"/>
      <c r="K59" s="414">
        <f t="shared" si="6"/>
        <v>0</v>
      </c>
      <c r="L59" s="395">
        <f t="shared" si="1"/>
        <v>0</v>
      </c>
      <c r="M59" s="396">
        <f t="shared" si="2"/>
        <v>0</v>
      </c>
      <c r="N59" s="396">
        <f t="shared" si="3"/>
        <v>0</v>
      </c>
      <c r="O59" s="397">
        <f t="shared" si="4"/>
        <v>0</v>
      </c>
      <c r="P59" s="398">
        <f t="shared" si="5"/>
        <v>0</v>
      </c>
      <c r="Q59" s="387"/>
      <c r="R59" s="399"/>
      <c r="S59" s="400"/>
    </row>
    <row r="60" spans="1:19" s="292" customFormat="1" ht="15.75" x14ac:dyDescent="0.25">
      <c r="A60" s="673"/>
      <c r="B60" s="676"/>
      <c r="C60" s="306"/>
      <c r="D60" s="307"/>
      <c r="E60" s="410"/>
      <c r="F60" s="411"/>
      <c r="G60" s="412"/>
      <c r="H60" s="413"/>
      <c r="I60" s="413"/>
      <c r="J60" s="413"/>
      <c r="K60" s="414">
        <f t="shared" si="6"/>
        <v>0</v>
      </c>
      <c r="L60" s="395">
        <f t="shared" si="1"/>
        <v>0</v>
      </c>
      <c r="M60" s="396">
        <f t="shared" si="2"/>
        <v>0</v>
      </c>
      <c r="N60" s="396">
        <f t="shared" si="3"/>
        <v>0</v>
      </c>
      <c r="O60" s="397">
        <f t="shared" si="4"/>
        <v>0</v>
      </c>
      <c r="P60" s="398">
        <f t="shared" si="5"/>
        <v>0</v>
      </c>
      <c r="Q60" s="387"/>
      <c r="R60" s="399"/>
      <c r="S60" s="400"/>
    </row>
    <row r="61" spans="1:19" s="292" customFormat="1" ht="15.75" x14ac:dyDescent="0.25">
      <c r="A61" s="673"/>
      <c r="B61" s="676"/>
      <c r="C61" s="306"/>
      <c r="D61" s="307"/>
      <c r="E61" s="410"/>
      <c r="F61" s="411"/>
      <c r="G61" s="412"/>
      <c r="H61" s="413"/>
      <c r="I61" s="413"/>
      <c r="J61" s="413"/>
      <c r="K61" s="414">
        <f t="shared" si="6"/>
        <v>0</v>
      </c>
      <c r="L61" s="395">
        <f t="shared" si="1"/>
        <v>0</v>
      </c>
      <c r="M61" s="396">
        <f t="shared" si="2"/>
        <v>0</v>
      </c>
      <c r="N61" s="396">
        <f t="shared" si="3"/>
        <v>0</v>
      </c>
      <c r="O61" s="397">
        <f t="shared" si="4"/>
        <v>0</v>
      </c>
      <c r="P61" s="398">
        <f t="shared" si="5"/>
        <v>0</v>
      </c>
      <c r="Q61" s="387"/>
      <c r="R61" s="399"/>
      <c r="S61" s="400"/>
    </row>
    <row r="62" spans="1:19" s="292" customFormat="1" ht="15.75" x14ac:dyDescent="0.25">
      <c r="A62" s="673"/>
      <c r="B62" s="676"/>
      <c r="C62" s="306"/>
      <c r="D62" s="307"/>
      <c r="E62" s="410"/>
      <c r="F62" s="411"/>
      <c r="G62" s="412"/>
      <c r="H62" s="413"/>
      <c r="I62" s="413"/>
      <c r="J62" s="413"/>
      <c r="K62" s="414">
        <f t="shared" si="6"/>
        <v>0</v>
      </c>
      <c r="L62" s="395">
        <f t="shared" si="1"/>
        <v>0</v>
      </c>
      <c r="M62" s="396">
        <f t="shared" si="2"/>
        <v>0</v>
      </c>
      <c r="N62" s="396">
        <f t="shared" si="3"/>
        <v>0</v>
      </c>
      <c r="O62" s="397">
        <f t="shared" si="4"/>
        <v>0</v>
      </c>
      <c r="P62" s="398">
        <f t="shared" si="5"/>
        <v>0</v>
      </c>
      <c r="Q62" s="387"/>
      <c r="R62" s="399"/>
      <c r="S62" s="400"/>
    </row>
    <row r="63" spans="1:19" s="292" customFormat="1" ht="15.75" x14ac:dyDescent="0.25">
      <c r="A63" s="673"/>
      <c r="B63" s="676"/>
      <c r="C63" s="306"/>
      <c r="D63" s="307"/>
      <c r="E63" s="410"/>
      <c r="F63" s="411"/>
      <c r="G63" s="412"/>
      <c r="H63" s="413"/>
      <c r="I63" s="413"/>
      <c r="J63" s="413"/>
      <c r="K63" s="414">
        <f t="shared" si="6"/>
        <v>0</v>
      </c>
      <c r="L63" s="395">
        <f t="shared" si="1"/>
        <v>0</v>
      </c>
      <c r="M63" s="396">
        <f t="shared" si="2"/>
        <v>0</v>
      </c>
      <c r="N63" s="396">
        <f t="shared" si="3"/>
        <v>0</v>
      </c>
      <c r="O63" s="397">
        <f t="shared" si="4"/>
        <v>0</v>
      </c>
      <c r="P63" s="398">
        <f t="shared" si="5"/>
        <v>0</v>
      </c>
      <c r="Q63" s="387"/>
      <c r="R63" s="399"/>
      <c r="S63" s="400"/>
    </row>
    <row r="64" spans="1:19" s="292" customFormat="1" ht="15.75" x14ac:dyDescent="0.25">
      <c r="A64" s="673"/>
      <c r="B64" s="676"/>
      <c r="C64" s="306"/>
      <c r="D64" s="307"/>
      <c r="E64" s="410"/>
      <c r="F64" s="411"/>
      <c r="G64" s="412"/>
      <c r="H64" s="413"/>
      <c r="I64" s="413"/>
      <c r="J64" s="413"/>
      <c r="K64" s="414">
        <f t="shared" si="6"/>
        <v>0</v>
      </c>
      <c r="L64" s="395">
        <f t="shared" si="1"/>
        <v>0</v>
      </c>
      <c r="M64" s="396">
        <f t="shared" si="2"/>
        <v>0</v>
      </c>
      <c r="N64" s="396">
        <f t="shared" si="3"/>
        <v>0</v>
      </c>
      <c r="O64" s="397">
        <f t="shared" si="4"/>
        <v>0</v>
      </c>
      <c r="P64" s="398">
        <f t="shared" si="5"/>
        <v>0</v>
      </c>
      <c r="Q64" s="387"/>
      <c r="R64" s="399"/>
      <c r="S64" s="400"/>
    </row>
    <row r="65" spans="1:19" s="292" customFormat="1" ht="15.75" x14ac:dyDescent="0.25">
      <c r="A65" s="673"/>
      <c r="B65" s="676"/>
      <c r="C65" s="306"/>
      <c r="D65" s="307"/>
      <c r="E65" s="410"/>
      <c r="F65" s="411"/>
      <c r="G65" s="412"/>
      <c r="H65" s="413"/>
      <c r="I65" s="413"/>
      <c r="J65" s="413"/>
      <c r="K65" s="414">
        <f t="shared" si="6"/>
        <v>0</v>
      </c>
      <c r="L65" s="395">
        <f t="shared" si="1"/>
        <v>0</v>
      </c>
      <c r="M65" s="396">
        <f t="shared" si="2"/>
        <v>0</v>
      </c>
      <c r="N65" s="396">
        <f t="shared" si="3"/>
        <v>0</v>
      </c>
      <c r="O65" s="397">
        <f t="shared" si="4"/>
        <v>0</v>
      </c>
      <c r="P65" s="398">
        <f t="shared" si="5"/>
        <v>0</v>
      </c>
      <c r="Q65" s="387"/>
      <c r="R65" s="399"/>
      <c r="S65" s="400"/>
    </row>
    <row r="66" spans="1:19" s="292" customFormat="1" ht="15.75" x14ac:dyDescent="0.25">
      <c r="A66" s="673"/>
      <c r="B66" s="676"/>
      <c r="C66" s="306"/>
      <c r="D66" s="307"/>
      <c r="E66" s="410"/>
      <c r="F66" s="411"/>
      <c r="G66" s="412"/>
      <c r="H66" s="413"/>
      <c r="I66" s="413"/>
      <c r="J66" s="413"/>
      <c r="K66" s="414">
        <f t="shared" si="6"/>
        <v>0</v>
      </c>
      <c r="L66" s="395">
        <f t="shared" si="1"/>
        <v>0</v>
      </c>
      <c r="M66" s="396">
        <f t="shared" si="2"/>
        <v>0</v>
      </c>
      <c r="N66" s="396">
        <f t="shared" si="3"/>
        <v>0</v>
      </c>
      <c r="O66" s="397">
        <f t="shared" si="4"/>
        <v>0</v>
      </c>
      <c r="P66" s="398">
        <f t="shared" si="5"/>
        <v>0</v>
      </c>
      <c r="Q66" s="387"/>
      <c r="R66" s="399"/>
      <c r="S66" s="400"/>
    </row>
    <row r="67" spans="1:19" s="292" customFormat="1" ht="15.75" x14ac:dyDescent="0.25">
      <c r="A67" s="673"/>
      <c r="B67" s="676"/>
      <c r="C67" s="306"/>
      <c r="D67" s="307"/>
      <c r="E67" s="410"/>
      <c r="F67" s="411"/>
      <c r="G67" s="412"/>
      <c r="H67" s="413"/>
      <c r="I67" s="413"/>
      <c r="J67" s="413"/>
      <c r="K67" s="414">
        <f t="shared" si="6"/>
        <v>0</v>
      </c>
      <c r="L67" s="395">
        <f t="shared" si="1"/>
        <v>0</v>
      </c>
      <c r="M67" s="396">
        <f t="shared" si="2"/>
        <v>0</v>
      </c>
      <c r="N67" s="396">
        <f t="shared" si="3"/>
        <v>0</v>
      </c>
      <c r="O67" s="397">
        <f t="shared" si="4"/>
        <v>0</v>
      </c>
      <c r="P67" s="398">
        <f t="shared" si="5"/>
        <v>0</v>
      </c>
      <c r="Q67" s="387"/>
      <c r="R67" s="399"/>
      <c r="S67" s="400"/>
    </row>
    <row r="68" spans="1:19" s="292" customFormat="1" ht="15.75" x14ac:dyDescent="0.25">
      <c r="A68" s="673"/>
      <c r="B68" s="676"/>
      <c r="C68" s="306"/>
      <c r="D68" s="307"/>
      <c r="E68" s="410"/>
      <c r="F68" s="411"/>
      <c r="G68" s="412"/>
      <c r="H68" s="413"/>
      <c r="I68" s="413"/>
      <c r="J68" s="413"/>
      <c r="K68" s="414">
        <f t="shared" si="6"/>
        <v>0</v>
      </c>
      <c r="L68" s="395">
        <f t="shared" si="1"/>
        <v>0</v>
      </c>
      <c r="M68" s="396">
        <f t="shared" si="2"/>
        <v>0</v>
      </c>
      <c r="N68" s="396">
        <f t="shared" si="3"/>
        <v>0</v>
      </c>
      <c r="O68" s="397">
        <f t="shared" si="4"/>
        <v>0</v>
      </c>
      <c r="P68" s="398">
        <f t="shared" si="5"/>
        <v>0</v>
      </c>
      <c r="Q68" s="387"/>
      <c r="R68" s="399"/>
      <c r="S68" s="400"/>
    </row>
    <row r="69" spans="1:19" s="292" customFormat="1" ht="15.75" x14ac:dyDescent="0.25">
      <c r="A69" s="673"/>
      <c r="B69" s="676"/>
      <c r="C69" s="306"/>
      <c r="D69" s="307"/>
      <c r="E69" s="410"/>
      <c r="F69" s="411"/>
      <c r="G69" s="412"/>
      <c r="H69" s="413"/>
      <c r="I69" s="413"/>
      <c r="J69" s="413"/>
      <c r="K69" s="414">
        <f t="shared" si="6"/>
        <v>0</v>
      </c>
      <c r="L69" s="395">
        <f t="shared" si="1"/>
        <v>0</v>
      </c>
      <c r="M69" s="396">
        <f t="shared" si="2"/>
        <v>0</v>
      </c>
      <c r="N69" s="396">
        <f t="shared" si="3"/>
        <v>0</v>
      </c>
      <c r="O69" s="397">
        <f t="shared" si="4"/>
        <v>0</v>
      </c>
      <c r="P69" s="398">
        <f t="shared" si="5"/>
        <v>0</v>
      </c>
      <c r="Q69" s="387"/>
      <c r="R69" s="399"/>
      <c r="S69" s="400"/>
    </row>
    <row r="70" spans="1:19" s="292" customFormat="1" ht="15.75" x14ac:dyDescent="0.25">
      <c r="A70" s="673"/>
      <c r="B70" s="676"/>
      <c r="C70" s="306"/>
      <c r="D70" s="307"/>
      <c r="E70" s="410"/>
      <c r="F70" s="411"/>
      <c r="G70" s="412"/>
      <c r="H70" s="413"/>
      <c r="I70" s="413"/>
      <c r="J70" s="413"/>
      <c r="K70" s="414">
        <f t="shared" si="6"/>
        <v>0</v>
      </c>
      <c r="L70" s="395">
        <f t="shared" si="1"/>
        <v>0</v>
      </c>
      <c r="M70" s="396">
        <f t="shared" si="2"/>
        <v>0</v>
      </c>
      <c r="N70" s="396">
        <f t="shared" si="3"/>
        <v>0</v>
      </c>
      <c r="O70" s="397">
        <f t="shared" si="4"/>
        <v>0</v>
      </c>
      <c r="P70" s="398">
        <f t="shared" si="5"/>
        <v>0</v>
      </c>
      <c r="Q70" s="387"/>
      <c r="R70" s="399"/>
      <c r="S70" s="400"/>
    </row>
    <row r="71" spans="1:19" s="292" customFormat="1" ht="15.75" x14ac:dyDescent="0.25">
      <c r="A71" s="673"/>
      <c r="B71" s="676"/>
      <c r="C71" s="306"/>
      <c r="D71" s="307"/>
      <c r="E71" s="410"/>
      <c r="F71" s="411"/>
      <c r="G71" s="412"/>
      <c r="H71" s="413"/>
      <c r="I71" s="413"/>
      <c r="J71" s="413"/>
      <c r="K71" s="414">
        <f t="shared" si="6"/>
        <v>0</v>
      </c>
      <c r="L71" s="395">
        <f t="shared" si="1"/>
        <v>0</v>
      </c>
      <c r="M71" s="396">
        <f t="shared" si="2"/>
        <v>0</v>
      </c>
      <c r="N71" s="396">
        <f t="shared" si="3"/>
        <v>0</v>
      </c>
      <c r="O71" s="397">
        <f t="shared" si="4"/>
        <v>0</v>
      </c>
      <c r="P71" s="398">
        <f t="shared" si="5"/>
        <v>0</v>
      </c>
      <c r="Q71" s="387"/>
      <c r="R71" s="399"/>
      <c r="S71" s="400"/>
    </row>
    <row r="72" spans="1:19" s="292" customFormat="1" ht="15.75" x14ac:dyDescent="0.25">
      <c r="A72" s="673"/>
      <c r="B72" s="676"/>
      <c r="C72" s="306"/>
      <c r="D72" s="307"/>
      <c r="E72" s="410"/>
      <c r="F72" s="411"/>
      <c r="G72" s="412"/>
      <c r="H72" s="413"/>
      <c r="I72" s="413"/>
      <c r="J72" s="413"/>
      <c r="K72" s="414">
        <f t="shared" si="6"/>
        <v>0</v>
      </c>
      <c r="L72" s="395">
        <f t="shared" si="1"/>
        <v>0</v>
      </c>
      <c r="M72" s="396">
        <f t="shared" si="2"/>
        <v>0</v>
      </c>
      <c r="N72" s="396">
        <f t="shared" si="3"/>
        <v>0</v>
      </c>
      <c r="O72" s="397">
        <f t="shared" si="4"/>
        <v>0</v>
      </c>
      <c r="P72" s="398">
        <f t="shared" si="5"/>
        <v>0</v>
      </c>
      <c r="Q72" s="387"/>
      <c r="R72" s="399"/>
      <c r="S72" s="400"/>
    </row>
    <row r="73" spans="1:19" s="292" customFormat="1" ht="15.75" x14ac:dyDescent="0.25">
      <c r="A73" s="673"/>
      <c r="B73" s="676"/>
      <c r="C73" s="306"/>
      <c r="D73" s="307"/>
      <c r="E73" s="410"/>
      <c r="F73" s="411"/>
      <c r="G73" s="412"/>
      <c r="H73" s="413"/>
      <c r="I73" s="413"/>
      <c r="J73" s="413"/>
      <c r="K73" s="414">
        <f t="shared" si="6"/>
        <v>0</v>
      </c>
      <c r="L73" s="395">
        <f t="shared" si="1"/>
        <v>0</v>
      </c>
      <c r="M73" s="396">
        <f t="shared" si="2"/>
        <v>0</v>
      </c>
      <c r="N73" s="396">
        <f t="shared" si="3"/>
        <v>0</v>
      </c>
      <c r="O73" s="397">
        <f t="shared" si="4"/>
        <v>0</v>
      </c>
      <c r="P73" s="398">
        <f t="shared" si="5"/>
        <v>0</v>
      </c>
      <c r="Q73" s="387"/>
      <c r="R73" s="399"/>
      <c r="S73" s="400"/>
    </row>
    <row r="74" spans="1:19" s="292" customFormat="1" ht="15.75" x14ac:dyDescent="0.25">
      <c r="A74" s="673"/>
      <c r="B74" s="676"/>
      <c r="C74" s="306"/>
      <c r="D74" s="307"/>
      <c r="E74" s="410"/>
      <c r="F74" s="411"/>
      <c r="G74" s="412"/>
      <c r="H74" s="413"/>
      <c r="I74" s="413"/>
      <c r="J74" s="413"/>
      <c r="K74" s="414">
        <f t="shared" si="6"/>
        <v>0</v>
      </c>
      <c r="L74" s="395">
        <f t="shared" si="1"/>
        <v>0</v>
      </c>
      <c r="M74" s="396">
        <f t="shared" si="2"/>
        <v>0</v>
      </c>
      <c r="N74" s="396">
        <f t="shared" si="3"/>
        <v>0</v>
      </c>
      <c r="O74" s="397">
        <f t="shared" si="4"/>
        <v>0</v>
      </c>
      <c r="P74" s="398">
        <f t="shared" si="5"/>
        <v>0</v>
      </c>
      <c r="Q74" s="387"/>
      <c r="R74" s="399"/>
      <c r="S74" s="400"/>
    </row>
    <row r="75" spans="1:19" s="292" customFormat="1" ht="15.75" x14ac:dyDescent="0.25">
      <c r="A75" s="673"/>
      <c r="B75" s="676"/>
      <c r="C75" s="306"/>
      <c r="D75" s="307"/>
      <c r="E75" s="410"/>
      <c r="F75" s="411"/>
      <c r="G75" s="412"/>
      <c r="H75" s="413"/>
      <c r="I75" s="413"/>
      <c r="J75" s="413"/>
      <c r="K75" s="414">
        <f t="shared" si="6"/>
        <v>0</v>
      </c>
      <c r="L75" s="395">
        <f t="shared" si="1"/>
        <v>0</v>
      </c>
      <c r="M75" s="396">
        <f t="shared" si="2"/>
        <v>0</v>
      </c>
      <c r="N75" s="396">
        <f t="shared" si="3"/>
        <v>0</v>
      </c>
      <c r="O75" s="397">
        <f t="shared" si="4"/>
        <v>0</v>
      </c>
      <c r="P75" s="398">
        <f t="shared" si="5"/>
        <v>0</v>
      </c>
      <c r="Q75" s="387"/>
      <c r="R75" s="399"/>
      <c r="S75" s="400"/>
    </row>
    <row r="76" spans="1:19" s="292" customFormat="1" ht="15.75" x14ac:dyDescent="0.25">
      <c r="A76" s="673"/>
      <c r="B76" s="676"/>
      <c r="C76" s="306"/>
      <c r="D76" s="307"/>
      <c r="E76" s="410"/>
      <c r="F76" s="411"/>
      <c r="G76" s="412"/>
      <c r="H76" s="413"/>
      <c r="I76" s="413"/>
      <c r="J76" s="413"/>
      <c r="K76" s="414">
        <f t="shared" si="6"/>
        <v>0</v>
      </c>
      <c r="L76" s="395">
        <f t="shared" si="1"/>
        <v>0</v>
      </c>
      <c r="M76" s="396">
        <f t="shared" si="2"/>
        <v>0</v>
      </c>
      <c r="N76" s="396">
        <f t="shared" si="3"/>
        <v>0</v>
      </c>
      <c r="O76" s="397">
        <f t="shared" si="4"/>
        <v>0</v>
      </c>
      <c r="P76" s="398">
        <f t="shared" si="5"/>
        <v>0</v>
      </c>
      <c r="Q76" s="387"/>
      <c r="R76" s="399"/>
      <c r="S76" s="400"/>
    </row>
    <row r="77" spans="1:19" s="292" customFormat="1" ht="15.75" x14ac:dyDescent="0.25">
      <c r="A77" s="673"/>
      <c r="B77" s="676"/>
      <c r="C77" s="306"/>
      <c r="D77" s="307"/>
      <c r="E77" s="410"/>
      <c r="F77" s="411"/>
      <c r="G77" s="412"/>
      <c r="H77" s="413"/>
      <c r="I77" s="413"/>
      <c r="J77" s="413"/>
      <c r="K77" s="414">
        <f t="shared" si="6"/>
        <v>0</v>
      </c>
      <c r="L77" s="395">
        <f t="shared" si="1"/>
        <v>0</v>
      </c>
      <c r="M77" s="396">
        <f t="shared" si="2"/>
        <v>0</v>
      </c>
      <c r="N77" s="396">
        <f t="shared" si="3"/>
        <v>0</v>
      </c>
      <c r="O77" s="397">
        <f t="shared" si="4"/>
        <v>0</v>
      </c>
      <c r="P77" s="398">
        <f t="shared" si="5"/>
        <v>0</v>
      </c>
      <c r="Q77" s="387"/>
      <c r="R77" s="399"/>
      <c r="S77" s="400"/>
    </row>
    <row r="78" spans="1:19" s="292" customFormat="1" ht="15.75" x14ac:dyDescent="0.25">
      <c r="A78" s="673"/>
      <c r="B78" s="676"/>
      <c r="C78" s="308"/>
      <c r="D78" s="309"/>
      <c r="E78" s="401"/>
      <c r="F78" s="402"/>
      <c r="G78" s="403"/>
      <c r="H78" s="404"/>
      <c r="I78" s="404"/>
      <c r="J78" s="404"/>
      <c r="K78" s="405">
        <f t="shared" si="6"/>
        <v>0</v>
      </c>
      <c r="L78" s="395">
        <f t="shared" si="1"/>
        <v>0</v>
      </c>
      <c r="M78" s="396">
        <f t="shared" si="2"/>
        <v>0</v>
      </c>
      <c r="N78" s="396">
        <f t="shared" si="3"/>
        <v>0</v>
      </c>
      <c r="O78" s="397">
        <f t="shared" si="4"/>
        <v>0</v>
      </c>
      <c r="P78" s="398">
        <f t="shared" si="5"/>
        <v>0</v>
      </c>
      <c r="Q78" s="387"/>
      <c r="R78" s="399"/>
      <c r="S78" s="400"/>
    </row>
    <row r="79" spans="1:19" s="292" customFormat="1" ht="15.75" x14ac:dyDescent="0.25">
      <c r="A79" s="673"/>
      <c r="B79" s="676"/>
      <c r="C79" s="308"/>
      <c r="D79" s="309"/>
      <c r="E79" s="401"/>
      <c r="F79" s="391"/>
      <c r="G79" s="392"/>
      <c r="H79" s="393"/>
      <c r="I79" s="393"/>
      <c r="J79" s="393"/>
      <c r="K79" s="394">
        <f t="shared" si="6"/>
        <v>0</v>
      </c>
      <c r="L79" s="395">
        <f t="shared" si="1"/>
        <v>0</v>
      </c>
      <c r="M79" s="396">
        <f t="shared" si="2"/>
        <v>0</v>
      </c>
      <c r="N79" s="396">
        <f t="shared" si="3"/>
        <v>0</v>
      </c>
      <c r="O79" s="397">
        <f t="shared" si="4"/>
        <v>0</v>
      </c>
      <c r="P79" s="398">
        <f t="shared" si="5"/>
        <v>0</v>
      </c>
      <c r="Q79" s="387"/>
      <c r="R79" s="399"/>
      <c r="S79" s="400"/>
    </row>
    <row r="80" spans="1:19" s="292" customFormat="1" ht="15.75" x14ac:dyDescent="0.25">
      <c r="A80" s="673"/>
      <c r="B80" s="676"/>
      <c r="C80" s="308"/>
      <c r="D80" s="309"/>
      <c r="E80" s="401"/>
      <c r="F80" s="406"/>
      <c r="G80" s="407"/>
      <c r="H80" s="408"/>
      <c r="I80" s="408"/>
      <c r="J80" s="408"/>
      <c r="K80" s="409">
        <f t="shared" si="6"/>
        <v>0</v>
      </c>
      <c r="L80" s="395">
        <f t="shared" si="1"/>
        <v>0</v>
      </c>
      <c r="M80" s="396">
        <f t="shared" si="2"/>
        <v>0</v>
      </c>
      <c r="N80" s="396">
        <f t="shared" si="3"/>
        <v>0</v>
      </c>
      <c r="O80" s="397">
        <f t="shared" si="4"/>
        <v>0</v>
      </c>
      <c r="P80" s="398">
        <f t="shared" si="5"/>
        <v>0</v>
      </c>
      <c r="Q80" s="387"/>
      <c r="R80" s="399"/>
      <c r="S80" s="400"/>
    </row>
    <row r="81" spans="1:19" s="292" customFormat="1" ht="15.75" x14ac:dyDescent="0.25">
      <c r="A81" s="673"/>
      <c r="B81" s="676"/>
      <c r="C81" s="306"/>
      <c r="D81" s="307"/>
      <c r="E81" s="410"/>
      <c r="F81" s="411"/>
      <c r="G81" s="412"/>
      <c r="H81" s="413"/>
      <c r="I81" s="413"/>
      <c r="J81" s="413"/>
      <c r="K81" s="414">
        <f t="shared" si="6"/>
        <v>0</v>
      </c>
      <c r="L81" s="395">
        <f t="shared" si="1"/>
        <v>0</v>
      </c>
      <c r="M81" s="396">
        <f t="shared" si="2"/>
        <v>0</v>
      </c>
      <c r="N81" s="396">
        <f t="shared" si="3"/>
        <v>0</v>
      </c>
      <c r="O81" s="397">
        <f t="shared" si="4"/>
        <v>0</v>
      </c>
      <c r="P81" s="398">
        <f t="shared" si="5"/>
        <v>0</v>
      </c>
      <c r="Q81" s="387"/>
      <c r="R81" s="399"/>
      <c r="S81" s="400"/>
    </row>
    <row r="82" spans="1:19" s="292" customFormat="1" ht="15.75" x14ac:dyDescent="0.25">
      <c r="A82" s="673"/>
      <c r="B82" s="676"/>
      <c r="C82" s="306"/>
      <c r="D82" s="307"/>
      <c r="E82" s="410"/>
      <c r="F82" s="411"/>
      <c r="G82" s="412"/>
      <c r="H82" s="413"/>
      <c r="I82" s="413"/>
      <c r="J82" s="413"/>
      <c r="K82" s="414">
        <f t="shared" si="6"/>
        <v>0</v>
      </c>
      <c r="L82" s="395">
        <f t="shared" si="1"/>
        <v>0</v>
      </c>
      <c r="M82" s="396">
        <f t="shared" si="2"/>
        <v>0</v>
      </c>
      <c r="N82" s="396">
        <f t="shared" si="3"/>
        <v>0</v>
      </c>
      <c r="O82" s="397">
        <f t="shared" si="4"/>
        <v>0</v>
      </c>
      <c r="P82" s="398">
        <f t="shared" si="5"/>
        <v>0</v>
      </c>
      <c r="Q82" s="387"/>
      <c r="R82" s="399"/>
      <c r="S82" s="400"/>
    </row>
    <row r="83" spans="1:19" s="292" customFormat="1" ht="15.75" x14ac:dyDescent="0.25">
      <c r="A83" s="673"/>
      <c r="B83" s="676"/>
      <c r="C83" s="306"/>
      <c r="D83" s="307"/>
      <c r="E83" s="410"/>
      <c r="F83" s="411"/>
      <c r="G83" s="412"/>
      <c r="H83" s="413"/>
      <c r="I83" s="413"/>
      <c r="J83" s="413"/>
      <c r="K83" s="414">
        <f t="shared" si="6"/>
        <v>0</v>
      </c>
      <c r="L83" s="395">
        <f t="shared" si="1"/>
        <v>0</v>
      </c>
      <c r="M83" s="396">
        <f t="shared" si="2"/>
        <v>0</v>
      </c>
      <c r="N83" s="396">
        <f t="shared" si="3"/>
        <v>0</v>
      </c>
      <c r="O83" s="397">
        <f t="shared" si="4"/>
        <v>0</v>
      </c>
      <c r="P83" s="398">
        <f t="shared" si="5"/>
        <v>0</v>
      </c>
      <c r="Q83" s="387"/>
      <c r="R83" s="399"/>
      <c r="S83" s="400"/>
    </row>
    <row r="84" spans="1:19" s="292" customFormat="1" ht="15.75" x14ac:dyDescent="0.25">
      <c r="A84" s="673"/>
      <c r="B84" s="676"/>
      <c r="C84" s="306"/>
      <c r="D84" s="307"/>
      <c r="E84" s="410"/>
      <c r="F84" s="411"/>
      <c r="G84" s="412"/>
      <c r="H84" s="413"/>
      <c r="I84" s="413"/>
      <c r="J84" s="413"/>
      <c r="K84" s="414">
        <f t="shared" si="6"/>
        <v>0</v>
      </c>
      <c r="L84" s="395">
        <f t="shared" si="1"/>
        <v>0</v>
      </c>
      <c r="M84" s="396">
        <f t="shared" si="2"/>
        <v>0</v>
      </c>
      <c r="N84" s="396">
        <f t="shared" si="3"/>
        <v>0</v>
      </c>
      <c r="O84" s="397">
        <f t="shared" si="4"/>
        <v>0</v>
      </c>
      <c r="P84" s="398">
        <f t="shared" si="5"/>
        <v>0</v>
      </c>
      <c r="Q84" s="387"/>
      <c r="R84" s="399"/>
      <c r="S84" s="400"/>
    </row>
    <row r="85" spans="1:19" s="292" customFormat="1" ht="15.75" x14ac:dyDescent="0.25">
      <c r="A85" s="673"/>
      <c r="B85" s="676"/>
      <c r="C85" s="306"/>
      <c r="D85" s="307"/>
      <c r="E85" s="410"/>
      <c r="F85" s="411"/>
      <c r="G85" s="412"/>
      <c r="H85" s="413"/>
      <c r="I85" s="413"/>
      <c r="J85" s="413"/>
      <c r="K85" s="414">
        <f t="shared" si="6"/>
        <v>0</v>
      </c>
      <c r="L85" s="395">
        <f t="shared" si="1"/>
        <v>0</v>
      </c>
      <c r="M85" s="396">
        <f t="shared" si="2"/>
        <v>0</v>
      </c>
      <c r="N85" s="396">
        <f t="shared" si="3"/>
        <v>0</v>
      </c>
      <c r="O85" s="397">
        <f t="shared" si="4"/>
        <v>0</v>
      </c>
      <c r="P85" s="398">
        <f t="shared" si="5"/>
        <v>0</v>
      </c>
      <c r="Q85" s="387"/>
      <c r="R85" s="399"/>
      <c r="S85" s="400"/>
    </row>
    <row r="86" spans="1:19" s="292" customFormat="1" ht="15.75" x14ac:dyDescent="0.25">
      <c r="A86" s="673"/>
      <c r="B86" s="676"/>
      <c r="C86" s="306"/>
      <c r="D86" s="307"/>
      <c r="E86" s="410"/>
      <c r="F86" s="411"/>
      <c r="G86" s="412"/>
      <c r="H86" s="413"/>
      <c r="I86" s="413"/>
      <c r="J86" s="413"/>
      <c r="K86" s="414">
        <f t="shared" si="6"/>
        <v>0</v>
      </c>
      <c r="L86" s="395">
        <f t="shared" si="1"/>
        <v>0</v>
      </c>
      <c r="M86" s="396">
        <f t="shared" si="2"/>
        <v>0</v>
      </c>
      <c r="N86" s="396">
        <f t="shared" si="3"/>
        <v>0</v>
      </c>
      <c r="O86" s="397">
        <f t="shared" si="4"/>
        <v>0</v>
      </c>
      <c r="P86" s="398">
        <f t="shared" si="5"/>
        <v>0</v>
      </c>
      <c r="Q86" s="387"/>
      <c r="R86" s="399"/>
      <c r="S86" s="400"/>
    </row>
    <row r="87" spans="1:19" s="292" customFormat="1" ht="15.75" x14ac:dyDescent="0.25">
      <c r="A87" s="673"/>
      <c r="B87" s="676"/>
      <c r="C87" s="306"/>
      <c r="D87" s="307"/>
      <c r="E87" s="410"/>
      <c r="F87" s="411"/>
      <c r="G87" s="412"/>
      <c r="H87" s="413"/>
      <c r="I87" s="413"/>
      <c r="J87" s="413"/>
      <c r="K87" s="414">
        <f t="shared" si="6"/>
        <v>0</v>
      </c>
      <c r="L87" s="395">
        <f t="shared" si="1"/>
        <v>0</v>
      </c>
      <c r="M87" s="396">
        <f t="shared" si="2"/>
        <v>0</v>
      </c>
      <c r="N87" s="396">
        <f t="shared" si="3"/>
        <v>0</v>
      </c>
      <c r="O87" s="397">
        <f t="shared" si="4"/>
        <v>0</v>
      </c>
      <c r="P87" s="398">
        <f t="shared" si="5"/>
        <v>0</v>
      </c>
      <c r="Q87" s="387"/>
      <c r="R87" s="399"/>
      <c r="S87" s="400"/>
    </row>
    <row r="88" spans="1:19" s="292" customFormat="1" ht="15.75" x14ac:dyDescent="0.25">
      <c r="A88" s="673"/>
      <c r="B88" s="676"/>
      <c r="C88" s="308"/>
      <c r="D88" s="309"/>
      <c r="E88" s="415"/>
      <c r="F88" s="416"/>
      <c r="G88" s="417"/>
      <c r="H88" s="418"/>
      <c r="I88" s="418"/>
      <c r="J88" s="418"/>
      <c r="K88" s="419">
        <f t="shared" si="6"/>
        <v>0</v>
      </c>
      <c r="L88" s="395">
        <f t="shared" si="1"/>
        <v>0</v>
      </c>
      <c r="M88" s="396">
        <f t="shared" si="2"/>
        <v>0</v>
      </c>
      <c r="N88" s="396">
        <f t="shared" si="3"/>
        <v>0</v>
      </c>
      <c r="O88" s="397">
        <f t="shared" si="4"/>
        <v>0</v>
      </c>
      <c r="P88" s="398">
        <f t="shared" si="5"/>
        <v>0</v>
      </c>
      <c r="Q88" s="387"/>
      <c r="R88" s="399"/>
      <c r="S88" s="400"/>
    </row>
    <row r="89" spans="1:19" s="292" customFormat="1" ht="15.75" x14ac:dyDescent="0.25">
      <c r="A89" s="673"/>
      <c r="B89" s="676"/>
      <c r="C89" s="306"/>
      <c r="D89" s="307"/>
      <c r="E89" s="410"/>
      <c r="F89" s="411"/>
      <c r="G89" s="412"/>
      <c r="H89" s="413"/>
      <c r="I89" s="413"/>
      <c r="J89" s="413"/>
      <c r="K89" s="414">
        <f t="shared" si="6"/>
        <v>0</v>
      </c>
      <c r="L89" s="395">
        <f t="shared" si="1"/>
        <v>0</v>
      </c>
      <c r="M89" s="396">
        <f t="shared" si="2"/>
        <v>0</v>
      </c>
      <c r="N89" s="396">
        <f t="shared" si="3"/>
        <v>0</v>
      </c>
      <c r="O89" s="397">
        <f t="shared" si="4"/>
        <v>0</v>
      </c>
      <c r="P89" s="398">
        <f t="shared" si="5"/>
        <v>0</v>
      </c>
      <c r="Q89" s="387"/>
      <c r="R89" s="399"/>
      <c r="S89" s="400"/>
    </row>
    <row r="90" spans="1:19" s="292" customFormat="1" ht="15.75" x14ac:dyDescent="0.25">
      <c r="A90" s="673"/>
      <c r="B90" s="676"/>
      <c r="C90" s="306"/>
      <c r="D90" s="307"/>
      <c r="E90" s="410"/>
      <c r="F90" s="411"/>
      <c r="G90" s="412"/>
      <c r="H90" s="413"/>
      <c r="I90" s="413"/>
      <c r="J90" s="413"/>
      <c r="K90" s="414">
        <f t="shared" si="6"/>
        <v>0</v>
      </c>
      <c r="L90" s="395">
        <f t="shared" si="1"/>
        <v>0</v>
      </c>
      <c r="M90" s="396">
        <f t="shared" si="2"/>
        <v>0</v>
      </c>
      <c r="N90" s="396">
        <f t="shared" si="3"/>
        <v>0</v>
      </c>
      <c r="O90" s="397">
        <f t="shared" si="4"/>
        <v>0</v>
      </c>
      <c r="P90" s="398">
        <f t="shared" si="5"/>
        <v>0</v>
      </c>
      <c r="Q90" s="387"/>
      <c r="R90" s="399"/>
      <c r="S90" s="400"/>
    </row>
    <row r="91" spans="1:19" s="292" customFormat="1" ht="15.75" x14ac:dyDescent="0.25">
      <c r="A91" s="673"/>
      <c r="B91" s="676"/>
      <c r="C91" s="306"/>
      <c r="D91" s="307"/>
      <c r="E91" s="410"/>
      <c r="F91" s="411"/>
      <c r="G91" s="412"/>
      <c r="H91" s="413"/>
      <c r="I91" s="413"/>
      <c r="J91" s="413"/>
      <c r="K91" s="414">
        <f t="shared" ref="K91:K96" si="7">SUM(G91:J91)</f>
        <v>0</v>
      </c>
      <c r="L91" s="395">
        <f t="shared" si="1"/>
        <v>0</v>
      </c>
      <c r="M91" s="396">
        <f t="shared" si="2"/>
        <v>0</v>
      </c>
      <c r="N91" s="396">
        <f t="shared" si="3"/>
        <v>0</v>
      </c>
      <c r="O91" s="397">
        <f t="shared" si="4"/>
        <v>0</v>
      </c>
      <c r="P91" s="398">
        <f t="shared" si="5"/>
        <v>0</v>
      </c>
      <c r="Q91" s="387"/>
      <c r="R91" s="399"/>
      <c r="S91" s="400"/>
    </row>
    <row r="92" spans="1:19" s="292" customFormat="1" ht="15.75" x14ac:dyDescent="0.25">
      <c r="A92" s="673"/>
      <c r="B92" s="676"/>
      <c r="C92" s="306"/>
      <c r="D92" s="307"/>
      <c r="E92" s="410"/>
      <c r="F92" s="411"/>
      <c r="G92" s="412"/>
      <c r="H92" s="413"/>
      <c r="I92" s="413"/>
      <c r="J92" s="413"/>
      <c r="K92" s="414">
        <f t="shared" si="7"/>
        <v>0</v>
      </c>
      <c r="L92" s="395">
        <f t="shared" si="1"/>
        <v>0</v>
      </c>
      <c r="M92" s="396">
        <f t="shared" si="2"/>
        <v>0</v>
      </c>
      <c r="N92" s="396">
        <f t="shared" si="3"/>
        <v>0</v>
      </c>
      <c r="O92" s="397">
        <f t="shared" si="4"/>
        <v>0</v>
      </c>
      <c r="P92" s="398">
        <f t="shared" si="5"/>
        <v>0</v>
      </c>
      <c r="Q92" s="387"/>
      <c r="R92" s="399"/>
      <c r="S92" s="400"/>
    </row>
    <row r="93" spans="1:19" s="292" customFormat="1" ht="15.75" x14ac:dyDescent="0.25">
      <c r="A93" s="673"/>
      <c r="B93" s="676"/>
      <c r="C93" s="306"/>
      <c r="D93" s="307"/>
      <c r="E93" s="410"/>
      <c r="F93" s="411"/>
      <c r="G93" s="412"/>
      <c r="H93" s="413"/>
      <c r="I93" s="413"/>
      <c r="J93" s="413"/>
      <c r="K93" s="414">
        <f t="shared" si="7"/>
        <v>0</v>
      </c>
      <c r="L93" s="395">
        <f t="shared" si="1"/>
        <v>0</v>
      </c>
      <c r="M93" s="396">
        <f t="shared" si="2"/>
        <v>0</v>
      </c>
      <c r="N93" s="396">
        <f t="shared" si="3"/>
        <v>0</v>
      </c>
      <c r="O93" s="397">
        <f t="shared" si="4"/>
        <v>0</v>
      </c>
      <c r="P93" s="398">
        <f t="shared" si="5"/>
        <v>0</v>
      </c>
      <c r="Q93" s="387"/>
      <c r="R93" s="399"/>
      <c r="S93" s="400"/>
    </row>
    <row r="94" spans="1:19" s="292" customFormat="1" ht="15.75" x14ac:dyDescent="0.25">
      <c r="A94" s="673"/>
      <c r="B94" s="676"/>
      <c r="C94" s="306"/>
      <c r="D94" s="307"/>
      <c r="E94" s="390"/>
      <c r="F94" s="391"/>
      <c r="G94" s="392"/>
      <c r="H94" s="393"/>
      <c r="I94" s="393"/>
      <c r="J94" s="393"/>
      <c r="K94" s="394">
        <f t="shared" si="7"/>
        <v>0</v>
      </c>
      <c r="L94" s="395">
        <f t="shared" si="1"/>
        <v>0</v>
      </c>
      <c r="M94" s="396">
        <f t="shared" si="2"/>
        <v>0</v>
      </c>
      <c r="N94" s="396">
        <f t="shared" si="3"/>
        <v>0</v>
      </c>
      <c r="O94" s="397">
        <f t="shared" si="4"/>
        <v>0</v>
      </c>
      <c r="P94" s="398">
        <f t="shared" si="5"/>
        <v>0</v>
      </c>
      <c r="Q94" s="387"/>
      <c r="R94" s="399"/>
      <c r="S94" s="400"/>
    </row>
    <row r="95" spans="1:19" s="292" customFormat="1" ht="15.75" x14ac:dyDescent="0.25">
      <c r="A95" s="673"/>
      <c r="B95" s="676"/>
      <c r="C95" s="306"/>
      <c r="D95" s="307"/>
      <c r="E95" s="390"/>
      <c r="F95" s="391"/>
      <c r="G95" s="392"/>
      <c r="H95" s="393"/>
      <c r="I95" s="393"/>
      <c r="J95" s="393"/>
      <c r="K95" s="394">
        <f t="shared" si="7"/>
        <v>0</v>
      </c>
      <c r="L95" s="395">
        <f t="shared" si="1"/>
        <v>0</v>
      </c>
      <c r="M95" s="396">
        <f t="shared" si="2"/>
        <v>0</v>
      </c>
      <c r="N95" s="396">
        <f t="shared" si="3"/>
        <v>0</v>
      </c>
      <c r="O95" s="397">
        <f t="shared" si="4"/>
        <v>0</v>
      </c>
      <c r="P95" s="398">
        <f t="shared" si="5"/>
        <v>0</v>
      </c>
      <c r="Q95" s="387"/>
      <c r="R95" s="399"/>
      <c r="S95" s="400"/>
    </row>
    <row r="96" spans="1:19" s="292" customFormat="1" ht="15.75" x14ac:dyDescent="0.25">
      <c r="A96" s="673"/>
      <c r="B96" s="676"/>
      <c r="C96" s="308"/>
      <c r="D96" s="307"/>
      <c r="E96" s="390"/>
      <c r="F96" s="391"/>
      <c r="G96" s="392"/>
      <c r="H96" s="393"/>
      <c r="I96" s="393"/>
      <c r="J96" s="393"/>
      <c r="K96" s="394">
        <f t="shared" si="7"/>
        <v>0</v>
      </c>
      <c r="L96" s="395">
        <f t="shared" si="1"/>
        <v>0</v>
      </c>
      <c r="M96" s="396">
        <f t="shared" si="2"/>
        <v>0</v>
      </c>
      <c r="N96" s="396">
        <f t="shared" si="3"/>
        <v>0</v>
      </c>
      <c r="O96" s="397">
        <f t="shared" si="4"/>
        <v>0</v>
      </c>
      <c r="P96" s="398">
        <f t="shared" si="5"/>
        <v>0</v>
      </c>
      <c r="Q96" s="387"/>
      <c r="R96" s="399"/>
      <c r="S96" s="400"/>
    </row>
    <row r="97" spans="1:19" s="292" customFormat="1" ht="15.75" x14ac:dyDescent="0.25">
      <c r="A97" s="673"/>
      <c r="B97" s="676"/>
      <c r="C97" s="306"/>
      <c r="D97" s="307"/>
      <c r="E97" s="390"/>
      <c r="F97" s="391"/>
      <c r="G97" s="392"/>
      <c r="H97" s="393"/>
      <c r="I97" s="393"/>
      <c r="J97" s="393"/>
      <c r="K97" s="394">
        <f t="shared" ref="K97:K110" si="8">SUM(G97:J97)</f>
        <v>0</v>
      </c>
      <c r="L97" s="395">
        <f t="shared" si="1"/>
        <v>0</v>
      </c>
      <c r="M97" s="396">
        <f t="shared" si="2"/>
        <v>0</v>
      </c>
      <c r="N97" s="396">
        <f t="shared" si="3"/>
        <v>0</v>
      </c>
      <c r="O97" s="397">
        <f t="shared" si="4"/>
        <v>0</v>
      </c>
      <c r="P97" s="398">
        <f t="shared" si="5"/>
        <v>0</v>
      </c>
      <c r="Q97" s="387"/>
      <c r="R97" s="399"/>
      <c r="S97" s="400"/>
    </row>
    <row r="98" spans="1:19" s="292" customFormat="1" ht="15.75" x14ac:dyDescent="0.25">
      <c r="A98" s="673"/>
      <c r="B98" s="676"/>
      <c r="C98" s="306"/>
      <c r="D98" s="307"/>
      <c r="E98" s="390"/>
      <c r="F98" s="391"/>
      <c r="G98" s="392"/>
      <c r="H98" s="393"/>
      <c r="I98" s="393"/>
      <c r="J98" s="393"/>
      <c r="K98" s="394">
        <f t="shared" si="8"/>
        <v>0</v>
      </c>
      <c r="L98" s="395">
        <f t="shared" si="1"/>
        <v>0</v>
      </c>
      <c r="M98" s="396">
        <f t="shared" si="2"/>
        <v>0</v>
      </c>
      <c r="N98" s="396">
        <f t="shared" si="3"/>
        <v>0</v>
      </c>
      <c r="O98" s="397">
        <f t="shared" si="4"/>
        <v>0</v>
      </c>
      <c r="P98" s="398">
        <f t="shared" si="5"/>
        <v>0</v>
      </c>
      <c r="Q98" s="387"/>
      <c r="R98" s="399"/>
      <c r="S98" s="400"/>
    </row>
    <row r="99" spans="1:19" s="292" customFormat="1" ht="15.75" x14ac:dyDescent="0.25">
      <c r="A99" s="673"/>
      <c r="B99" s="676"/>
      <c r="C99" s="306"/>
      <c r="D99" s="307"/>
      <c r="E99" s="390"/>
      <c r="F99" s="391"/>
      <c r="G99" s="392"/>
      <c r="H99" s="393"/>
      <c r="I99" s="393"/>
      <c r="J99" s="393"/>
      <c r="K99" s="394">
        <f t="shared" si="8"/>
        <v>0</v>
      </c>
      <c r="L99" s="395">
        <f t="shared" si="1"/>
        <v>0</v>
      </c>
      <c r="M99" s="396">
        <f t="shared" si="2"/>
        <v>0</v>
      </c>
      <c r="N99" s="396">
        <f t="shared" si="3"/>
        <v>0</v>
      </c>
      <c r="O99" s="397">
        <f t="shared" si="4"/>
        <v>0</v>
      </c>
      <c r="P99" s="398">
        <f t="shared" si="5"/>
        <v>0</v>
      </c>
      <c r="Q99" s="387"/>
      <c r="R99" s="399"/>
      <c r="S99" s="400"/>
    </row>
    <row r="100" spans="1:19" s="292" customFormat="1" ht="15.75" x14ac:dyDescent="0.25">
      <c r="A100" s="673"/>
      <c r="B100" s="676"/>
      <c r="C100" s="306"/>
      <c r="D100" s="307"/>
      <c r="E100" s="390"/>
      <c r="F100" s="391"/>
      <c r="G100" s="392"/>
      <c r="H100" s="393"/>
      <c r="I100" s="393"/>
      <c r="J100" s="393"/>
      <c r="K100" s="394">
        <f t="shared" si="8"/>
        <v>0</v>
      </c>
      <c r="L100" s="395">
        <f t="shared" si="1"/>
        <v>0</v>
      </c>
      <c r="M100" s="396">
        <f t="shared" si="2"/>
        <v>0</v>
      </c>
      <c r="N100" s="396">
        <f t="shared" si="3"/>
        <v>0</v>
      </c>
      <c r="O100" s="397">
        <f t="shared" si="4"/>
        <v>0</v>
      </c>
      <c r="P100" s="398">
        <f t="shared" si="5"/>
        <v>0</v>
      </c>
      <c r="Q100" s="387"/>
      <c r="R100" s="399"/>
      <c r="S100" s="400"/>
    </row>
    <row r="101" spans="1:19" s="292" customFormat="1" ht="15.75" x14ac:dyDescent="0.25">
      <c r="A101" s="673"/>
      <c r="B101" s="676"/>
      <c r="C101" s="306"/>
      <c r="D101" s="307"/>
      <c r="E101" s="390"/>
      <c r="F101" s="391"/>
      <c r="G101" s="392"/>
      <c r="H101" s="393"/>
      <c r="I101" s="393"/>
      <c r="J101" s="393"/>
      <c r="K101" s="394">
        <f t="shared" si="8"/>
        <v>0</v>
      </c>
      <c r="L101" s="395">
        <f t="shared" si="1"/>
        <v>0</v>
      </c>
      <c r="M101" s="396">
        <f t="shared" si="2"/>
        <v>0</v>
      </c>
      <c r="N101" s="396">
        <f t="shared" si="3"/>
        <v>0</v>
      </c>
      <c r="O101" s="397">
        <f t="shared" si="4"/>
        <v>0</v>
      </c>
      <c r="P101" s="398">
        <f t="shared" si="5"/>
        <v>0</v>
      </c>
      <c r="Q101" s="387"/>
      <c r="R101" s="399"/>
      <c r="S101" s="400"/>
    </row>
    <row r="102" spans="1:19" s="292" customFormat="1" ht="15.75" x14ac:dyDescent="0.25">
      <c r="A102" s="673"/>
      <c r="B102" s="676"/>
      <c r="C102" s="308"/>
      <c r="D102" s="307"/>
      <c r="E102" s="390"/>
      <c r="F102" s="391"/>
      <c r="G102" s="392"/>
      <c r="H102" s="393"/>
      <c r="I102" s="393"/>
      <c r="J102" s="393"/>
      <c r="K102" s="394">
        <f t="shared" si="8"/>
        <v>0</v>
      </c>
      <c r="L102" s="395">
        <f t="shared" si="1"/>
        <v>0</v>
      </c>
      <c r="M102" s="396">
        <f t="shared" si="2"/>
        <v>0</v>
      </c>
      <c r="N102" s="396">
        <f t="shared" si="3"/>
        <v>0</v>
      </c>
      <c r="O102" s="397">
        <f t="shared" si="4"/>
        <v>0</v>
      </c>
      <c r="P102" s="398">
        <f t="shared" si="5"/>
        <v>0</v>
      </c>
      <c r="Q102" s="387"/>
      <c r="R102" s="399"/>
      <c r="S102" s="400"/>
    </row>
    <row r="103" spans="1:19" s="292" customFormat="1" ht="15.75" x14ac:dyDescent="0.25">
      <c r="A103" s="673"/>
      <c r="B103" s="676"/>
      <c r="C103" s="306"/>
      <c r="D103" s="307"/>
      <c r="E103" s="390"/>
      <c r="F103" s="391"/>
      <c r="G103" s="392"/>
      <c r="H103" s="393"/>
      <c r="I103" s="393"/>
      <c r="J103" s="393"/>
      <c r="K103" s="394">
        <f t="shared" si="8"/>
        <v>0</v>
      </c>
      <c r="L103" s="395">
        <f t="shared" si="1"/>
        <v>0</v>
      </c>
      <c r="M103" s="396">
        <f t="shared" si="2"/>
        <v>0</v>
      </c>
      <c r="N103" s="396">
        <f t="shared" si="3"/>
        <v>0</v>
      </c>
      <c r="O103" s="397">
        <f t="shared" si="4"/>
        <v>0</v>
      </c>
      <c r="P103" s="398">
        <f t="shared" si="5"/>
        <v>0</v>
      </c>
      <c r="Q103" s="387"/>
      <c r="R103" s="399"/>
      <c r="S103" s="400"/>
    </row>
    <row r="104" spans="1:19" s="292" customFormat="1" ht="15.75" x14ac:dyDescent="0.25">
      <c r="A104" s="673"/>
      <c r="B104" s="676"/>
      <c r="C104" s="306"/>
      <c r="D104" s="307"/>
      <c r="E104" s="390"/>
      <c r="F104" s="391"/>
      <c r="G104" s="392"/>
      <c r="H104" s="393"/>
      <c r="I104" s="393"/>
      <c r="J104" s="393"/>
      <c r="K104" s="394">
        <f t="shared" si="8"/>
        <v>0</v>
      </c>
      <c r="L104" s="395">
        <f t="shared" si="1"/>
        <v>0</v>
      </c>
      <c r="M104" s="396">
        <f t="shared" si="2"/>
        <v>0</v>
      </c>
      <c r="N104" s="396">
        <f t="shared" si="3"/>
        <v>0</v>
      </c>
      <c r="O104" s="397">
        <f t="shared" si="4"/>
        <v>0</v>
      </c>
      <c r="P104" s="398">
        <f t="shared" si="5"/>
        <v>0</v>
      </c>
      <c r="Q104" s="387"/>
      <c r="R104" s="399"/>
      <c r="S104" s="400"/>
    </row>
    <row r="105" spans="1:19" s="292" customFormat="1" ht="15.75" x14ac:dyDescent="0.25">
      <c r="A105" s="673"/>
      <c r="B105" s="676"/>
      <c r="C105" s="306"/>
      <c r="D105" s="307"/>
      <c r="E105" s="390"/>
      <c r="F105" s="391"/>
      <c r="G105" s="392"/>
      <c r="H105" s="393"/>
      <c r="I105" s="393"/>
      <c r="J105" s="393"/>
      <c r="K105" s="394">
        <f t="shared" si="8"/>
        <v>0</v>
      </c>
      <c r="L105" s="395">
        <f t="shared" si="1"/>
        <v>0</v>
      </c>
      <c r="M105" s="396">
        <f t="shared" si="2"/>
        <v>0</v>
      </c>
      <c r="N105" s="396">
        <f t="shared" si="3"/>
        <v>0</v>
      </c>
      <c r="O105" s="397">
        <f t="shared" si="4"/>
        <v>0</v>
      </c>
      <c r="P105" s="398">
        <f t="shared" si="5"/>
        <v>0</v>
      </c>
      <c r="Q105" s="387"/>
      <c r="R105" s="399"/>
      <c r="S105" s="400"/>
    </row>
    <row r="106" spans="1:19" s="292" customFormat="1" ht="15.75" x14ac:dyDescent="0.25">
      <c r="A106" s="673"/>
      <c r="B106" s="676"/>
      <c r="C106" s="420"/>
      <c r="D106" s="307"/>
      <c r="E106" s="390"/>
      <c r="F106" s="391"/>
      <c r="G106" s="392"/>
      <c r="H106" s="393"/>
      <c r="I106" s="393"/>
      <c r="J106" s="393"/>
      <c r="K106" s="394">
        <f t="shared" si="8"/>
        <v>0</v>
      </c>
      <c r="L106" s="395">
        <f t="shared" si="1"/>
        <v>0</v>
      </c>
      <c r="M106" s="396">
        <f t="shared" si="2"/>
        <v>0</v>
      </c>
      <c r="N106" s="396">
        <f t="shared" si="3"/>
        <v>0</v>
      </c>
      <c r="O106" s="397">
        <f t="shared" si="4"/>
        <v>0</v>
      </c>
      <c r="P106" s="398">
        <f t="shared" si="5"/>
        <v>0</v>
      </c>
      <c r="Q106" s="387"/>
      <c r="R106" s="399"/>
      <c r="S106" s="400"/>
    </row>
    <row r="107" spans="1:19" s="292" customFormat="1" ht="15.75" x14ac:dyDescent="0.25">
      <c r="A107" s="673"/>
      <c r="B107" s="676"/>
      <c r="C107" s="306"/>
      <c r="D107" s="307"/>
      <c r="E107" s="390"/>
      <c r="F107" s="391"/>
      <c r="G107" s="392"/>
      <c r="H107" s="393"/>
      <c r="I107" s="393"/>
      <c r="J107" s="393"/>
      <c r="K107" s="394">
        <f t="shared" si="8"/>
        <v>0</v>
      </c>
      <c r="L107" s="395">
        <f t="shared" si="1"/>
        <v>0</v>
      </c>
      <c r="M107" s="396">
        <f t="shared" si="2"/>
        <v>0</v>
      </c>
      <c r="N107" s="396">
        <f t="shared" si="3"/>
        <v>0</v>
      </c>
      <c r="O107" s="397">
        <f t="shared" si="4"/>
        <v>0</v>
      </c>
      <c r="P107" s="398">
        <f t="shared" si="5"/>
        <v>0</v>
      </c>
      <c r="Q107" s="387"/>
      <c r="R107" s="399"/>
      <c r="S107" s="400"/>
    </row>
    <row r="108" spans="1:19" s="292" customFormat="1" ht="15.75" x14ac:dyDescent="0.25">
      <c r="A108" s="673"/>
      <c r="B108" s="676"/>
      <c r="C108" s="306"/>
      <c r="D108" s="307"/>
      <c r="E108" s="390"/>
      <c r="F108" s="391"/>
      <c r="G108" s="392"/>
      <c r="H108" s="393"/>
      <c r="I108" s="393"/>
      <c r="J108" s="393"/>
      <c r="K108" s="394">
        <f t="shared" si="8"/>
        <v>0</v>
      </c>
      <c r="L108" s="395">
        <f t="shared" si="1"/>
        <v>0</v>
      </c>
      <c r="M108" s="396">
        <f t="shared" si="2"/>
        <v>0</v>
      </c>
      <c r="N108" s="396">
        <f t="shared" si="3"/>
        <v>0</v>
      </c>
      <c r="O108" s="397">
        <f t="shared" si="4"/>
        <v>0</v>
      </c>
      <c r="P108" s="398">
        <f t="shared" si="5"/>
        <v>0</v>
      </c>
      <c r="Q108" s="387"/>
      <c r="R108" s="399"/>
      <c r="S108" s="400"/>
    </row>
    <row r="109" spans="1:19" s="292" customFormat="1" ht="15.75" x14ac:dyDescent="0.25">
      <c r="A109" s="673"/>
      <c r="B109" s="676"/>
      <c r="C109" s="421"/>
      <c r="D109" s="422"/>
      <c r="E109" s="423"/>
      <c r="F109" s="424"/>
      <c r="G109" s="425"/>
      <c r="H109" s="426"/>
      <c r="I109" s="426"/>
      <c r="J109" s="426"/>
      <c r="K109" s="427">
        <f t="shared" si="8"/>
        <v>0</v>
      </c>
      <c r="L109" s="428">
        <f t="shared" ref="L109:L139" si="9">ROUND(E109*G109,8)+ROUND(F109*G109,8)</f>
        <v>0</v>
      </c>
      <c r="M109" s="429">
        <f t="shared" ref="M109:M139" si="10">ROUND(E109*H109,8)+ROUND(F109*H109,8)</f>
        <v>0</v>
      </c>
      <c r="N109" s="429">
        <f t="shared" ref="N109:N139" si="11">ROUND(E109*I109,8)+ROUND(F109*I109,8)</f>
        <v>0</v>
      </c>
      <c r="O109" s="430">
        <f t="shared" ref="O109:O139" si="12">ROUND(E109*J109,8)+ROUND(F109*J109,8)</f>
        <v>0</v>
      </c>
      <c r="P109" s="431">
        <f t="shared" si="5"/>
        <v>0</v>
      </c>
      <c r="Q109" s="387"/>
      <c r="R109" s="399"/>
      <c r="S109" s="400"/>
    </row>
    <row r="110" spans="1:19" s="292" customFormat="1" ht="16.5" thickBot="1" x14ac:dyDescent="0.3">
      <c r="A110" s="674"/>
      <c r="B110" s="677"/>
      <c r="C110" s="378"/>
      <c r="D110" s="310"/>
      <c r="E110" s="432"/>
      <c r="F110" s="433"/>
      <c r="G110" s="434"/>
      <c r="H110" s="435"/>
      <c r="I110" s="435"/>
      <c r="J110" s="435"/>
      <c r="K110" s="436">
        <f t="shared" si="8"/>
        <v>0</v>
      </c>
      <c r="L110" s="437">
        <f t="shared" si="9"/>
        <v>0</v>
      </c>
      <c r="M110" s="438">
        <f t="shared" si="10"/>
        <v>0</v>
      </c>
      <c r="N110" s="438">
        <f t="shared" si="11"/>
        <v>0</v>
      </c>
      <c r="O110" s="439">
        <f t="shared" si="12"/>
        <v>0</v>
      </c>
      <c r="P110" s="440">
        <f t="shared" si="5"/>
        <v>0</v>
      </c>
      <c r="Q110" s="387"/>
      <c r="R110" s="399"/>
      <c r="S110" s="400"/>
    </row>
    <row r="111" spans="1:19" s="292" customFormat="1" ht="15.75" hidden="1" customHeight="1" outlineLevel="1" x14ac:dyDescent="0.25">
      <c r="A111" s="441"/>
      <c r="B111" s="465"/>
      <c r="C111" s="311"/>
      <c r="D111" s="305">
        <v>1.052</v>
      </c>
      <c r="E111" s="442"/>
      <c r="F111" s="466"/>
      <c r="G111" s="443"/>
      <c r="H111" s="444"/>
      <c r="I111" s="444">
        <v>0.11266920000000001</v>
      </c>
      <c r="J111" s="444"/>
      <c r="K111" s="445">
        <f t="shared" ref="K111:K145" si="13">SUM(G111:J111)</f>
        <v>0.11266920000000001</v>
      </c>
      <c r="L111" s="467">
        <f t="shared" si="9"/>
        <v>0</v>
      </c>
      <c r="M111" s="446">
        <f t="shared" si="10"/>
        <v>0</v>
      </c>
      <c r="N111" s="446">
        <f t="shared" si="11"/>
        <v>0</v>
      </c>
      <c r="O111" s="447">
        <f t="shared" si="12"/>
        <v>0</v>
      </c>
      <c r="P111" s="448">
        <f t="shared" ref="P111:P174" si="14">SUM(L111:O111)</f>
        <v>0</v>
      </c>
      <c r="Q111" s="387"/>
      <c r="R111" s="399"/>
      <c r="S111" s="400"/>
    </row>
    <row r="112" spans="1:19" s="292" customFormat="1" ht="15.75" hidden="1" customHeight="1" outlineLevel="1" x14ac:dyDescent="0.25">
      <c r="A112" s="449"/>
      <c r="B112" s="457"/>
      <c r="C112" s="293"/>
      <c r="D112" s="309"/>
      <c r="E112" s="450"/>
      <c r="F112" s="468"/>
      <c r="G112" s="451"/>
      <c r="H112" s="452"/>
      <c r="I112" s="452"/>
      <c r="J112" s="452"/>
      <c r="K112" s="453">
        <f t="shared" si="13"/>
        <v>0</v>
      </c>
      <c r="L112" s="469">
        <f t="shared" si="9"/>
        <v>0</v>
      </c>
      <c r="M112" s="454">
        <f t="shared" si="10"/>
        <v>0</v>
      </c>
      <c r="N112" s="454">
        <f t="shared" si="11"/>
        <v>0</v>
      </c>
      <c r="O112" s="455">
        <f t="shared" si="12"/>
        <v>0</v>
      </c>
      <c r="P112" s="456">
        <f t="shared" si="14"/>
        <v>0</v>
      </c>
      <c r="Q112" s="387"/>
      <c r="R112" s="399"/>
      <c r="S112" s="400"/>
    </row>
    <row r="113" spans="1:19" s="292" customFormat="1" ht="15.75" hidden="1" customHeight="1" outlineLevel="1" x14ac:dyDescent="0.25">
      <c r="A113" s="449"/>
      <c r="B113" s="457"/>
      <c r="C113" s="293"/>
      <c r="D113" s="309"/>
      <c r="E113" s="450"/>
      <c r="F113" s="468"/>
      <c r="G113" s="451"/>
      <c r="H113" s="452"/>
      <c r="I113" s="452"/>
      <c r="J113" s="452"/>
      <c r="K113" s="453">
        <f t="shared" si="13"/>
        <v>0</v>
      </c>
      <c r="L113" s="469">
        <f t="shared" si="9"/>
        <v>0</v>
      </c>
      <c r="M113" s="454">
        <f t="shared" si="10"/>
        <v>0</v>
      </c>
      <c r="N113" s="454">
        <f t="shared" si="11"/>
        <v>0</v>
      </c>
      <c r="O113" s="455">
        <f t="shared" si="12"/>
        <v>0</v>
      </c>
      <c r="P113" s="456">
        <f t="shared" si="14"/>
        <v>0</v>
      </c>
      <c r="Q113" s="387"/>
      <c r="R113" s="399"/>
      <c r="S113" s="400"/>
    </row>
    <row r="114" spans="1:19" s="292" customFormat="1" ht="15.75" hidden="1" customHeight="1" outlineLevel="1" x14ac:dyDescent="0.25">
      <c r="A114" s="449"/>
      <c r="B114" s="457"/>
      <c r="C114" s="293"/>
      <c r="D114" s="309"/>
      <c r="E114" s="450"/>
      <c r="F114" s="468"/>
      <c r="G114" s="451"/>
      <c r="H114" s="452"/>
      <c r="I114" s="452"/>
      <c r="J114" s="452"/>
      <c r="K114" s="453">
        <f t="shared" si="13"/>
        <v>0</v>
      </c>
      <c r="L114" s="469">
        <f t="shared" si="9"/>
        <v>0</v>
      </c>
      <c r="M114" s="454">
        <f t="shared" si="10"/>
        <v>0</v>
      </c>
      <c r="N114" s="454">
        <f t="shared" si="11"/>
        <v>0</v>
      </c>
      <c r="O114" s="455">
        <f t="shared" si="12"/>
        <v>0</v>
      </c>
      <c r="P114" s="456">
        <f t="shared" si="14"/>
        <v>0</v>
      </c>
      <c r="Q114" s="387"/>
      <c r="R114" s="399"/>
      <c r="S114" s="400"/>
    </row>
    <row r="115" spans="1:19" s="292" customFormat="1" ht="15.75" hidden="1" customHeight="1" outlineLevel="1" x14ac:dyDescent="0.25">
      <c r="A115" s="449"/>
      <c r="B115" s="457"/>
      <c r="C115" s="293"/>
      <c r="D115" s="309"/>
      <c r="E115" s="450"/>
      <c r="F115" s="468"/>
      <c r="G115" s="451"/>
      <c r="H115" s="452"/>
      <c r="I115" s="452"/>
      <c r="J115" s="452"/>
      <c r="K115" s="453">
        <f t="shared" si="13"/>
        <v>0</v>
      </c>
      <c r="L115" s="469">
        <f t="shared" si="9"/>
        <v>0</v>
      </c>
      <c r="M115" s="454">
        <f t="shared" si="10"/>
        <v>0</v>
      </c>
      <c r="N115" s="454">
        <f t="shared" si="11"/>
        <v>0</v>
      </c>
      <c r="O115" s="455">
        <f t="shared" si="12"/>
        <v>0</v>
      </c>
      <c r="P115" s="456">
        <f t="shared" si="14"/>
        <v>0</v>
      </c>
      <c r="Q115" s="387"/>
      <c r="R115" s="399"/>
      <c r="S115" s="400"/>
    </row>
    <row r="116" spans="1:19" s="292" customFormat="1" ht="15.75" hidden="1" customHeight="1" outlineLevel="1" x14ac:dyDescent="0.25">
      <c r="A116" s="449"/>
      <c r="B116" s="457"/>
      <c r="C116" s="293"/>
      <c r="D116" s="309"/>
      <c r="E116" s="450"/>
      <c r="F116" s="468"/>
      <c r="G116" s="451"/>
      <c r="H116" s="452"/>
      <c r="I116" s="452"/>
      <c r="J116" s="452"/>
      <c r="K116" s="453">
        <f t="shared" si="13"/>
        <v>0</v>
      </c>
      <c r="L116" s="469">
        <f t="shared" si="9"/>
        <v>0</v>
      </c>
      <c r="M116" s="454">
        <f t="shared" si="10"/>
        <v>0</v>
      </c>
      <c r="N116" s="454">
        <f t="shared" si="11"/>
        <v>0</v>
      </c>
      <c r="O116" s="455">
        <f t="shared" si="12"/>
        <v>0</v>
      </c>
      <c r="P116" s="456">
        <f t="shared" si="14"/>
        <v>0</v>
      </c>
      <c r="Q116" s="387"/>
      <c r="R116" s="399"/>
      <c r="S116" s="400"/>
    </row>
    <row r="117" spans="1:19" s="292" customFormat="1" ht="15.75" hidden="1" customHeight="1" outlineLevel="1" x14ac:dyDescent="0.25">
      <c r="A117" s="449"/>
      <c r="B117" s="457"/>
      <c r="C117" s="293"/>
      <c r="D117" s="309"/>
      <c r="E117" s="450"/>
      <c r="F117" s="468"/>
      <c r="G117" s="451"/>
      <c r="H117" s="452"/>
      <c r="I117" s="452"/>
      <c r="J117" s="452"/>
      <c r="K117" s="453">
        <f t="shared" si="13"/>
        <v>0</v>
      </c>
      <c r="L117" s="469">
        <f t="shared" si="9"/>
        <v>0</v>
      </c>
      <c r="M117" s="454">
        <f t="shared" si="10"/>
        <v>0</v>
      </c>
      <c r="N117" s="454">
        <f t="shared" si="11"/>
        <v>0</v>
      </c>
      <c r="O117" s="455">
        <f t="shared" si="12"/>
        <v>0</v>
      </c>
      <c r="P117" s="456">
        <f t="shared" si="14"/>
        <v>0</v>
      </c>
      <c r="Q117" s="387"/>
      <c r="R117" s="399"/>
      <c r="S117" s="400"/>
    </row>
    <row r="118" spans="1:19" s="292" customFormat="1" ht="15.75" hidden="1" customHeight="1" outlineLevel="1" x14ac:dyDescent="0.25">
      <c r="A118" s="449"/>
      <c r="B118" s="457"/>
      <c r="C118" s="293"/>
      <c r="D118" s="309"/>
      <c r="E118" s="450"/>
      <c r="F118" s="468"/>
      <c r="G118" s="451"/>
      <c r="H118" s="452"/>
      <c r="I118" s="452"/>
      <c r="J118" s="452"/>
      <c r="K118" s="453">
        <f t="shared" si="13"/>
        <v>0</v>
      </c>
      <c r="L118" s="469">
        <f t="shared" si="9"/>
        <v>0</v>
      </c>
      <c r="M118" s="454">
        <f t="shared" si="10"/>
        <v>0</v>
      </c>
      <c r="N118" s="454">
        <f t="shared" si="11"/>
        <v>0</v>
      </c>
      <c r="O118" s="455">
        <f t="shared" si="12"/>
        <v>0</v>
      </c>
      <c r="P118" s="456">
        <f t="shared" si="14"/>
        <v>0</v>
      </c>
      <c r="Q118" s="387"/>
      <c r="R118" s="399"/>
      <c r="S118" s="400"/>
    </row>
    <row r="119" spans="1:19" s="292" customFormat="1" ht="15.75" hidden="1" customHeight="1" outlineLevel="1" x14ac:dyDescent="0.25">
      <c r="A119" s="449"/>
      <c r="B119" s="457"/>
      <c r="C119" s="293"/>
      <c r="D119" s="309"/>
      <c r="E119" s="450"/>
      <c r="F119" s="468"/>
      <c r="G119" s="451"/>
      <c r="H119" s="452"/>
      <c r="I119" s="452"/>
      <c r="J119" s="452"/>
      <c r="K119" s="453">
        <f t="shared" si="13"/>
        <v>0</v>
      </c>
      <c r="L119" s="469">
        <f t="shared" si="9"/>
        <v>0</v>
      </c>
      <c r="M119" s="454">
        <f t="shared" si="10"/>
        <v>0</v>
      </c>
      <c r="N119" s="454">
        <f t="shared" si="11"/>
        <v>0</v>
      </c>
      <c r="O119" s="455">
        <f t="shared" si="12"/>
        <v>0</v>
      </c>
      <c r="P119" s="456">
        <f t="shared" si="14"/>
        <v>0</v>
      </c>
      <c r="Q119" s="387"/>
      <c r="R119" s="399"/>
      <c r="S119" s="400"/>
    </row>
    <row r="120" spans="1:19" s="292" customFormat="1" ht="15.75" hidden="1" customHeight="1" outlineLevel="1" x14ac:dyDescent="0.25">
      <c r="A120" s="449"/>
      <c r="B120" s="457"/>
      <c r="C120" s="293"/>
      <c r="D120" s="309"/>
      <c r="E120" s="450"/>
      <c r="F120" s="468"/>
      <c r="G120" s="451"/>
      <c r="H120" s="452"/>
      <c r="I120" s="452"/>
      <c r="J120" s="452"/>
      <c r="K120" s="453">
        <f t="shared" si="13"/>
        <v>0</v>
      </c>
      <c r="L120" s="469">
        <f t="shared" si="9"/>
        <v>0</v>
      </c>
      <c r="M120" s="454">
        <f t="shared" si="10"/>
        <v>0</v>
      </c>
      <c r="N120" s="454">
        <f t="shared" si="11"/>
        <v>0</v>
      </c>
      <c r="O120" s="455">
        <f t="shared" si="12"/>
        <v>0</v>
      </c>
      <c r="P120" s="456">
        <f t="shared" si="14"/>
        <v>0</v>
      </c>
      <c r="Q120" s="387"/>
      <c r="R120" s="399"/>
      <c r="S120" s="400"/>
    </row>
    <row r="121" spans="1:19" s="292" customFormat="1" ht="15.75" hidden="1" customHeight="1" outlineLevel="1" x14ac:dyDescent="0.25">
      <c r="A121" s="449"/>
      <c r="B121" s="457"/>
      <c r="C121" s="293"/>
      <c r="D121" s="309"/>
      <c r="E121" s="450"/>
      <c r="F121" s="468"/>
      <c r="G121" s="451"/>
      <c r="H121" s="452"/>
      <c r="I121" s="452"/>
      <c r="J121" s="452"/>
      <c r="K121" s="453">
        <f t="shared" si="13"/>
        <v>0</v>
      </c>
      <c r="L121" s="469">
        <f t="shared" si="9"/>
        <v>0</v>
      </c>
      <c r="M121" s="454">
        <f t="shared" si="10"/>
        <v>0</v>
      </c>
      <c r="N121" s="454">
        <f t="shared" si="11"/>
        <v>0</v>
      </c>
      <c r="O121" s="455">
        <f t="shared" si="12"/>
        <v>0</v>
      </c>
      <c r="P121" s="456">
        <f t="shared" si="14"/>
        <v>0</v>
      </c>
      <c r="Q121" s="387"/>
      <c r="R121" s="399"/>
      <c r="S121" s="400"/>
    </row>
    <row r="122" spans="1:19" s="292" customFormat="1" ht="15.75" hidden="1" customHeight="1" outlineLevel="1" x14ac:dyDescent="0.25">
      <c r="A122" s="449"/>
      <c r="B122" s="457"/>
      <c r="C122" s="293"/>
      <c r="D122" s="309"/>
      <c r="E122" s="450"/>
      <c r="F122" s="468"/>
      <c r="G122" s="451"/>
      <c r="H122" s="452"/>
      <c r="I122" s="452"/>
      <c r="J122" s="452"/>
      <c r="K122" s="453">
        <f t="shared" si="13"/>
        <v>0</v>
      </c>
      <c r="L122" s="469">
        <f t="shared" si="9"/>
        <v>0</v>
      </c>
      <c r="M122" s="454">
        <f t="shared" si="10"/>
        <v>0</v>
      </c>
      <c r="N122" s="454">
        <f t="shared" si="11"/>
        <v>0</v>
      </c>
      <c r="O122" s="455">
        <f t="shared" si="12"/>
        <v>0</v>
      </c>
      <c r="P122" s="456">
        <f t="shared" si="14"/>
        <v>0</v>
      </c>
      <c r="Q122" s="387"/>
      <c r="R122" s="399"/>
      <c r="S122" s="400"/>
    </row>
    <row r="123" spans="1:19" s="292" customFormat="1" ht="15.75" hidden="1" customHeight="1" outlineLevel="1" x14ac:dyDescent="0.25">
      <c r="A123" s="449"/>
      <c r="B123" s="457"/>
      <c r="C123" s="293"/>
      <c r="D123" s="309"/>
      <c r="E123" s="450"/>
      <c r="F123" s="468"/>
      <c r="G123" s="451"/>
      <c r="H123" s="452"/>
      <c r="I123" s="452"/>
      <c r="J123" s="452"/>
      <c r="K123" s="453">
        <f t="shared" si="13"/>
        <v>0</v>
      </c>
      <c r="L123" s="469">
        <f t="shared" si="9"/>
        <v>0</v>
      </c>
      <c r="M123" s="454">
        <f t="shared" si="10"/>
        <v>0</v>
      </c>
      <c r="N123" s="454">
        <f t="shared" si="11"/>
        <v>0</v>
      </c>
      <c r="O123" s="455">
        <f t="shared" si="12"/>
        <v>0</v>
      </c>
      <c r="P123" s="456">
        <f t="shared" si="14"/>
        <v>0</v>
      </c>
      <c r="Q123" s="387"/>
      <c r="R123" s="399"/>
      <c r="S123" s="400"/>
    </row>
    <row r="124" spans="1:19" s="292" customFormat="1" ht="15.75" hidden="1" customHeight="1" outlineLevel="1" x14ac:dyDescent="0.25">
      <c r="A124" s="449"/>
      <c r="B124" s="457"/>
      <c r="C124" s="293"/>
      <c r="D124" s="309"/>
      <c r="E124" s="450"/>
      <c r="F124" s="468"/>
      <c r="G124" s="451"/>
      <c r="H124" s="452"/>
      <c r="I124" s="452"/>
      <c r="J124" s="452"/>
      <c r="K124" s="453">
        <f t="shared" si="13"/>
        <v>0</v>
      </c>
      <c r="L124" s="469">
        <f t="shared" si="9"/>
        <v>0</v>
      </c>
      <c r="M124" s="454">
        <f t="shared" si="10"/>
        <v>0</v>
      </c>
      <c r="N124" s="454">
        <f t="shared" si="11"/>
        <v>0</v>
      </c>
      <c r="O124" s="455">
        <f t="shared" si="12"/>
        <v>0</v>
      </c>
      <c r="P124" s="456">
        <f t="shared" si="14"/>
        <v>0</v>
      </c>
      <c r="Q124" s="387"/>
      <c r="R124" s="399"/>
      <c r="S124" s="400"/>
    </row>
    <row r="125" spans="1:19" s="292" customFormat="1" ht="15.75" hidden="1" customHeight="1" outlineLevel="1" x14ac:dyDescent="0.25">
      <c r="A125" s="449"/>
      <c r="B125" s="457"/>
      <c r="C125" s="293"/>
      <c r="D125" s="309"/>
      <c r="E125" s="450"/>
      <c r="F125" s="468"/>
      <c r="G125" s="451"/>
      <c r="H125" s="452"/>
      <c r="I125" s="452"/>
      <c r="J125" s="452"/>
      <c r="K125" s="453">
        <f t="shared" si="13"/>
        <v>0</v>
      </c>
      <c r="L125" s="469">
        <f t="shared" si="9"/>
        <v>0</v>
      </c>
      <c r="M125" s="454">
        <f t="shared" si="10"/>
        <v>0</v>
      </c>
      <c r="N125" s="454">
        <f t="shared" si="11"/>
        <v>0</v>
      </c>
      <c r="O125" s="455">
        <f t="shared" si="12"/>
        <v>0</v>
      </c>
      <c r="P125" s="456">
        <f t="shared" si="14"/>
        <v>0</v>
      </c>
      <c r="Q125" s="387"/>
      <c r="R125" s="399"/>
      <c r="S125" s="400"/>
    </row>
    <row r="126" spans="1:19" s="292" customFormat="1" ht="15.75" hidden="1" customHeight="1" outlineLevel="1" x14ac:dyDescent="0.25">
      <c r="A126" s="449"/>
      <c r="B126" s="457"/>
      <c r="C126" s="293"/>
      <c r="D126" s="309"/>
      <c r="E126" s="450"/>
      <c r="F126" s="468"/>
      <c r="G126" s="451"/>
      <c r="H126" s="452"/>
      <c r="I126" s="452"/>
      <c r="J126" s="452"/>
      <c r="K126" s="453">
        <f t="shared" si="13"/>
        <v>0</v>
      </c>
      <c r="L126" s="469">
        <f t="shared" si="9"/>
        <v>0</v>
      </c>
      <c r="M126" s="454">
        <f t="shared" si="10"/>
        <v>0</v>
      </c>
      <c r="N126" s="454">
        <f t="shared" si="11"/>
        <v>0</v>
      </c>
      <c r="O126" s="455">
        <f t="shared" si="12"/>
        <v>0</v>
      </c>
      <c r="P126" s="456">
        <f t="shared" si="14"/>
        <v>0</v>
      </c>
      <c r="Q126" s="387"/>
      <c r="R126" s="399"/>
      <c r="S126" s="400"/>
    </row>
    <row r="127" spans="1:19" s="292" customFormat="1" ht="15.75" hidden="1" customHeight="1" outlineLevel="1" x14ac:dyDescent="0.25">
      <c r="A127" s="449"/>
      <c r="B127" s="457"/>
      <c r="C127" s="293"/>
      <c r="D127" s="309"/>
      <c r="E127" s="450"/>
      <c r="F127" s="468"/>
      <c r="G127" s="451"/>
      <c r="H127" s="452"/>
      <c r="I127" s="452"/>
      <c r="J127" s="452"/>
      <c r="K127" s="453">
        <f t="shared" si="13"/>
        <v>0</v>
      </c>
      <c r="L127" s="469">
        <f t="shared" si="9"/>
        <v>0</v>
      </c>
      <c r="M127" s="454">
        <f t="shared" si="10"/>
        <v>0</v>
      </c>
      <c r="N127" s="454">
        <f t="shared" si="11"/>
        <v>0</v>
      </c>
      <c r="O127" s="455">
        <f t="shared" si="12"/>
        <v>0</v>
      </c>
      <c r="P127" s="456">
        <f t="shared" si="14"/>
        <v>0</v>
      </c>
      <c r="Q127" s="387"/>
      <c r="R127" s="399"/>
      <c r="S127" s="400"/>
    </row>
    <row r="128" spans="1:19" s="292" customFormat="1" ht="15.75" hidden="1" customHeight="1" outlineLevel="1" x14ac:dyDescent="0.25">
      <c r="A128" s="449"/>
      <c r="B128" s="457"/>
      <c r="C128" s="293"/>
      <c r="D128" s="309"/>
      <c r="E128" s="450"/>
      <c r="F128" s="468"/>
      <c r="G128" s="451"/>
      <c r="H128" s="452"/>
      <c r="I128" s="452"/>
      <c r="J128" s="452"/>
      <c r="K128" s="453">
        <f t="shared" si="13"/>
        <v>0</v>
      </c>
      <c r="L128" s="469">
        <f t="shared" si="9"/>
        <v>0</v>
      </c>
      <c r="M128" s="454">
        <f t="shared" si="10"/>
        <v>0</v>
      </c>
      <c r="N128" s="454">
        <f t="shared" si="11"/>
        <v>0</v>
      </c>
      <c r="O128" s="455">
        <f t="shared" si="12"/>
        <v>0</v>
      </c>
      <c r="P128" s="456">
        <f t="shared" si="14"/>
        <v>0</v>
      </c>
      <c r="Q128" s="387"/>
      <c r="R128" s="399"/>
      <c r="S128" s="400"/>
    </row>
    <row r="129" spans="1:19" s="292" customFormat="1" ht="15.75" hidden="1" customHeight="1" outlineLevel="1" x14ac:dyDescent="0.25">
      <c r="A129" s="449"/>
      <c r="B129" s="457"/>
      <c r="C129" s="293"/>
      <c r="D129" s="309"/>
      <c r="E129" s="450"/>
      <c r="F129" s="468"/>
      <c r="G129" s="451"/>
      <c r="H129" s="452"/>
      <c r="I129" s="452"/>
      <c r="J129" s="452"/>
      <c r="K129" s="453">
        <f t="shared" si="13"/>
        <v>0</v>
      </c>
      <c r="L129" s="469">
        <f t="shared" si="9"/>
        <v>0</v>
      </c>
      <c r="M129" s="454">
        <f t="shared" si="10"/>
        <v>0</v>
      </c>
      <c r="N129" s="454">
        <f t="shared" si="11"/>
        <v>0</v>
      </c>
      <c r="O129" s="455">
        <f t="shared" si="12"/>
        <v>0</v>
      </c>
      <c r="P129" s="456">
        <f t="shared" si="14"/>
        <v>0</v>
      </c>
      <c r="Q129" s="387"/>
      <c r="R129" s="399"/>
      <c r="S129" s="400"/>
    </row>
    <row r="130" spans="1:19" s="292" customFormat="1" ht="15.75" hidden="1" customHeight="1" outlineLevel="1" x14ac:dyDescent="0.25">
      <c r="A130" s="449"/>
      <c r="B130" s="457"/>
      <c r="C130" s="293"/>
      <c r="D130" s="309"/>
      <c r="E130" s="450"/>
      <c r="F130" s="468"/>
      <c r="G130" s="451"/>
      <c r="H130" s="452"/>
      <c r="I130" s="452"/>
      <c r="J130" s="452"/>
      <c r="K130" s="453">
        <f t="shared" si="13"/>
        <v>0</v>
      </c>
      <c r="L130" s="469">
        <f t="shared" si="9"/>
        <v>0</v>
      </c>
      <c r="M130" s="454">
        <f t="shared" si="10"/>
        <v>0</v>
      </c>
      <c r="N130" s="454">
        <f t="shared" si="11"/>
        <v>0</v>
      </c>
      <c r="O130" s="455">
        <f t="shared" si="12"/>
        <v>0</v>
      </c>
      <c r="P130" s="456">
        <f t="shared" si="14"/>
        <v>0</v>
      </c>
      <c r="Q130" s="387"/>
      <c r="R130" s="399"/>
      <c r="S130" s="400"/>
    </row>
    <row r="131" spans="1:19" s="292" customFormat="1" ht="15.75" hidden="1" customHeight="1" outlineLevel="1" x14ac:dyDescent="0.25">
      <c r="A131" s="449"/>
      <c r="B131" s="457"/>
      <c r="C131" s="293"/>
      <c r="D131" s="309"/>
      <c r="E131" s="450"/>
      <c r="F131" s="468"/>
      <c r="G131" s="451"/>
      <c r="H131" s="452"/>
      <c r="I131" s="452"/>
      <c r="J131" s="452"/>
      <c r="K131" s="453">
        <f t="shared" si="13"/>
        <v>0</v>
      </c>
      <c r="L131" s="469">
        <f t="shared" si="9"/>
        <v>0</v>
      </c>
      <c r="M131" s="454">
        <f t="shared" si="10"/>
        <v>0</v>
      </c>
      <c r="N131" s="454">
        <f t="shared" si="11"/>
        <v>0</v>
      </c>
      <c r="O131" s="455">
        <f t="shared" si="12"/>
        <v>0</v>
      </c>
      <c r="P131" s="456">
        <f t="shared" si="14"/>
        <v>0</v>
      </c>
      <c r="Q131" s="387"/>
      <c r="R131" s="399"/>
      <c r="S131" s="400"/>
    </row>
    <row r="132" spans="1:19" s="292" customFormat="1" ht="15.75" hidden="1" customHeight="1" outlineLevel="1" x14ac:dyDescent="0.25">
      <c r="A132" s="449"/>
      <c r="B132" s="457"/>
      <c r="C132" s="293"/>
      <c r="D132" s="309"/>
      <c r="E132" s="450"/>
      <c r="F132" s="468"/>
      <c r="G132" s="451"/>
      <c r="H132" s="452"/>
      <c r="I132" s="452"/>
      <c r="J132" s="452"/>
      <c r="K132" s="453">
        <f t="shared" si="13"/>
        <v>0</v>
      </c>
      <c r="L132" s="469">
        <f t="shared" si="9"/>
        <v>0</v>
      </c>
      <c r="M132" s="454">
        <f t="shared" si="10"/>
        <v>0</v>
      </c>
      <c r="N132" s="454">
        <f t="shared" si="11"/>
        <v>0</v>
      </c>
      <c r="O132" s="455">
        <f t="shared" si="12"/>
        <v>0</v>
      </c>
      <c r="P132" s="456">
        <f t="shared" si="14"/>
        <v>0</v>
      </c>
      <c r="Q132" s="387"/>
      <c r="R132" s="399"/>
      <c r="S132" s="400"/>
    </row>
    <row r="133" spans="1:19" s="292" customFormat="1" ht="15.75" hidden="1" customHeight="1" outlineLevel="1" x14ac:dyDescent="0.25">
      <c r="A133" s="449"/>
      <c r="B133" s="457"/>
      <c r="C133" s="293"/>
      <c r="D133" s="309"/>
      <c r="E133" s="450"/>
      <c r="F133" s="468"/>
      <c r="G133" s="451"/>
      <c r="H133" s="452"/>
      <c r="I133" s="452"/>
      <c r="J133" s="452"/>
      <c r="K133" s="453">
        <f t="shared" si="13"/>
        <v>0</v>
      </c>
      <c r="L133" s="469">
        <f t="shared" si="9"/>
        <v>0</v>
      </c>
      <c r="M133" s="454">
        <f t="shared" si="10"/>
        <v>0</v>
      </c>
      <c r="N133" s="454">
        <f t="shared" si="11"/>
        <v>0</v>
      </c>
      <c r="O133" s="455">
        <f t="shared" si="12"/>
        <v>0</v>
      </c>
      <c r="P133" s="456">
        <f t="shared" si="14"/>
        <v>0</v>
      </c>
      <c r="Q133" s="387"/>
      <c r="R133" s="399"/>
      <c r="S133" s="400"/>
    </row>
    <row r="134" spans="1:19" s="292" customFormat="1" ht="15.75" hidden="1" customHeight="1" outlineLevel="1" x14ac:dyDescent="0.25">
      <c r="A134" s="449"/>
      <c r="B134" s="457"/>
      <c r="C134" s="293"/>
      <c r="D134" s="309"/>
      <c r="E134" s="450"/>
      <c r="F134" s="468"/>
      <c r="G134" s="451"/>
      <c r="H134" s="452"/>
      <c r="I134" s="452"/>
      <c r="J134" s="452"/>
      <c r="K134" s="453">
        <f t="shared" si="13"/>
        <v>0</v>
      </c>
      <c r="L134" s="469">
        <f t="shared" si="9"/>
        <v>0</v>
      </c>
      <c r="M134" s="454">
        <f t="shared" si="10"/>
        <v>0</v>
      </c>
      <c r="N134" s="454">
        <f t="shared" si="11"/>
        <v>0</v>
      </c>
      <c r="O134" s="455">
        <f t="shared" si="12"/>
        <v>0</v>
      </c>
      <c r="P134" s="456">
        <f t="shared" si="14"/>
        <v>0</v>
      </c>
      <c r="Q134" s="387"/>
      <c r="R134" s="399"/>
      <c r="S134" s="400"/>
    </row>
    <row r="135" spans="1:19" s="292" customFormat="1" ht="15.75" hidden="1" customHeight="1" outlineLevel="1" x14ac:dyDescent="0.25">
      <c r="A135" s="449"/>
      <c r="B135" s="457"/>
      <c r="C135" s="293"/>
      <c r="D135" s="309"/>
      <c r="E135" s="450"/>
      <c r="F135" s="468"/>
      <c r="G135" s="451"/>
      <c r="H135" s="452"/>
      <c r="I135" s="452"/>
      <c r="J135" s="452"/>
      <c r="K135" s="453">
        <f t="shared" si="13"/>
        <v>0</v>
      </c>
      <c r="L135" s="469">
        <f t="shared" si="9"/>
        <v>0</v>
      </c>
      <c r="M135" s="454">
        <f t="shared" si="10"/>
        <v>0</v>
      </c>
      <c r="N135" s="454">
        <f t="shared" si="11"/>
        <v>0</v>
      </c>
      <c r="O135" s="455">
        <f t="shared" si="12"/>
        <v>0</v>
      </c>
      <c r="P135" s="456">
        <f t="shared" si="14"/>
        <v>0</v>
      </c>
      <c r="Q135" s="387"/>
      <c r="R135" s="399"/>
      <c r="S135" s="400"/>
    </row>
    <row r="136" spans="1:19" s="292" customFormat="1" ht="15.75" hidden="1" customHeight="1" outlineLevel="1" x14ac:dyDescent="0.25">
      <c r="A136" s="449"/>
      <c r="B136" s="457"/>
      <c r="C136" s="293"/>
      <c r="D136" s="309"/>
      <c r="E136" s="450"/>
      <c r="F136" s="468"/>
      <c r="G136" s="451"/>
      <c r="H136" s="452"/>
      <c r="I136" s="452"/>
      <c r="J136" s="452"/>
      <c r="K136" s="453">
        <f t="shared" si="13"/>
        <v>0</v>
      </c>
      <c r="L136" s="469">
        <f t="shared" si="9"/>
        <v>0</v>
      </c>
      <c r="M136" s="454">
        <f t="shared" si="10"/>
        <v>0</v>
      </c>
      <c r="N136" s="454">
        <f t="shared" si="11"/>
        <v>0</v>
      </c>
      <c r="O136" s="455">
        <f t="shared" si="12"/>
        <v>0</v>
      </c>
      <c r="P136" s="456">
        <f t="shared" si="14"/>
        <v>0</v>
      </c>
      <c r="Q136" s="387"/>
      <c r="R136" s="399"/>
      <c r="S136" s="400"/>
    </row>
    <row r="137" spans="1:19" s="292" customFormat="1" ht="15.75" hidden="1" customHeight="1" outlineLevel="1" x14ac:dyDescent="0.25">
      <c r="A137" s="449"/>
      <c r="B137" s="457"/>
      <c r="C137" s="293"/>
      <c r="D137" s="309"/>
      <c r="E137" s="450"/>
      <c r="F137" s="468"/>
      <c r="G137" s="451"/>
      <c r="H137" s="452"/>
      <c r="I137" s="452"/>
      <c r="J137" s="452"/>
      <c r="K137" s="453">
        <f t="shared" si="13"/>
        <v>0</v>
      </c>
      <c r="L137" s="469">
        <f t="shared" si="9"/>
        <v>0</v>
      </c>
      <c r="M137" s="454">
        <f t="shared" si="10"/>
        <v>0</v>
      </c>
      <c r="N137" s="454">
        <f t="shared" si="11"/>
        <v>0</v>
      </c>
      <c r="O137" s="455">
        <f t="shared" si="12"/>
        <v>0</v>
      </c>
      <c r="P137" s="456">
        <f t="shared" si="14"/>
        <v>0</v>
      </c>
      <c r="Q137" s="387"/>
      <c r="R137" s="399"/>
      <c r="S137" s="400"/>
    </row>
    <row r="138" spans="1:19" s="292" customFormat="1" ht="15.75" hidden="1" customHeight="1" outlineLevel="1" x14ac:dyDescent="0.25">
      <c r="A138" s="449"/>
      <c r="B138" s="457"/>
      <c r="C138" s="293"/>
      <c r="D138" s="309"/>
      <c r="E138" s="450"/>
      <c r="F138" s="468"/>
      <c r="G138" s="451"/>
      <c r="H138" s="452"/>
      <c r="I138" s="452"/>
      <c r="J138" s="452"/>
      <c r="K138" s="453">
        <f t="shared" si="13"/>
        <v>0</v>
      </c>
      <c r="L138" s="469">
        <f t="shared" si="9"/>
        <v>0</v>
      </c>
      <c r="M138" s="454">
        <f t="shared" si="10"/>
        <v>0</v>
      </c>
      <c r="N138" s="454">
        <f t="shared" si="11"/>
        <v>0</v>
      </c>
      <c r="O138" s="455">
        <f t="shared" si="12"/>
        <v>0</v>
      </c>
      <c r="P138" s="456">
        <f t="shared" si="14"/>
        <v>0</v>
      </c>
      <c r="Q138" s="387"/>
      <c r="R138" s="399"/>
      <c r="S138" s="400"/>
    </row>
    <row r="139" spans="1:19" s="292" customFormat="1" ht="16.5" hidden="1" customHeight="1" outlineLevel="1" x14ac:dyDescent="0.25">
      <c r="A139" s="449"/>
      <c r="B139" s="457"/>
      <c r="C139" s="293"/>
      <c r="D139" s="309"/>
      <c r="E139" s="450"/>
      <c r="F139" s="468"/>
      <c r="G139" s="451"/>
      <c r="H139" s="452"/>
      <c r="I139" s="452"/>
      <c r="J139" s="452"/>
      <c r="K139" s="453">
        <f t="shared" si="13"/>
        <v>0</v>
      </c>
      <c r="L139" s="469">
        <f t="shared" si="9"/>
        <v>0</v>
      </c>
      <c r="M139" s="454">
        <f t="shared" si="10"/>
        <v>0</v>
      </c>
      <c r="N139" s="454">
        <f t="shared" si="11"/>
        <v>0</v>
      </c>
      <c r="O139" s="455">
        <f t="shared" si="12"/>
        <v>0</v>
      </c>
      <c r="P139" s="456">
        <f t="shared" si="14"/>
        <v>0</v>
      </c>
      <c r="Q139" s="387"/>
      <c r="R139" s="399"/>
      <c r="S139" s="400"/>
    </row>
    <row r="140" spans="1:19" s="312" customFormat="1" ht="16.5" customHeight="1" collapsed="1" thickBot="1" x14ac:dyDescent="0.3">
      <c r="A140" s="458"/>
      <c r="B140" s="470" t="s">
        <v>750</v>
      </c>
      <c r="C140" s="570"/>
      <c r="D140" s="460">
        <v>1.052</v>
      </c>
      <c r="E140" s="471">
        <f t="shared" ref="E140:J140" si="15">SUM(E111:E139)</f>
        <v>0</v>
      </c>
      <c r="F140" s="472">
        <f t="shared" si="15"/>
        <v>0</v>
      </c>
      <c r="G140" s="473">
        <f t="shared" si="15"/>
        <v>0</v>
      </c>
      <c r="H140" s="474">
        <f t="shared" si="15"/>
        <v>0</v>
      </c>
      <c r="I140" s="474">
        <f t="shared" si="15"/>
        <v>0.11266920000000001</v>
      </c>
      <c r="J140" s="474">
        <f t="shared" si="15"/>
        <v>0</v>
      </c>
      <c r="K140" s="475">
        <f t="shared" si="13"/>
        <v>0.11266920000000001</v>
      </c>
      <c r="L140" s="476">
        <f>SUM(L111:L139)</f>
        <v>0</v>
      </c>
      <c r="M140" s="477">
        <f>SUM(M111:M139)</f>
        <v>0</v>
      </c>
      <c r="N140" s="477">
        <f>SUM(N111:N139)</f>
        <v>0</v>
      </c>
      <c r="O140" s="478">
        <f>SUM(O111:O139)</f>
        <v>0</v>
      </c>
      <c r="P140" s="479">
        <f t="shared" si="14"/>
        <v>0</v>
      </c>
      <c r="Q140" s="462">
        <f>ROUND(P140*1.2,8)</f>
        <v>0</v>
      </c>
      <c r="R140" s="463">
        <f>E140</f>
        <v>0</v>
      </c>
      <c r="S140" s="464">
        <f>F140</f>
        <v>0</v>
      </c>
    </row>
    <row r="141" spans="1:19" s="292" customFormat="1" ht="15.75" hidden="1" customHeight="1" outlineLevel="1" x14ac:dyDescent="0.25">
      <c r="A141" s="441"/>
      <c r="B141" s="465"/>
      <c r="C141" s="311"/>
      <c r="D141" s="480">
        <v>1.0509999999999999</v>
      </c>
      <c r="E141" s="481"/>
      <c r="F141" s="482"/>
      <c r="G141" s="483"/>
      <c r="H141" s="484"/>
      <c r="I141" s="484">
        <f>D141*D111*I20</f>
        <v>0.1184153292</v>
      </c>
      <c r="J141" s="484"/>
      <c r="K141" s="485">
        <f t="shared" si="13"/>
        <v>0.1184153292</v>
      </c>
      <c r="L141" s="486">
        <f t="shared" ref="L141:L169" si="16">ROUND(E141*G141,8)+ROUND(F141*G141,8)</f>
        <v>0</v>
      </c>
      <c r="M141" s="446">
        <f t="shared" ref="M141:M169" si="17">ROUND(E141*H141,8)+ROUND(F141*H141,8)</f>
        <v>0</v>
      </c>
      <c r="N141" s="446">
        <f t="shared" ref="N141:N169" si="18">ROUND(E141*I141,8)+ROUND(F141*I141,8)</f>
        <v>0</v>
      </c>
      <c r="O141" s="447">
        <f t="shared" ref="O141:O169" si="19">ROUND(E141*J141,8)+ROUND(F141*J141,8)</f>
        <v>0</v>
      </c>
      <c r="P141" s="487">
        <f t="shared" si="14"/>
        <v>0</v>
      </c>
      <c r="Q141" s="387"/>
      <c r="R141" s="399"/>
      <c r="S141" s="400"/>
    </row>
    <row r="142" spans="1:19" s="292" customFormat="1" ht="15.75" hidden="1" customHeight="1" outlineLevel="1" x14ac:dyDescent="0.25">
      <c r="A142" s="449"/>
      <c r="B142" s="457"/>
      <c r="C142" s="293"/>
      <c r="D142" s="489"/>
      <c r="E142" s="490"/>
      <c r="F142" s="491"/>
      <c r="G142" s="492"/>
      <c r="H142" s="493"/>
      <c r="I142" s="493"/>
      <c r="J142" s="493"/>
      <c r="K142" s="494">
        <f t="shared" si="13"/>
        <v>0</v>
      </c>
      <c r="L142" s="495">
        <f t="shared" si="16"/>
        <v>0</v>
      </c>
      <c r="M142" s="454">
        <f t="shared" si="17"/>
        <v>0</v>
      </c>
      <c r="N142" s="454">
        <f t="shared" si="18"/>
        <v>0</v>
      </c>
      <c r="O142" s="455">
        <f t="shared" si="19"/>
        <v>0</v>
      </c>
      <c r="P142" s="496">
        <f t="shared" si="14"/>
        <v>0</v>
      </c>
      <c r="Q142" s="387"/>
      <c r="R142" s="399"/>
      <c r="S142" s="400"/>
    </row>
    <row r="143" spans="1:19" s="292" customFormat="1" ht="15.75" hidden="1" customHeight="1" outlineLevel="1" x14ac:dyDescent="0.25">
      <c r="A143" s="449"/>
      <c r="B143" s="457"/>
      <c r="C143" s="293"/>
      <c r="D143" s="489"/>
      <c r="E143" s="490"/>
      <c r="F143" s="491"/>
      <c r="G143" s="492"/>
      <c r="H143" s="493"/>
      <c r="I143" s="493"/>
      <c r="J143" s="493"/>
      <c r="K143" s="494">
        <f t="shared" si="13"/>
        <v>0</v>
      </c>
      <c r="L143" s="495">
        <f t="shared" si="16"/>
        <v>0</v>
      </c>
      <c r="M143" s="454">
        <f t="shared" si="17"/>
        <v>0</v>
      </c>
      <c r="N143" s="454">
        <f t="shared" si="18"/>
        <v>0</v>
      </c>
      <c r="O143" s="455">
        <f t="shared" si="19"/>
        <v>0</v>
      </c>
      <c r="P143" s="496">
        <f t="shared" si="14"/>
        <v>0</v>
      </c>
      <c r="Q143" s="387"/>
      <c r="R143" s="399"/>
      <c r="S143" s="400"/>
    </row>
    <row r="144" spans="1:19" s="292" customFormat="1" ht="15.75" hidden="1" customHeight="1" outlineLevel="1" x14ac:dyDescent="0.25">
      <c r="A144" s="449"/>
      <c r="B144" s="457"/>
      <c r="C144" s="293"/>
      <c r="D144" s="489"/>
      <c r="E144" s="490"/>
      <c r="F144" s="491"/>
      <c r="G144" s="492"/>
      <c r="H144" s="493"/>
      <c r="I144" s="493"/>
      <c r="J144" s="493"/>
      <c r="K144" s="494">
        <f t="shared" si="13"/>
        <v>0</v>
      </c>
      <c r="L144" s="495">
        <f t="shared" si="16"/>
        <v>0</v>
      </c>
      <c r="M144" s="454">
        <f t="shared" si="17"/>
        <v>0</v>
      </c>
      <c r="N144" s="454">
        <f t="shared" si="18"/>
        <v>0</v>
      </c>
      <c r="O144" s="455">
        <f t="shared" si="19"/>
        <v>0</v>
      </c>
      <c r="P144" s="496">
        <f t="shared" si="14"/>
        <v>0</v>
      </c>
      <c r="Q144" s="387"/>
      <c r="R144" s="399"/>
      <c r="S144" s="400"/>
    </row>
    <row r="145" spans="1:19" s="292" customFormat="1" ht="15.75" hidden="1" customHeight="1" outlineLevel="1" x14ac:dyDescent="0.25">
      <c r="A145" s="449"/>
      <c r="B145" s="457"/>
      <c r="C145" s="293"/>
      <c r="D145" s="489"/>
      <c r="E145" s="490"/>
      <c r="F145" s="491"/>
      <c r="G145" s="492"/>
      <c r="H145" s="493"/>
      <c r="I145" s="493"/>
      <c r="J145" s="493"/>
      <c r="K145" s="494">
        <f t="shared" si="13"/>
        <v>0</v>
      </c>
      <c r="L145" s="495">
        <f t="shared" si="16"/>
        <v>0</v>
      </c>
      <c r="M145" s="454">
        <f t="shared" si="17"/>
        <v>0</v>
      </c>
      <c r="N145" s="454">
        <f t="shared" si="18"/>
        <v>0</v>
      </c>
      <c r="O145" s="455">
        <f t="shared" si="19"/>
        <v>0</v>
      </c>
      <c r="P145" s="496">
        <f t="shared" si="14"/>
        <v>0</v>
      </c>
      <c r="Q145" s="387"/>
      <c r="R145" s="399"/>
      <c r="S145" s="400"/>
    </row>
    <row r="146" spans="1:19" s="292" customFormat="1" ht="15.75" hidden="1" customHeight="1" outlineLevel="1" x14ac:dyDescent="0.25">
      <c r="A146" s="449"/>
      <c r="B146" s="457"/>
      <c r="C146" s="293"/>
      <c r="D146" s="489"/>
      <c r="E146" s="490"/>
      <c r="F146" s="491"/>
      <c r="G146" s="492"/>
      <c r="H146" s="493"/>
      <c r="I146" s="493"/>
      <c r="J146" s="493"/>
      <c r="K146" s="494">
        <f t="shared" ref="K146:K209" si="20">SUM(G146:J146)</f>
        <v>0</v>
      </c>
      <c r="L146" s="495">
        <f t="shared" si="16"/>
        <v>0</v>
      </c>
      <c r="M146" s="454">
        <f t="shared" si="17"/>
        <v>0</v>
      </c>
      <c r="N146" s="454">
        <f t="shared" si="18"/>
        <v>0</v>
      </c>
      <c r="O146" s="455">
        <f t="shared" si="19"/>
        <v>0</v>
      </c>
      <c r="P146" s="496">
        <f t="shared" si="14"/>
        <v>0</v>
      </c>
      <c r="Q146" s="387"/>
      <c r="R146" s="399"/>
      <c r="S146" s="400"/>
    </row>
    <row r="147" spans="1:19" s="292" customFormat="1" ht="15.75" hidden="1" customHeight="1" outlineLevel="1" x14ac:dyDescent="0.25">
      <c r="A147" s="449"/>
      <c r="B147" s="457"/>
      <c r="C147" s="293"/>
      <c r="D147" s="489"/>
      <c r="E147" s="490"/>
      <c r="F147" s="491"/>
      <c r="G147" s="492"/>
      <c r="H147" s="493"/>
      <c r="I147" s="493"/>
      <c r="J147" s="493"/>
      <c r="K147" s="494">
        <f t="shared" si="20"/>
        <v>0</v>
      </c>
      <c r="L147" s="495">
        <f t="shared" si="16"/>
        <v>0</v>
      </c>
      <c r="M147" s="454">
        <f t="shared" si="17"/>
        <v>0</v>
      </c>
      <c r="N147" s="454">
        <f t="shared" si="18"/>
        <v>0</v>
      </c>
      <c r="O147" s="455">
        <f t="shared" si="19"/>
        <v>0</v>
      </c>
      <c r="P147" s="496">
        <f t="shared" si="14"/>
        <v>0</v>
      </c>
      <c r="Q147" s="387"/>
      <c r="R147" s="399"/>
      <c r="S147" s="400"/>
    </row>
    <row r="148" spans="1:19" s="292" customFormat="1" ht="15.75" hidden="1" customHeight="1" outlineLevel="1" x14ac:dyDescent="0.25">
      <c r="A148" s="449"/>
      <c r="B148" s="457"/>
      <c r="C148" s="293"/>
      <c r="D148" s="489"/>
      <c r="E148" s="490"/>
      <c r="F148" s="491"/>
      <c r="G148" s="492"/>
      <c r="H148" s="493"/>
      <c r="I148" s="493"/>
      <c r="J148" s="493"/>
      <c r="K148" s="494">
        <f t="shared" si="20"/>
        <v>0</v>
      </c>
      <c r="L148" s="495">
        <f t="shared" si="16"/>
        <v>0</v>
      </c>
      <c r="M148" s="454">
        <f t="shared" si="17"/>
        <v>0</v>
      </c>
      <c r="N148" s="454">
        <f t="shared" si="18"/>
        <v>0</v>
      </c>
      <c r="O148" s="455">
        <f t="shared" si="19"/>
        <v>0</v>
      </c>
      <c r="P148" s="496">
        <f t="shared" si="14"/>
        <v>0</v>
      </c>
      <c r="Q148" s="387"/>
      <c r="R148" s="399"/>
      <c r="S148" s="400"/>
    </row>
    <row r="149" spans="1:19" s="292" customFormat="1" ht="15.75" hidden="1" customHeight="1" outlineLevel="1" x14ac:dyDescent="0.25">
      <c r="A149" s="449"/>
      <c r="B149" s="457"/>
      <c r="C149" s="293"/>
      <c r="D149" s="489"/>
      <c r="E149" s="490"/>
      <c r="F149" s="491"/>
      <c r="G149" s="492"/>
      <c r="H149" s="493"/>
      <c r="I149" s="493"/>
      <c r="J149" s="493"/>
      <c r="K149" s="494">
        <f t="shared" si="20"/>
        <v>0</v>
      </c>
      <c r="L149" s="495">
        <f t="shared" si="16"/>
        <v>0</v>
      </c>
      <c r="M149" s="454">
        <f t="shared" si="17"/>
        <v>0</v>
      </c>
      <c r="N149" s="454">
        <f t="shared" si="18"/>
        <v>0</v>
      </c>
      <c r="O149" s="455">
        <f t="shared" si="19"/>
        <v>0</v>
      </c>
      <c r="P149" s="496">
        <f t="shared" si="14"/>
        <v>0</v>
      </c>
      <c r="Q149" s="387"/>
      <c r="R149" s="399"/>
      <c r="S149" s="400"/>
    </row>
    <row r="150" spans="1:19" s="292" customFormat="1" ht="15.75" hidden="1" customHeight="1" outlineLevel="1" x14ac:dyDescent="0.25">
      <c r="A150" s="449"/>
      <c r="B150" s="457"/>
      <c r="C150" s="293"/>
      <c r="D150" s="489"/>
      <c r="E150" s="490"/>
      <c r="F150" s="491"/>
      <c r="G150" s="492"/>
      <c r="H150" s="493"/>
      <c r="I150" s="493"/>
      <c r="J150" s="493"/>
      <c r="K150" s="494">
        <f t="shared" si="20"/>
        <v>0</v>
      </c>
      <c r="L150" s="495">
        <f t="shared" si="16"/>
        <v>0</v>
      </c>
      <c r="M150" s="454">
        <f t="shared" si="17"/>
        <v>0</v>
      </c>
      <c r="N150" s="454">
        <f t="shared" si="18"/>
        <v>0</v>
      </c>
      <c r="O150" s="455">
        <f t="shared" si="19"/>
        <v>0</v>
      </c>
      <c r="P150" s="496">
        <f t="shared" si="14"/>
        <v>0</v>
      </c>
      <c r="Q150" s="387"/>
      <c r="R150" s="399"/>
      <c r="S150" s="400"/>
    </row>
    <row r="151" spans="1:19" s="292" customFormat="1" ht="15.75" hidden="1" customHeight="1" outlineLevel="1" x14ac:dyDescent="0.25">
      <c r="A151" s="449"/>
      <c r="B151" s="457"/>
      <c r="C151" s="293"/>
      <c r="D151" s="489"/>
      <c r="E151" s="490"/>
      <c r="F151" s="491"/>
      <c r="G151" s="492"/>
      <c r="H151" s="493"/>
      <c r="I151" s="493"/>
      <c r="J151" s="493"/>
      <c r="K151" s="494">
        <f t="shared" si="20"/>
        <v>0</v>
      </c>
      <c r="L151" s="495">
        <f t="shared" si="16"/>
        <v>0</v>
      </c>
      <c r="M151" s="454">
        <f t="shared" si="17"/>
        <v>0</v>
      </c>
      <c r="N151" s="454">
        <f t="shared" si="18"/>
        <v>0</v>
      </c>
      <c r="O151" s="455">
        <f t="shared" si="19"/>
        <v>0</v>
      </c>
      <c r="P151" s="496">
        <f t="shared" si="14"/>
        <v>0</v>
      </c>
      <c r="Q151" s="387"/>
      <c r="R151" s="399"/>
      <c r="S151" s="400"/>
    </row>
    <row r="152" spans="1:19" s="292" customFormat="1" ht="15.75" hidden="1" customHeight="1" outlineLevel="1" x14ac:dyDescent="0.25">
      <c r="A152" s="449"/>
      <c r="B152" s="457"/>
      <c r="C152" s="293"/>
      <c r="D152" s="489"/>
      <c r="E152" s="490"/>
      <c r="F152" s="491"/>
      <c r="G152" s="492"/>
      <c r="H152" s="493"/>
      <c r="I152" s="493"/>
      <c r="J152" s="493"/>
      <c r="K152" s="494">
        <f t="shared" si="20"/>
        <v>0</v>
      </c>
      <c r="L152" s="495">
        <f t="shared" si="16"/>
        <v>0</v>
      </c>
      <c r="M152" s="454">
        <f t="shared" si="17"/>
        <v>0</v>
      </c>
      <c r="N152" s="454">
        <f t="shared" si="18"/>
        <v>0</v>
      </c>
      <c r="O152" s="455">
        <f t="shared" si="19"/>
        <v>0</v>
      </c>
      <c r="P152" s="496">
        <f t="shared" si="14"/>
        <v>0</v>
      </c>
      <c r="Q152" s="387"/>
      <c r="R152" s="399"/>
      <c r="S152" s="400"/>
    </row>
    <row r="153" spans="1:19" s="292" customFormat="1" ht="15.75" hidden="1" customHeight="1" outlineLevel="1" x14ac:dyDescent="0.25">
      <c r="A153" s="449"/>
      <c r="B153" s="457"/>
      <c r="C153" s="293"/>
      <c r="D153" s="489"/>
      <c r="E153" s="490"/>
      <c r="F153" s="491"/>
      <c r="G153" s="492"/>
      <c r="H153" s="493"/>
      <c r="I153" s="493"/>
      <c r="J153" s="493"/>
      <c r="K153" s="494">
        <f t="shared" si="20"/>
        <v>0</v>
      </c>
      <c r="L153" s="495">
        <f t="shared" si="16"/>
        <v>0</v>
      </c>
      <c r="M153" s="454">
        <f t="shared" si="17"/>
        <v>0</v>
      </c>
      <c r="N153" s="454">
        <f t="shared" si="18"/>
        <v>0</v>
      </c>
      <c r="O153" s="455">
        <f t="shared" si="19"/>
        <v>0</v>
      </c>
      <c r="P153" s="496">
        <f t="shared" si="14"/>
        <v>0</v>
      </c>
      <c r="Q153" s="387"/>
      <c r="R153" s="399"/>
      <c r="S153" s="400"/>
    </row>
    <row r="154" spans="1:19" s="292" customFormat="1" ht="15.75" hidden="1" customHeight="1" outlineLevel="1" x14ac:dyDescent="0.25">
      <c r="A154" s="449"/>
      <c r="B154" s="457"/>
      <c r="C154" s="293"/>
      <c r="D154" s="489"/>
      <c r="E154" s="490"/>
      <c r="F154" s="491"/>
      <c r="G154" s="492"/>
      <c r="H154" s="493"/>
      <c r="I154" s="493"/>
      <c r="J154" s="493"/>
      <c r="K154" s="494">
        <f t="shared" si="20"/>
        <v>0</v>
      </c>
      <c r="L154" s="495">
        <f t="shared" si="16"/>
        <v>0</v>
      </c>
      <c r="M154" s="454">
        <f t="shared" si="17"/>
        <v>0</v>
      </c>
      <c r="N154" s="454">
        <f t="shared" si="18"/>
        <v>0</v>
      </c>
      <c r="O154" s="455">
        <f t="shared" si="19"/>
        <v>0</v>
      </c>
      <c r="P154" s="496">
        <f t="shared" si="14"/>
        <v>0</v>
      </c>
      <c r="Q154" s="387"/>
      <c r="R154" s="399"/>
      <c r="S154" s="400"/>
    </row>
    <row r="155" spans="1:19" s="292" customFormat="1" ht="15.75" hidden="1" customHeight="1" outlineLevel="1" x14ac:dyDescent="0.25">
      <c r="A155" s="449"/>
      <c r="B155" s="457"/>
      <c r="C155" s="293"/>
      <c r="D155" s="489"/>
      <c r="E155" s="490"/>
      <c r="F155" s="491"/>
      <c r="G155" s="492"/>
      <c r="H155" s="493"/>
      <c r="I155" s="493"/>
      <c r="J155" s="493"/>
      <c r="K155" s="494">
        <f t="shared" si="20"/>
        <v>0</v>
      </c>
      <c r="L155" s="495">
        <f t="shared" si="16"/>
        <v>0</v>
      </c>
      <c r="M155" s="454">
        <f t="shared" si="17"/>
        <v>0</v>
      </c>
      <c r="N155" s="454">
        <f t="shared" si="18"/>
        <v>0</v>
      </c>
      <c r="O155" s="455">
        <f t="shared" si="19"/>
        <v>0</v>
      </c>
      <c r="P155" s="496">
        <f t="shared" si="14"/>
        <v>0</v>
      </c>
      <c r="Q155" s="387"/>
      <c r="R155" s="399"/>
      <c r="S155" s="400"/>
    </row>
    <row r="156" spans="1:19" s="292" customFormat="1" ht="15.75" hidden="1" customHeight="1" outlineLevel="1" x14ac:dyDescent="0.25">
      <c r="A156" s="449"/>
      <c r="B156" s="457"/>
      <c r="C156" s="293"/>
      <c r="D156" s="489"/>
      <c r="E156" s="490"/>
      <c r="F156" s="491"/>
      <c r="G156" s="492"/>
      <c r="H156" s="493"/>
      <c r="I156" s="493"/>
      <c r="J156" s="493"/>
      <c r="K156" s="494">
        <f t="shared" si="20"/>
        <v>0</v>
      </c>
      <c r="L156" s="495">
        <f t="shared" si="16"/>
        <v>0</v>
      </c>
      <c r="M156" s="454">
        <f t="shared" si="17"/>
        <v>0</v>
      </c>
      <c r="N156" s="454">
        <f t="shared" si="18"/>
        <v>0</v>
      </c>
      <c r="O156" s="455">
        <f t="shared" si="19"/>
        <v>0</v>
      </c>
      <c r="P156" s="496">
        <f t="shared" si="14"/>
        <v>0</v>
      </c>
      <c r="Q156" s="387"/>
      <c r="R156" s="399"/>
      <c r="S156" s="400"/>
    </row>
    <row r="157" spans="1:19" s="292" customFormat="1" ht="15.75" hidden="1" customHeight="1" outlineLevel="1" x14ac:dyDescent="0.25">
      <c r="A157" s="449"/>
      <c r="B157" s="457"/>
      <c r="C157" s="293"/>
      <c r="D157" s="489"/>
      <c r="E157" s="490"/>
      <c r="F157" s="491"/>
      <c r="G157" s="492"/>
      <c r="H157" s="493"/>
      <c r="I157" s="493"/>
      <c r="J157" s="493"/>
      <c r="K157" s="494">
        <f t="shared" si="20"/>
        <v>0</v>
      </c>
      <c r="L157" s="495">
        <f t="shared" si="16"/>
        <v>0</v>
      </c>
      <c r="M157" s="454">
        <f t="shared" si="17"/>
        <v>0</v>
      </c>
      <c r="N157" s="454">
        <f t="shared" si="18"/>
        <v>0</v>
      </c>
      <c r="O157" s="455">
        <f t="shared" si="19"/>
        <v>0</v>
      </c>
      <c r="P157" s="496">
        <f t="shared" si="14"/>
        <v>0</v>
      </c>
      <c r="Q157" s="387"/>
      <c r="R157" s="399"/>
      <c r="S157" s="400"/>
    </row>
    <row r="158" spans="1:19" s="292" customFormat="1" ht="15.75" hidden="1" customHeight="1" outlineLevel="1" x14ac:dyDescent="0.25">
      <c r="A158" s="449"/>
      <c r="B158" s="457"/>
      <c r="C158" s="293"/>
      <c r="D158" s="489"/>
      <c r="E158" s="490"/>
      <c r="F158" s="491"/>
      <c r="G158" s="492"/>
      <c r="H158" s="493"/>
      <c r="I158" s="493"/>
      <c r="J158" s="493"/>
      <c r="K158" s="494">
        <f t="shared" si="20"/>
        <v>0</v>
      </c>
      <c r="L158" s="495">
        <f t="shared" si="16"/>
        <v>0</v>
      </c>
      <c r="M158" s="454">
        <f t="shared" si="17"/>
        <v>0</v>
      </c>
      <c r="N158" s="454">
        <f t="shared" si="18"/>
        <v>0</v>
      </c>
      <c r="O158" s="455">
        <f t="shared" si="19"/>
        <v>0</v>
      </c>
      <c r="P158" s="496">
        <f t="shared" si="14"/>
        <v>0</v>
      </c>
      <c r="Q158" s="387"/>
      <c r="R158" s="399"/>
      <c r="S158" s="400"/>
    </row>
    <row r="159" spans="1:19" s="292" customFormat="1" ht="15.75" hidden="1" customHeight="1" outlineLevel="1" x14ac:dyDescent="0.25">
      <c r="A159" s="449"/>
      <c r="B159" s="457"/>
      <c r="C159" s="293"/>
      <c r="D159" s="489"/>
      <c r="E159" s="490"/>
      <c r="F159" s="491"/>
      <c r="G159" s="492"/>
      <c r="H159" s="493"/>
      <c r="I159" s="493"/>
      <c r="J159" s="493"/>
      <c r="K159" s="494">
        <f t="shared" si="20"/>
        <v>0</v>
      </c>
      <c r="L159" s="495">
        <f t="shared" si="16"/>
        <v>0</v>
      </c>
      <c r="M159" s="454">
        <f t="shared" si="17"/>
        <v>0</v>
      </c>
      <c r="N159" s="454">
        <f t="shared" si="18"/>
        <v>0</v>
      </c>
      <c r="O159" s="455">
        <f t="shared" si="19"/>
        <v>0</v>
      </c>
      <c r="P159" s="496">
        <f t="shared" si="14"/>
        <v>0</v>
      </c>
      <c r="Q159" s="387"/>
      <c r="R159" s="399"/>
      <c r="S159" s="400"/>
    </row>
    <row r="160" spans="1:19" s="292" customFormat="1" ht="15.75" hidden="1" customHeight="1" outlineLevel="1" x14ac:dyDescent="0.25">
      <c r="A160" s="449"/>
      <c r="B160" s="457"/>
      <c r="C160" s="293"/>
      <c r="D160" s="489"/>
      <c r="E160" s="490"/>
      <c r="F160" s="491"/>
      <c r="G160" s="492"/>
      <c r="H160" s="493"/>
      <c r="I160" s="493"/>
      <c r="J160" s="493"/>
      <c r="K160" s="494">
        <f t="shared" si="20"/>
        <v>0</v>
      </c>
      <c r="L160" s="495">
        <f t="shared" si="16"/>
        <v>0</v>
      </c>
      <c r="M160" s="454">
        <f t="shared" si="17"/>
        <v>0</v>
      </c>
      <c r="N160" s="454">
        <f t="shared" si="18"/>
        <v>0</v>
      </c>
      <c r="O160" s="455">
        <f t="shared" si="19"/>
        <v>0</v>
      </c>
      <c r="P160" s="496">
        <f t="shared" si="14"/>
        <v>0</v>
      </c>
      <c r="Q160" s="387"/>
      <c r="R160" s="399"/>
      <c r="S160" s="400"/>
    </row>
    <row r="161" spans="1:20" s="292" customFormat="1" ht="15.75" hidden="1" customHeight="1" outlineLevel="1" x14ac:dyDescent="0.25">
      <c r="A161" s="449"/>
      <c r="B161" s="457"/>
      <c r="C161" s="293"/>
      <c r="D161" s="489"/>
      <c r="E161" s="490"/>
      <c r="F161" s="491"/>
      <c r="G161" s="492"/>
      <c r="H161" s="493"/>
      <c r="I161" s="493"/>
      <c r="J161" s="493"/>
      <c r="K161" s="494">
        <f t="shared" si="20"/>
        <v>0</v>
      </c>
      <c r="L161" s="495">
        <f t="shared" si="16"/>
        <v>0</v>
      </c>
      <c r="M161" s="454">
        <f t="shared" si="17"/>
        <v>0</v>
      </c>
      <c r="N161" s="454">
        <f t="shared" si="18"/>
        <v>0</v>
      </c>
      <c r="O161" s="455">
        <f t="shared" si="19"/>
        <v>0</v>
      </c>
      <c r="P161" s="496">
        <f t="shared" si="14"/>
        <v>0</v>
      </c>
      <c r="Q161" s="387"/>
      <c r="R161" s="399"/>
      <c r="S161" s="400"/>
    </row>
    <row r="162" spans="1:20" s="292" customFormat="1" ht="15.75" hidden="1" customHeight="1" outlineLevel="1" x14ac:dyDescent="0.25">
      <c r="A162" s="449"/>
      <c r="B162" s="457"/>
      <c r="C162" s="293"/>
      <c r="D162" s="489"/>
      <c r="E162" s="490"/>
      <c r="F162" s="491"/>
      <c r="G162" s="492"/>
      <c r="H162" s="493"/>
      <c r="I162" s="493"/>
      <c r="J162" s="493"/>
      <c r="K162" s="494">
        <f t="shared" si="20"/>
        <v>0</v>
      </c>
      <c r="L162" s="495">
        <f t="shared" si="16"/>
        <v>0</v>
      </c>
      <c r="M162" s="454">
        <f t="shared" si="17"/>
        <v>0</v>
      </c>
      <c r="N162" s="454">
        <f t="shared" si="18"/>
        <v>0</v>
      </c>
      <c r="O162" s="455">
        <f t="shared" si="19"/>
        <v>0</v>
      </c>
      <c r="P162" s="496">
        <f t="shared" si="14"/>
        <v>0</v>
      </c>
      <c r="Q162" s="387"/>
      <c r="R162" s="399"/>
      <c r="S162" s="400"/>
    </row>
    <row r="163" spans="1:20" s="292" customFormat="1" ht="15.75" hidden="1" customHeight="1" outlineLevel="1" x14ac:dyDescent="0.25">
      <c r="A163" s="449"/>
      <c r="B163" s="457"/>
      <c r="C163" s="293"/>
      <c r="D163" s="489"/>
      <c r="E163" s="490"/>
      <c r="F163" s="491"/>
      <c r="G163" s="492"/>
      <c r="H163" s="493"/>
      <c r="I163" s="493"/>
      <c r="J163" s="493"/>
      <c r="K163" s="494">
        <f t="shared" si="20"/>
        <v>0</v>
      </c>
      <c r="L163" s="495">
        <f t="shared" si="16"/>
        <v>0</v>
      </c>
      <c r="M163" s="454">
        <f t="shared" si="17"/>
        <v>0</v>
      </c>
      <c r="N163" s="454">
        <f t="shared" si="18"/>
        <v>0</v>
      </c>
      <c r="O163" s="455">
        <f t="shared" si="19"/>
        <v>0</v>
      </c>
      <c r="P163" s="496">
        <f t="shared" si="14"/>
        <v>0</v>
      </c>
      <c r="Q163" s="387"/>
      <c r="R163" s="399"/>
      <c r="S163" s="400"/>
    </row>
    <row r="164" spans="1:20" s="292" customFormat="1" ht="15.75" hidden="1" customHeight="1" outlineLevel="1" x14ac:dyDescent="0.25">
      <c r="A164" s="449"/>
      <c r="B164" s="457"/>
      <c r="C164" s="293"/>
      <c r="D164" s="489"/>
      <c r="E164" s="490"/>
      <c r="F164" s="491"/>
      <c r="G164" s="492"/>
      <c r="H164" s="493"/>
      <c r="I164" s="493"/>
      <c r="J164" s="493"/>
      <c r="K164" s="494">
        <f t="shared" si="20"/>
        <v>0</v>
      </c>
      <c r="L164" s="495">
        <f t="shared" si="16"/>
        <v>0</v>
      </c>
      <c r="M164" s="454">
        <f t="shared" si="17"/>
        <v>0</v>
      </c>
      <c r="N164" s="454">
        <f t="shared" si="18"/>
        <v>0</v>
      </c>
      <c r="O164" s="455">
        <f t="shared" si="19"/>
        <v>0</v>
      </c>
      <c r="P164" s="496">
        <f t="shared" si="14"/>
        <v>0</v>
      </c>
      <c r="Q164" s="387"/>
      <c r="R164" s="399"/>
      <c r="S164" s="400"/>
    </row>
    <row r="165" spans="1:20" s="292" customFormat="1" ht="15.75" hidden="1" customHeight="1" outlineLevel="1" x14ac:dyDescent="0.25">
      <c r="A165" s="449"/>
      <c r="B165" s="457"/>
      <c r="C165" s="293"/>
      <c r="D165" s="489"/>
      <c r="E165" s="490"/>
      <c r="F165" s="491"/>
      <c r="G165" s="492"/>
      <c r="H165" s="493"/>
      <c r="I165" s="493"/>
      <c r="J165" s="493"/>
      <c r="K165" s="494">
        <f t="shared" si="20"/>
        <v>0</v>
      </c>
      <c r="L165" s="495">
        <f t="shared" si="16"/>
        <v>0</v>
      </c>
      <c r="M165" s="454">
        <f t="shared" si="17"/>
        <v>0</v>
      </c>
      <c r="N165" s="454">
        <f t="shared" si="18"/>
        <v>0</v>
      </c>
      <c r="O165" s="455">
        <f t="shared" si="19"/>
        <v>0</v>
      </c>
      <c r="P165" s="496">
        <f t="shared" si="14"/>
        <v>0</v>
      </c>
      <c r="Q165" s="387"/>
      <c r="R165" s="399"/>
      <c r="S165" s="400"/>
    </row>
    <row r="166" spans="1:20" s="292" customFormat="1" ht="15.75" hidden="1" customHeight="1" outlineLevel="1" x14ac:dyDescent="0.25">
      <c r="A166" s="449"/>
      <c r="B166" s="457"/>
      <c r="C166" s="293"/>
      <c r="D166" s="489"/>
      <c r="E166" s="490"/>
      <c r="F166" s="491"/>
      <c r="G166" s="492"/>
      <c r="H166" s="493"/>
      <c r="I166" s="493"/>
      <c r="J166" s="493"/>
      <c r="K166" s="494">
        <f t="shared" si="20"/>
        <v>0</v>
      </c>
      <c r="L166" s="495">
        <f t="shared" si="16"/>
        <v>0</v>
      </c>
      <c r="M166" s="454">
        <f t="shared" si="17"/>
        <v>0</v>
      </c>
      <c r="N166" s="454">
        <f t="shared" si="18"/>
        <v>0</v>
      </c>
      <c r="O166" s="455">
        <f t="shared" si="19"/>
        <v>0</v>
      </c>
      <c r="P166" s="496">
        <f t="shared" si="14"/>
        <v>0</v>
      </c>
      <c r="Q166" s="387"/>
      <c r="R166" s="399"/>
      <c r="S166" s="400"/>
    </row>
    <row r="167" spans="1:20" s="292" customFormat="1" ht="15.75" hidden="1" customHeight="1" outlineLevel="1" x14ac:dyDescent="0.25">
      <c r="A167" s="449"/>
      <c r="B167" s="457"/>
      <c r="C167" s="293"/>
      <c r="D167" s="489"/>
      <c r="E167" s="490"/>
      <c r="F167" s="491"/>
      <c r="G167" s="492"/>
      <c r="H167" s="493"/>
      <c r="I167" s="493"/>
      <c r="J167" s="493"/>
      <c r="K167" s="494">
        <f t="shared" si="20"/>
        <v>0</v>
      </c>
      <c r="L167" s="495">
        <f t="shared" si="16"/>
        <v>0</v>
      </c>
      <c r="M167" s="454">
        <f t="shared" si="17"/>
        <v>0</v>
      </c>
      <c r="N167" s="454">
        <f t="shared" si="18"/>
        <v>0</v>
      </c>
      <c r="O167" s="455">
        <f t="shared" si="19"/>
        <v>0</v>
      </c>
      <c r="P167" s="496">
        <f t="shared" si="14"/>
        <v>0</v>
      </c>
      <c r="Q167" s="387"/>
      <c r="R167" s="399"/>
      <c r="S167" s="400"/>
    </row>
    <row r="168" spans="1:20" s="292" customFormat="1" ht="15.75" hidden="1" customHeight="1" outlineLevel="1" x14ac:dyDescent="0.25">
      <c r="A168" s="449"/>
      <c r="B168" s="457"/>
      <c r="C168" s="497"/>
      <c r="D168" s="489"/>
      <c r="E168" s="490"/>
      <c r="F168" s="491"/>
      <c r="G168" s="492"/>
      <c r="H168" s="493"/>
      <c r="I168" s="493"/>
      <c r="J168" s="493"/>
      <c r="K168" s="494">
        <f t="shared" si="20"/>
        <v>0</v>
      </c>
      <c r="L168" s="495">
        <f t="shared" si="16"/>
        <v>0</v>
      </c>
      <c r="M168" s="454">
        <f t="shared" si="17"/>
        <v>0</v>
      </c>
      <c r="N168" s="454">
        <f t="shared" si="18"/>
        <v>0</v>
      </c>
      <c r="O168" s="455">
        <f t="shared" si="19"/>
        <v>0</v>
      </c>
      <c r="P168" s="496">
        <f t="shared" si="14"/>
        <v>0</v>
      </c>
      <c r="Q168" s="387"/>
      <c r="R168" s="399"/>
      <c r="S168" s="400"/>
    </row>
    <row r="169" spans="1:20" s="292" customFormat="1" ht="16.5" hidden="1" customHeight="1" outlineLevel="1" x14ac:dyDescent="0.25">
      <c r="A169" s="449"/>
      <c r="B169" s="457"/>
      <c r="C169" s="497"/>
      <c r="D169" s="489"/>
      <c r="E169" s="490"/>
      <c r="F169" s="491"/>
      <c r="G169" s="492"/>
      <c r="H169" s="493"/>
      <c r="I169" s="493"/>
      <c r="J169" s="493"/>
      <c r="K169" s="494">
        <f t="shared" si="20"/>
        <v>0</v>
      </c>
      <c r="L169" s="495">
        <f t="shared" si="16"/>
        <v>0</v>
      </c>
      <c r="M169" s="454">
        <f t="shared" si="17"/>
        <v>0</v>
      </c>
      <c r="N169" s="454">
        <f t="shared" si="18"/>
        <v>0</v>
      </c>
      <c r="O169" s="455">
        <f t="shared" si="19"/>
        <v>0</v>
      </c>
      <c r="P169" s="496">
        <f t="shared" si="14"/>
        <v>0</v>
      </c>
      <c r="Q169" s="387"/>
      <c r="R169" s="399"/>
      <c r="S169" s="400"/>
    </row>
    <row r="170" spans="1:20" s="312" customFormat="1" ht="16.5" customHeight="1" collapsed="1" thickBot="1" x14ac:dyDescent="0.3">
      <c r="A170" s="498"/>
      <c r="B170" s="470" t="s">
        <v>751</v>
      </c>
      <c r="C170" s="499"/>
      <c r="D170" s="460">
        <v>1.0509999999999999</v>
      </c>
      <c r="E170" s="471">
        <f t="shared" ref="E170:O170" si="21">SUM(E141:E169)</f>
        <v>0</v>
      </c>
      <c r="F170" s="472">
        <f t="shared" si="21"/>
        <v>0</v>
      </c>
      <c r="G170" s="637">
        <f t="shared" si="21"/>
        <v>0</v>
      </c>
      <c r="H170" s="638">
        <f t="shared" si="21"/>
        <v>0</v>
      </c>
      <c r="I170" s="638">
        <f t="shared" si="21"/>
        <v>0.1184153292</v>
      </c>
      <c r="J170" s="638">
        <f t="shared" si="21"/>
        <v>0</v>
      </c>
      <c r="K170" s="639">
        <f t="shared" si="20"/>
        <v>0.1184153292</v>
      </c>
      <c r="L170" s="476">
        <f t="shared" si="21"/>
        <v>0</v>
      </c>
      <c r="M170" s="477">
        <f t="shared" si="21"/>
        <v>0</v>
      </c>
      <c r="N170" s="477">
        <f t="shared" si="21"/>
        <v>0</v>
      </c>
      <c r="O170" s="478">
        <f t="shared" si="21"/>
        <v>0</v>
      </c>
      <c r="P170" s="479">
        <f t="shared" si="14"/>
        <v>0</v>
      </c>
      <c r="Q170" s="462">
        <f>ROUND(P170*1.2,8)</f>
        <v>0</v>
      </c>
      <c r="R170" s="463">
        <f>E170</f>
        <v>0</v>
      </c>
      <c r="S170" s="464">
        <f>F170</f>
        <v>0</v>
      </c>
      <c r="T170" s="312">
        <f t="shared" ref="T170:T233" si="22">S170+R170</f>
        <v>0</v>
      </c>
    </row>
    <row r="171" spans="1:20" s="292" customFormat="1" ht="15.75" hidden="1" customHeight="1" outlineLevel="1" x14ac:dyDescent="0.25">
      <c r="A171" s="500"/>
      <c r="B171" s="465"/>
      <c r="C171" s="311"/>
      <c r="D171" s="480">
        <v>1.0489999999999999</v>
      </c>
      <c r="E171" s="481"/>
      <c r="F171" s="482"/>
      <c r="G171" s="501"/>
      <c r="H171" s="502"/>
      <c r="I171" s="502">
        <f>D171*D141*D111*I20</f>
        <v>0.1242176803308</v>
      </c>
      <c r="J171" s="502"/>
      <c r="K171" s="503">
        <f t="shared" si="20"/>
        <v>0.1242176803308</v>
      </c>
      <c r="L171" s="486">
        <f t="shared" ref="L171:L199" si="23">ROUND(E171*G171,8)+ROUND(F171*G171,8)</f>
        <v>0</v>
      </c>
      <c r="M171" s="446">
        <f t="shared" ref="M171:M199" si="24">ROUND(E171*H171,8)+ROUND(F171*H171,8)</f>
        <v>0</v>
      </c>
      <c r="N171" s="446">
        <f t="shared" ref="N171:N199" si="25">ROUND(E171*I171,8)+ROUND(F171*I171,8)</f>
        <v>0</v>
      </c>
      <c r="O171" s="447">
        <f t="shared" ref="O171:O199" si="26">ROUND(E171*J171,8)+ROUND(F171*J171,8)</f>
        <v>0</v>
      </c>
      <c r="P171" s="487">
        <f>SUM(L171:O171)</f>
        <v>0</v>
      </c>
      <c r="Q171" s="488"/>
      <c r="R171" s="399"/>
      <c r="S171" s="400"/>
      <c r="T171" s="292">
        <f t="shared" si="22"/>
        <v>0</v>
      </c>
    </row>
    <row r="172" spans="1:20" s="292" customFormat="1" ht="15.75" hidden="1" customHeight="1" outlineLevel="1" x14ac:dyDescent="0.25">
      <c r="A172" s="504"/>
      <c r="B172" s="457"/>
      <c r="C172" s="293"/>
      <c r="D172" s="489"/>
      <c r="E172" s="490"/>
      <c r="F172" s="491"/>
      <c r="G172" s="492"/>
      <c r="H172" s="493"/>
      <c r="I172" s="493"/>
      <c r="J172" s="493"/>
      <c r="K172" s="494">
        <f t="shared" si="20"/>
        <v>0</v>
      </c>
      <c r="L172" s="495">
        <f t="shared" si="23"/>
        <v>0</v>
      </c>
      <c r="M172" s="454">
        <f t="shared" si="24"/>
        <v>0</v>
      </c>
      <c r="N172" s="454">
        <f t="shared" si="25"/>
        <v>0</v>
      </c>
      <c r="O172" s="455">
        <f t="shared" si="26"/>
        <v>0</v>
      </c>
      <c r="P172" s="496">
        <f t="shared" si="14"/>
        <v>0</v>
      </c>
      <c r="Q172" s="488"/>
      <c r="R172" s="399"/>
      <c r="S172" s="400"/>
      <c r="T172" s="292">
        <f t="shared" si="22"/>
        <v>0</v>
      </c>
    </row>
    <row r="173" spans="1:20" s="292" customFormat="1" ht="15.75" hidden="1" customHeight="1" outlineLevel="1" x14ac:dyDescent="0.25">
      <c r="A173" s="504"/>
      <c r="B173" s="457"/>
      <c r="C173" s="293"/>
      <c r="D173" s="489"/>
      <c r="E173" s="490"/>
      <c r="F173" s="491"/>
      <c r="G173" s="492"/>
      <c r="H173" s="493"/>
      <c r="I173" s="493"/>
      <c r="J173" s="493"/>
      <c r="K173" s="494">
        <f t="shared" si="20"/>
        <v>0</v>
      </c>
      <c r="L173" s="495">
        <f t="shared" si="23"/>
        <v>0</v>
      </c>
      <c r="M173" s="454">
        <f t="shared" si="24"/>
        <v>0</v>
      </c>
      <c r="N173" s="454">
        <f t="shared" si="25"/>
        <v>0</v>
      </c>
      <c r="O173" s="455">
        <f t="shared" si="26"/>
        <v>0</v>
      </c>
      <c r="P173" s="496">
        <f t="shared" si="14"/>
        <v>0</v>
      </c>
      <c r="Q173" s="488"/>
      <c r="R173" s="399"/>
      <c r="S173" s="400"/>
      <c r="T173" s="292">
        <f t="shared" si="22"/>
        <v>0</v>
      </c>
    </row>
    <row r="174" spans="1:20" s="292" customFormat="1" ht="15.75" hidden="1" customHeight="1" outlineLevel="1" x14ac:dyDescent="0.25">
      <c r="A174" s="504"/>
      <c r="B174" s="457"/>
      <c r="C174" s="293"/>
      <c r="D174" s="489"/>
      <c r="E174" s="490"/>
      <c r="F174" s="491"/>
      <c r="G174" s="492"/>
      <c r="H174" s="493"/>
      <c r="I174" s="493"/>
      <c r="J174" s="493"/>
      <c r="K174" s="494">
        <f t="shared" si="20"/>
        <v>0</v>
      </c>
      <c r="L174" s="495">
        <f t="shared" si="23"/>
        <v>0</v>
      </c>
      <c r="M174" s="454">
        <f t="shared" si="24"/>
        <v>0</v>
      </c>
      <c r="N174" s="454">
        <f t="shared" si="25"/>
        <v>0</v>
      </c>
      <c r="O174" s="455">
        <f t="shared" si="26"/>
        <v>0</v>
      </c>
      <c r="P174" s="496">
        <f t="shared" si="14"/>
        <v>0</v>
      </c>
      <c r="Q174" s="488"/>
      <c r="R174" s="399"/>
      <c r="S174" s="400"/>
      <c r="T174" s="292">
        <f t="shared" si="22"/>
        <v>0</v>
      </c>
    </row>
    <row r="175" spans="1:20" s="292" customFormat="1" ht="15.75" hidden="1" customHeight="1" outlineLevel="1" x14ac:dyDescent="0.25">
      <c r="A175" s="504"/>
      <c r="B175" s="457"/>
      <c r="C175" s="293"/>
      <c r="D175" s="489"/>
      <c r="E175" s="490"/>
      <c r="F175" s="491"/>
      <c r="G175" s="492"/>
      <c r="H175" s="493"/>
      <c r="I175" s="493"/>
      <c r="J175" s="493"/>
      <c r="K175" s="494">
        <f t="shared" si="20"/>
        <v>0</v>
      </c>
      <c r="L175" s="495">
        <f t="shared" si="23"/>
        <v>0</v>
      </c>
      <c r="M175" s="454">
        <f t="shared" si="24"/>
        <v>0</v>
      </c>
      <c r="N175" s="454">
        <f t="shared" si="25"/>
        <v>0</v>
      </c>
      <c r="O175" s="455">
        <f t="shared" si="26"/>
        <v>0</v>
      </c>
      <c r="P175" s="496">
        <f t="shared" ref="P175:P238" si="27">SUM(L175:O175)</f>
        <v>0</v>
      </c>
      <c r="Q175" s="488"/>
      <c r="R175" s="399"/>
      <c r="S175" s="400"/>
      <c r="T175" s="292">
        <f t="shared" si="22"/>
        <v>0</v>
      </c>
    </row>
    <row r="176" spans="1:20" s="292" customFormat="1" ht="15.75" hidden="1" customHeight="1" outlineLevel="1" x14ac:dyDescent="0.25">
      <c r="A176" s="504"/>
      <c r="B176" s="457"/>
      <c r="C176" s="293"/>
      <c r="D176" s="489"/>
      <c r="E176" s="490"/>
      <c r="F176" s="491"/>
      <c r="G176" s="492"/>
      <c r="H176" s="493"/>
      <c r="I176" s="493"/>
      <c r="J176" s="493"/>
      <c r="K176" s="494">
        <f t="shared" si="20"/>
        <v>0</v>
      </c>
      <c r="L176" s="495">
        <f t="shared" si="23"/>
        <v>0</v>
      </c>
      <c r="M176" s="454">
        <f t="shared" si="24"/>
        <v>0</v>
      </c>
      <c r="N176" s="454">
        <f t="shared" si="25"/>
        <v>0</v>
      </c>
      <c r="O176" s="455">
        <f t="shared" si="26"/>
        <v>0</v>
      </c>
      <c r="P176" s="496">
        <f t="shared" si="27"/>
        <v>0</v>
      </c>
      <c r="Q176" s="488"/>
      <c r="R176" s="399"/>
      <c r="S176" s="400"/>
      <c r="T176" s="292">
        <f t="shared" si="22"/>
        <v>0</v>
      </c>
    </row>
    <row r="177" spans="1:20" s="292" customFormat="1" ht="15.75" hidden="1" customHeight="1" outlineLevel="1" x14ac:dyDescent="0.25">
      <c r="A177" s="504"/>
      <c r="B177" s="457"/>
      <c r="C177" s="293"/>
      <c r="D177" s="489"/>
      <c r="E177" s="490"/>
      <c r="F177" s="491"/>
      <c r="G177" s="492"/>
      <c r="H177" s="493"/>
      <c r="I177" s="493"/>
      <c r="J177" s="493"/>
      <c r="K177" s="494">
        <f t="shared" si="20"/>
        <v>0</v>
      </c>
      <c r="L177" s="495">
        <f t="shared" si="23"/>
        <v>0</v>
      </c>
      <c r="M177" s="454">
        <f t="shared" si="24"/>
        <v>0</v>
      </c>
      <c r="N177" s="454">
        <f t="shared" si="25"/>
        <v>0</v>
      </c>
      <c r="O177" s="455">
        <f t="shared" si="26"/>
        <v>0</v>
      </c>
      <c r="P177" s="496">
        <f t="shared" si="27"/>
        <v>0</v>
      </c>
      <c r="Q177" s="488"/>
      <c r="R177" s="399"/>
      <c r="S177" s="400"/>
      <c r="T177" s="292">
        <f t="shared" si="22"/>
        <v>0</v>
      </c>
    </row>
    <row r="178" spans="1:20" s="292" customFormat="1" ht="15.75" hidden="1" customHeight="1" outlineLevel="1" x14ac:dyDescent="0.25">
      <c r="A178" s="504"/>
      <c r="B178" s="457"/>
      <c r="C178" s="505"/>
      <c r="D178" s="489"/>
      <c r="E178" s="490"/>
      <c r="F178" s="491"/>
      <c r="G178" s="492"/>
      <c r="H178" s="493"/>
      <c r="I178" s="493"/>
      <c r="J178" s="493"/>
      <c r="K178" s="494">
        <f t="shared" si="20"/>
        <v>0</v>
      </c>
      <c r="L178" s="495">
        <f t="shared" si="23"/>
        <v>0</v>
      </c>
      <c r="M178" s="454">
        <f t="shared" si="24"/>
        <v>0</v>
      </c>
      <c r="N178" s="454">
        <f t="shared" si="25"/>
        <v>0</v>
      </c>
      <c r="O178" s="455">
        <f t="shared" si="26"/>
        <v>0</v>
      </c>
      <c r="P178" s="496">
        <f t="shared" si="27"/>
        <v>0</v>
      </c>
      <c r="Q178" s="488"/>
      <c r="R178" s="399"/>
      <c r="S178" s="400"/>
      <c r="T178" s="292">
        <f t="shared" si="22"/>
        <v>0</v>
      </c>
    </row>
    <row r="179" spans="1:20" s="292" customFormat="1" ht="15.75" hidden="1" customHeight="1" outlineLevel="1" x14ac:dyDescent="0.25">
      <c r="A179" s="504"/>
      <c r="B179" s="457"/>
      <c r="C179" s="505"/>
      <c r="D179" s="489"/>
      <c r="E179" s="490"/>
      <c r="F179" s="491"/>
      <c r="G179" s="492"/>
      <c r="H179" s="493"/>
      <c r="I179" s="493"/>
      <c r="J179" s="493"/>
      <c r="K179" s="494">
        <f t="shared" si="20"/>
        <v>0</v>
      </c>
      <c r="L179" s="495">
        <f t="shared" si="23"/>
        <v>0</v>
      </c>
      <c r="M179" s="454">
        <f t="shared" si="24"/>
        <v>0</v>
      </c>
      <c r="N179" s="454">
        <f t="shared" si="25"/>
        <v>0</v>
      </c>
      <c r="O179" s="455">
        <f t="shared" si="26"/>
        <v>0</v>
      </c>
      <c r="P179" s="496">
        <f t="shared" si="27"/>
        <v>0</v>
      </c>
      <c r="Q179" s="488"/>
      <c r="R179" s="399"/>
      <c r="S179" s="400"/>
      <c r="T179" s="292">
        <f t="shared" si="22"/>
        <v>0</v>
      </c>
    </row>
    <row r="180" spans="1:20" s="292" customFormat="1" ht="15.75" hidden="1" customHeight="1" outlineLevel="1" x14ac:dyDescent="0.25">
      <c r="A180" s="504"/>
      <c r="B180" s="457"/>
      <c r="C180" s="505"/>
      <c r="D180" s="489"/>
      <c r="E180" s="490"/>
      <c r="F180" s="491"/>
      <c r="G180" s="492"/>
      <c r="H180" s="493"/>
      <c r="I180" s="493"/>
      <c r="J180" s="493"/>
      <c r="K180" s="494">
        <f t="shared" si="20"/>
        <v>0</v>
      </c>
      <c r="L180" s="495">
        <f t="shared" si="23"/>
        <v>0</v>
      </c>
      <c r="M180" s="454">
        <f t="shared" si="24"/>
        <v>0</v>
      </c>
      <c r="N180" s="454">
        <f t="shared" si="25"/>
        <v>0</v>
      </c>
      <c r="O180" s="455">
        <f t="shared" si="26"/>
        <v>0</v>
      </c>
      <c r="P180" s="496">
        <f t="shared" si="27"/>
        <v>0</v>
      </c>
      <c r="Q180" s="488"/>
      <c r="R180" s="399"/>
      <c r="S180" s="400"/>
      <c r="T180" s="292">
        <f t="shared" si="22"/>
        <v>0</v>
      </c>
    </row>
    <row r="181" spans="1:20" s="292" customFormat="1" ht="15.75" hidden="1" customHeight="1" outlineLevel="1" x14ac:dyDescent="0.25">
      <c r="A181" s="504"/>
      <c r="B181" s="457"/>
      <c r="C181" s="505"/>
      <c r="D181" s="489"/>
      <c r="E181" s="490"/>
      <c r="F181" s="491"/>
      <c r="G181" s="492"/>
      <c r="H181" s="493"/>
      <c r="I181" s="493"/>
      <c r="J181" s="493"/>
      <c r="K181" s="494">
        <f t="shared" si="20"/>
        <v>0</v>
      </c>
      <c r="L181" s="495">
        <f t="shared" si="23"/>
        <v>0</v>
      </c>
      <c r="M181" s="454">
        <f t="shared" si="24"/>
        <v>0</v>
      </c>
      <c r="N181" s="454">
        <f t="shared" si="25"/>
        <v>0</v>
      </c>
      <c r="O181" s="455">
        <f t="shared" si="26"/>
        <v>0</v>
      </c>
      <c r="P181" s="496">
        <f t="shared" si="27"/>
        <v>0</v>
      </c>
      <c r="Q181" s="488"/>
      <c r="R181" s="399"/>
      <c r="S181" s="400"/>
      <c r="T181" s="292">
        <f t="shared" si="22"/>
        <v>0</v>
      </c>
    </row>
    <row r="182" spans="1:20" s="292" customFormat="1" ht="15.75" hidden="1" customHeight="1" outlineLevel="1" x14ac:dyDescent="0.25">
      <c r="A182" s="504"/>
      <c r="B182" s="457"/>
      <c r="C182" s="505"/>
      <c r="D182" s="489"/>
      <c r="E182" s="490"/>
      <c r="F182" s="491"/>
      <c r="G182" s="492"/>
      <c r="H182" s="493"/>
      <c r="I182" s="493"/>
      <c r="J182" s="493"/>
      <c r="K182" s="494">
        <f t="shared" si="20"/>
        <v>0</v>
      </c>
      <c r="L182" s="495">
        <f t="shared" si="23"/>
        <v>0</v>
      </c>
      <c r="M182" s="454">
        <f t="shared" si="24"/>
        <v>0</v>
      </c>
      <c r="N182" s="454">
        <f t="shared" si="25"/>
        <v>0</v>
      </c>
      <c r="O182" s="455">
        <f t="shared" si="26"/>
        <v>0</v>
      </c>
      <c r="P182" s="496">
        <f t="shared" si="27"/>
        <v>0</v>
      </c>
      <c r="Q182" s="488"/>
      <c r="R182" s="399"/>
      <c r="S182" s="400"/>
      <c r="T182" s="292">
        <f t="shared" si="22"/>
        <v>0</v>
      </c>
    </row>
    <row r="183" spans="1:20" s="292" customFormat="1" ht="15.75" hidden="1" customHeight="1" outlineLevel="1" x14ac:dyDescent="0.25">
      <c r="A183" s="504"/>
      <c r="B183" s="457"/>
      <c r="C183" s="505"/>
      <c r="D183" s="489"/>
      <c r="E183" s="490"/>
      <c r="F183" s="491"/>
      <c r="G183" s="492"/>
      <c r="H183" s="493"/>
      <c r="I183" s="493"/>
      <c r="J183" s="493"/>
      <c r="K183" s="494">
        <f t="shared" si="20"/>
        <v>0</v>
      </c>
      <c r="L183" s="495">
        <f t="shared" si="23"/>
        <v>0</v>
      </c>
      <c r="M183" s="454">
        <f t="shared" si="24"/>
        <v>0</v>
      </c>
      <c r="N183" s="454">
        <f t="shared" si="25"/>
        <v>0</v>
      </c>
      <c r="O183" s="455">
        <f t="shared" si="26"/>
        <v>0</v>
      </c>
      <c r="P183" s="496">
        <f t="shared" si="27"/>
        <v>0</v>
      </c>
      <c r="Q183" s="488"/>
      <c r="R183" s="399"/>
      <c r="S183" s="400"/>
      <c r="T183" s="292">
        <f t="shared" si="22"/>
        <v>0</v>
      </c>
    </row>
    <row r="184" spans="1:20" s="292" customFormat="1" ht="15.75" hidden="1" customHeight="1" outlineLevel="1" x14ac:dyDescent="0.25">
      <c r="A184" s="504"/>
      <c r="B184" s="457"/>
      <c r="C184" s="505"/>
      <c r="D184" s="489"/>
      <c r="E184" s="490"/>
      <c r="F184" s="491"/>
      <c r="G184" s="492"/>
      <c r="H184" s="493"/>
      <c r="I184" s="493"/>
      <c r="J184" s="493"/>
      <c r="K184" s="494">
        <f t="shared" si="20"/>
        <v>0</v>
      </c>
      <c r="L184" s="495">
        <f t="shared" si="23"/>
        <v>0</v>
      </c>
      <c r="M184" s="454">
        <f t="shared" si="24"/>
        <v>0</v>
      </c>
      <c r="N184" s="454">
        <f t="shared" si="25"/>
        <v>0</v>
      </c>
      <c r="O184" s="455">
        <f t="shared" si="26"/>
        <v>0</v>
      </c>
      <c r="P184" s="496">
        <f t="shared" si="27"/>
        <v>0</v>
      </c>
      <c r="Q184" s="488"/>
      <c r="R184" s="399"/>
      <c r="S184" s="400"/>
      <c r="T184" s="292">
        <f t="shared" si="22"/>
        <v>0</v>
      </c>
    </row>
    <row r="185" spans="1:20" s="292" customFormat="1" ht="15.75" hidden="1" customHeight="1" outlineLevel="1" x14ac:dyDescent="0.25">
      <c r="A185" s="504"/>
      <c r="B185" s="457"/>
      <c r="C185" s="505"/>
      <c r="D185" s="489"/>
      <c r="E185" s="490"/>
      <c r="F185" s="491"/>
      <c r="G185" s="492"/>
      <c r="H185" s="493"/>
      <c r="I185" s="493"/>
      <c r="J185" s="493"/>
      <c r="K185" s="494">
        <f t="shared" si="20"/>
        <v>0</v>
      </c>
      <c r="L185" s="495">
        <f t="shared" si="23"/>
        <v>0</v>
      </c>
      <c r="M185" s="454">
        <f t="shared" si="24"/>
        <v>0</v>
      </c>
      <c r="N185" s="454">
        <f t="shared" si="25"/>
        <v>0</v>
      </c>
      <c r="O185" s="455">
        <f t="shared" si="26"/>
        <v>0</v>
      </c>
      <c r="P185" s="496">
        <f t="shared" si="27"/>
        <v>0</v>
      </c>
      <c r="Q185" s="488"/>
      <c r="R185" s="399"/>
      <c r="S185" s="400"/>
      <c r="T185" s="292">
        <f t="shared" si="22"/>
        <v>0</v>
      </c>
    </row>
    <row r="186" spans="1:20" s="292" customFormat="1" ht="15.75" hidden="1" customHeight="1" outlineLevel="1" x14ac:dyDescent="0.25">
      <c r="A186" s="504"/>
      <c r="B186" s="457"/>
      <c r="C186" s="505"/>
      <c r="D186" s="489"/>
      <c r="E186" s="490"/>
      <c r="F186" s="491"/>
      <c r="G186" s="492"/>
      <c r="H186" s="493"/>
      <c r="I186" s="493"/>
      <c r="J186" s="493"/>
      <c r="K186" s="494">
        <f t="shared" si="20"/>
        <v>0</v>
      </c>
      <c r="L186" s="495">
        <f t="shared" si="23"/>
        <v>0</v>
      </c>
      <c r="M186" s="454">
        <f t="shared" si="24"/>
        <v>0</v>
      </c>
      <c r="N186" s="454">
        <f t="shared" si="25"/>
        <v>0</v>
      </c>
      <c r="O186" s="455">
        <f t="shared" si="26"/>
        <v>0</v>
      </c>
      <c r="P186" s="496">
        <f t="shared" si="27"/>
        <v>0</v>
      </c>
      <c r="Q186" s="488"/>
      <c r="R186" s="399"/>
      <c r="S186" s="400"/>
      <c r="T186" s="292">
        <f t="shared" si="22"/>
        <v>0</v>
      </c>
    </row>
    <row r="187" spans="1:20" s="292" customFormat="1" ht="15.75" hidden="1" customHeight="1" outlineLevel="1" x14ac:dyDescent="0.25">
      <c r="A187" s="504"/>
      <c r="B187" s="457"/>
      <c r="C187" s="505"/>
      <c r="D187" s="489"/>
      <c r="E187" s="490"/>
      <c r="F187" s="491"/>
      <c r="G187" s="492"/>
      <c r="H187" s="493"/>
      <c r="I187" s="493"/>
      <c r="J187" s="493"/>
      <c r="K187" s="494">
        <f t="shared" si="20"/>
        <v>0</v>
      </c>
      <c r="L187" s="495">
        <f t="shared" si="23"/>
        <v>0</v>
      </c>
      <c r="M187" s="454">
        <f t="shared" si="24"/>
        <v>0</v>
      </c>
      <c r="N187" s="454">
        <f t="shared" si="25"/>
        <v>0</v>
      </c>
      <c r="O187" s="455">
        <f t="shared" si="26"/>
        <v>0</v>
      </c>
      <c r="P187" s="496">
        <f t="shared" si="27"/>
        <v>0</v>
      </c>
      <c r="Q187" s="488"/>
      <c r="R187" s="399"/>
      <c r="S187" s="400"/>
      <c r="T187" s="292">
        <f t="shared" si="22"/>
        <v>0</v>
      </c>
    </row>
    <row r="188" spans="1:20" s="292" customFormat="1" ht="15.75" hidden="1" customHeight="1" outlineLevel="1" x14ac:dyDescent="0.25">
      <c r="A188" s="504"/>
      <c r="B188" s="457"/>
      <c r="C188" s="505"/>
      <c r="D188" s="489"/>
      <c r="E188" s="490"/>
      <c r="F188" s="491"/>
      <c r="G188" s="492"/>
      <c r="H188" s="493"/>
      <c r="I188" s="493"/>
      <c r="J188" s="493"/>
      <c r="K188" s="494">
        <f t="shared" si="20"/>
        <v>0</v>
      </c>
      <c r="L188" s="495">
        <f t="shared" si="23"/>
        <v>0</v>
      </c>
      <c r="M188" s="454">
        <f t="shared" si="24"/>
        <v>0</v>
      </c>
      <c r="N188" s="454">
        <f t="shared" si="25"/>
        <v>0</v>
      </c>
      <c r="O188" s="455">
        <f t="shared" si="26"/>
        <v>0</v>
      </c>
      <c r="P188" s="496">
        <f t="shared" si="27"/>
        <v>0</v>
      </c>
      <c r="Q188" s="488"/>
      <c r="R188" s="399"/>
      <c r="S188" s="400"/>
      <c r="T188" s="292">
        <f t="shared" si="22"/>
        <v>0</v>
      </c>
    </row>
    <row r="189" spans="1:20" s="292" customFormat="1" ht="15.75" hidden="1" customHeight="1" outlineLevel="1" x14ac:dyDescent="0.25">
      <c r="A189" s="504"/>
      <c r="B189" s="457"/>
      <c r="C189" s="505"/>
      <c r="D189" s="489"/>
      <c r="E189" s="490"/>
      <c r="F189" s="491"/>
      <c r="G189" s="492"/>
      <c r="H189" s="493"/>
      <c r="I189" s="493"/>
      <c r="J189" s="493"/>
      <c r="K189" s="494">
        <f t="shared" si="20"/>
        <v>0</v>
      </c>
      <c r="L189" s="495">
        <f t="shared" si="23"/>
        <v>0</v>
      </c>
      <c r="M189" s="454">
        <f t="shared" si="24"/>
        <v>0</v>
      </c>
      <c r="N189" s="454">
        <f t="shared" si="25"/>
        <v>0</v>
      </c>
      <c r="O189" s="455">
        <f t="shared" si="26"/>
        <v>0</v>
      </c>
      <c r="P189" s="496">
        <f t="shared" si="27"/>
        <v>0</v>
      </c>
      <c r="Q189" s="488"/>
      <c r="R189" s="399"/>
      <c r="S189" s="400"/>
      <c r="T189" s="292">
        <f t="shared" si="22"/>
        <v>0</v>
      </c>
    </row>
    <row r="190" spans="1:20" s="292" customFormat="1" ht="15.75" hidden="1" customHeight="1" outlineLevel="1" x14ac:dyDescent="0.25">
      <c r="A190" s="504"/>
      <c r="B190" s="457"/>
      <c r="C190" s="505"/>
      <c r="D190" s="489"/>
      <c r="E190" s="490"/>
      <c r="F190" s="491"/>
      <c r="G190" s="492"/>
      <c r="H190" s="493"/>
      <c r="I190" s="493"/>
      <c r="J190" s="493"/>
      <c r="K190" s="494">
        <f t="shared" si="20"/>
        <v>0</v>
      </c>
      <c r="L190" s="495">
        <f t="shared" si="23"/>
        <v>0</v>
      </c>
      <c r="M190" s="454">
        <f t="shared" si="24"/>
        <v>0</v>
      </c>
      <c r="N190" s="454">
        <f t="shared" si="25"/>
        <v>0</v>
      </c>
      <c r="O190" s="455">
        <f t="shared" si="26"/>
        <v>0</v>
      </c>
      <c r="P190" s="496">
        <f t="shared" si="27"/>
        <v>0</v>
      </c>
      <c r="Q190" s="488"/>
      <c r="R190" s="399"/>
      <c r="S190" s="400"/>
      <c r="T190" s="292">
        <f t="shared" si="22"/>
        <v>0</v>
      </c>
    </row>
    <row r="191" spans="1:20" s="292" customFormat="1" ht="15.75" hidden="1" customHeight="1" outlineLevel="1" x14ac:dyDescent="0.25">
      <c r="A191" s="504"/>
      <c r="B191" s="457"/>
      <c r="C191" s="505"/>
      <c r="D191" s="489"/>
      <c r="E191" s="490"/>
      <c r="F191" s="491"/>
      <c r="G191" s="492"/>
      <c r="H191" s="493"/>
      <c r="I191" s="493"/>
      <c r="J191" s="493"/>
      <c r="K191" s="494">
        <f t="shared" si="20"/>
        <v>0</v>
      </c>
      <c r="L191" s="495">
        <f t="shared" si="23"/>
        <v>0</v>
      </c>
      <c r="M191" s="454">
        <f t="shared" si="24"/>
        <v>0</v>
      </c>
      <c r="N191" s="454">
        <f t="shared" si="25"/>
        <v>0</v>
      </c>
      <c r="O191" s="455">
        <f t="shared" si="26"/>
        <v>0</v>
      </c>
      <c r="P191" s="496">
        <f t="shared" si="27"/>
        <v>0</v>
      </c>
      <c r="Q191" s="488"/>
      <c r="R191" s="399"/>
      <c r="S191" s="400"/>
      <c r="T191" s="292">
        <f t="shared" si="22"/>
        <v>0</v>
      </c>
    </row>
    <row r="192" spans="1:20" s="292" customFormat="1" ht="15.75" hidden="1" customHeight="1" outlineLevel="1" x14ac:dyDescent="0.25">
      <c r="A192" s="504"/>
      <c r="B192" s="457"/>
      <c r="C192" s="505"/>
      <c r="D192" s="489"/>
      <c r="E192" s="490"/>
      <c r="F192" s="491"/>
      <c r="G192" s="492"/>
      <c r="H192" s="493"/>
      <c r="I192" s="493"/>
      <c r="J192" s="493"/>
      <c r="K192" s="494">
        <f t="shared" si="20"/>
        <v>0</v>
      </c>
      <c r="L192" s="495">
        <f t="shared" si="23"/>
        <v>0</v>
      </c>
      <c r="M192" s="454">
        <f t="shared" si="24"/>
        <v>0</v>
      </c>
      <c r="N192" s="454">
        <f t="shared" si="25"/>
        <v>0</v>
      </c>
      <c r="O192" s="455">
        <f t="shared" si="26"/>
        <v>0</v>
      </c>
      <c r="P192" s="496">
        <f t="shared" si="27"/>
        <v>0</v>
      </c>
      <c r="Q192" s="488"/>
      <c r="R192" s="399"/>
      <c r="S192" s="400"/>
      <c r="T192" s="292">
        <f t="shared" si="22"/>
        <v>0</v>
      </c>
    </row>
    <row r="193" spans="1:20" s="292" customFormat="1" ht="15.75" hidden="1" customHeight="1" outlineLevel="1" x14ac:dyDescent="0.25">
      <c r="A193" s="504"/>
      <c r="B193" s="457"/>
      <c r="C193" s="505"/>
      <c r="D193" s="489"/>
      <c r="E193" s="490"/>
      <c r="F193" s="491"/>
      <c r="G193" s="492"/>
      <c r="H193" s="493"/>
      <c r="I193" s="493"/>
      <c r="J193" s="493"/>
      <c r="K193" s="494">
        <f t="shared" si="20"/>
        <v>0</v>
      </c>
      <c r="L193" s="495">
        <f t="shared" si="23"/>
        <v>0</v>
      </c>
      <c r="M193" s="454">
        <f t="shared" si="24"/>
        <v>0</v>
      </c>
      <c r="N193" s="454">
        <f t="shared" si="25"/>
        <v>0</v>
      </c>
      <c r="O193" s="455">
        <f t="shared" si="26"/>
        <v>0</v>
      </c>
      <c r="P193" s="496">
        <f t="shared" si="27"/>
        <v>0</v>
      </c>
      <c r="Q193" s="488"/>
      <c r="R193" s="399"/>
      <c r="S193" s="400"/>
      <c r="T193" s="292">
        <f t="shared" si="22"/>
        <v>0</v>
      </c>
    </row>
    <row r="194" spans="1:20" s="292" customFormat="1" ht="15.75" hidden="1" customHeight="1" outlineLevel="1" x14ac:dyDescent="0.25">
      <c r="A194" s="504"/>
      <c r="B194" s="457"/>
      <c r="C194" s="505"/>
      <c r="D194" s="489"/>
      <c r="E194" s="490"/>
      <c r="F194" s="491"/>
      <c r="G194" s="492"/>
      <c r="H194" s="493"/>
      <c r="I194" s="493"/>
      <c r="J194" s="493"/>
      <c r="K194" s="494">
        <f t="shared" si="20"/>
        <v>0</v>
      </c>
      <c r="L194" s="495">
        <f t="shared" si="23"/>
        <v>0</v>
      </c>
      <c r="M194" s="454">
        <f t="shared" si="24"/>
        <v>0</v>
      </c>
      <c r="N194" s="454">
        <f t="shared" si="25"/>
        <v>0</v>
      </c>
      <c r="O194" s="455">
        <f t="shared" si="26"/>
        <v>0</v>
      </c>
      <c r="P194" s="496">
        <f t="shared" si="27"/>
        <v>0</v>
      </c>
      <c r="Q194" s="488"/>
      <c r="R194" s="399"/>
      <c r="S194" s="400"/>
      <c r="T194" s="292">
        <f t="shared" si="22"/>
        <v>0</v>
      </c>
    </row>
    <row r="195" spans="1:20" s="292" customFormat="1" ht="15.75" hidden="1" customHeight="1" outlineLevel="1" x14ac:dyDescent="0.25">
      <c r="A195" s="504"/>
      <c r="B195" s="457"/>
      <c r="C195" s="505"/>
      <c r="D195" s="489"/>
      <c r="E195" s="490"/>
      <c r="F195" s="491"/>
      <c r="G195" s="492"/>
      <c r="H195" s="493"/>
      <c r="I195" s="493"/>
      <c r="J195" s="493"/>
      <c r="K195" s="494">
        <f t="shared" si="20"/>
        <v>0</v>
      </c>
      <c r="L195" s="495">
        <f t="shared" si="23"/>
        <v>0</v>
      </c>
      <c r="M195" s="454">
        <f t="shared" si="24"/>
        <v>0</v>
      </c>
      <c r="N195" s="454">
        <f t="shared" si="25"/>
        <v>0</v>
      </c>
      <c r="O195" s="455">
        <f t="shared" si="26"/>
        <v>0</v>
      </c>
      <c r="P195" s="496">
        <f t="shared" si="27"/>
        <v>0</v>
      </c>
      <c r="Q195" s="488"/>
      <c r="R195" s="399"/>
      <c r="S195" s="400"/>
      <c r="T195" s="292">
        <f t="shared" si="22"/>
        <v>0</v>
      </c>
    </row>
    <row r="196" spans="1:20" s="292" customFormat="1" ht="15.75" hidden="1" customHeight="1" outlineLevel="1" x14ac:dyDescent="0.25">
      <c r="A196" s="504"/>
      <c r="B196" s="457"/>
      <c r="C196" s="505"/>
      <c r="D196" s="489"/>
      <c r="E196" s="490"/>
      <c r="F196" s="491"/>
      <c r="G196" s="492"/>
      <c r="H196" s="493"/>
      <c r="I196" s="493"/>
      <c r="J196" s="493"/>
      <c r="K196" s="494">
        <f t="shared" si="20"/>
        <v>0</v>
      </c>
      <c r="L196" s="495">
        <f t="shared" si="23"/>
        <v>0</v>
      </c>
      <c r="M196" s="454">
        <f t="shared" si="24"/>
        <v>0</v>
      </c>
      <c r="N196" s="454">
        <f t="shared" si="25"/>
        <v>0</v>
      </c>
      <c r="O196" s="455">
        <f t="shared" si="26"/>
        <v>0</v>
      </c>
      <c r="P196" s="496">
        <f t="shared" si="27"/>
        <v>0</v>
      </c>
      <c r="Q196" s="488"/>
      <c r="R196" s="399"/>
      <c r="S196" s="400"/>
      <c r="T196" s="292">
        <f t="shared" si="22"/>
        <v>0</v>
      </c>
    </row>
    <row r="197" spans="1:20" s="292" customFormat="1" ht="15.75" hidden="1" customHeight="1" outlineLevel="1" x14ac:dyDescent="0.25">
      <c r="A197" s="504"/>
      <c r="B197" s="457"/>
      <c r="C197" s="505"/>
      <c r="D197" s="489"/>
      <c r="E197" s="490"/>
      <c r="F197" s="491"/>
      <c r="G197" s="492"/>
      <c r="H197" s="493"/>
      <c r="I197" s="493"/>
      <c r="J197" s="493"/>
      <c r="K197" s="494">
        <f t="shared" si="20"/>
        <v>0</v>
      </c>
      <c r="L197" s="495">
        <f t="shared" si="23"/>
        <v>0</v>
      </c>
      <c r="M197" s="454">
        <f t="shared" si="24"/>
        <v>0</v>
      </c>
      <c r="N197" s="454">
        <f t="shared" si="25"/>
        <v>0</v>
      </c>
      <c r="O197" s="455">
        <f t="shared" si="26"/>
        <v>0</v>
      </c>
      <c r="P197" s="496">
        <f t="shared" si="27"/>
        <v>0</v>
      </c>
      <c r="Q197" s="488"/>
      <c r="R197" s="399"/>
      <c r="S197" s="400"/>
      <c r="T197" s="292">
        <f t="shared" si="22"/>
        <v>0</v>
      </c>
    </row>
    <row r="198" spans="1:20" s="292" customFormat="1" ht="15.75" hidden="1" customHeight="1" outlineLevel="1" x14ac:dyDescent="0.25">
      <c r="A198" s="504"/>
      <c r="B198" s="457"/>
      <c r="C198" s="505"/>
      <c r="D198" s="489"/>
      <c r="E198" s="490"/>
      <c r="F198" s="491"/>
      <c r="G198" s="492"/>
      <c r="H198" s="493"/>
      <c r="I198" s="493"/>
      <c r="J198" s="493"/>
      <c r="K198" s="494">
        <f t="shared" si="20"/>
        <v>0</v>
      </c>
      <c r="L198" s="495">
        <f t="shared" si="23"/>
        <v>0</v>
      </c>
      <c r="M198" s="454">
        <f t="shared" si="24"/>
        <v>0</v>
      </c>
      <c r="N198" s="454">
        <f t="shared" si="25"/>
        <v>0</v>
      </c>
      <c r="O198" s="455">
        <f t="shared" si="26"/>
        <v>0</v>
      </c>
      <c r="P198" s="496">
        <f t="shared" si="27"/>
        <v>0</v>
      </c>
      <c r="Q198" s="488"/>
      <c r="R198" s="399"/>
      <c r="S198" s="400"/>
      <c r="T198" s="292">
        <f t="shared" si="22"/>
        <v>0</v>
      </c>
    </row>
    <row r="199" spans="1:20" s="292" customFormat="1" ht="16.5" hidden="1" customHeight="1" outlineLevel="1" x14ac:dyDescent="0.25">
      <c r="A199" s="504"/>
      <c r="B199" s="457"/>
      <c r="C199" s="505"/>
      <c r="D199" s="489"/>
      <c r="E199" s="490"/>
      <c r="F199" s="491"/>
      <c r="G199" s="492"/>
      <c r="H199" s="493"/>
      <c r="I199" s="493"/>
      <c r="J199" s="493"/>
      <c r="K199" s="494">
        <f t="shared" si="20"/>
        <v>0</v>
      </c>
      <c r="L199" s="495">
        <f t="shared" si="23"/>
        <v>0</v>
      </c>
      <c r="M199" s="454">
        <f t="shared" si="24"/>
        <v>0</v>
      </c>
      <c r="N199" s="454">
        <f t="shared" si="25"/>
        <v>0</v>
      </c>
      <c r="O199" s="455">
        <f t="shared" si="26"/>
        <v>0</v>
      </c>
      <c r="P199" s="496">
        <f t="shared" si="27"/>
        <v>0</v>
      </c>
      <c r="Q199" s="488"/>
      <c r="R199" s="399"/>
      <c r="S199" s="400"/>
      <c r="T199" s="292">
        <f t="shared" si="22"/>
        <v>0</v>
      </c>
    </row>
    <row r="200" spans="1:20" s="312" customFormat="1" ht="16.5" collapsed="1" thickBot="1" x14ac:dyDescent="0.3">
      <c r="A200" s="498"/>
      <c r="B200" s="470" t="s">
        <v>752</v>
      </c>
      <c r="C200" s="499"/>
      <c r="D200" s="460">
        <v>1.0489999999999999</v>
      </c>
      <c r="E200" s="471">
        <f t="shared" ref="E200:O200" si="28">SUM(E171:E199)</f>
        <v>0</v>
      </c>
      <c r="F200" s="472">
        <f t="shared" si="28"/>
        <v>0</v>
      </c>
      <c r="G200" s="473">
        <f t="shared" si="28"/>
        <v>0</v>
      </c>
      <c r="H200" s="474">
        <f t="shared" si="28"/>
        <v>0</v>
      </c>
      <c r="I200" s="474">
        <f t="shared" si="28"/>
        <v>0.1242176803308</v>
      </c>
      <c r="J200" s="474">
        <f t="shared" si="28"/>
        <v>0</v>
      </c>
      <c r="K200" s="475">
        <f t="shared" si="20"/>
        <v>0.1242176803308</v>
      </c>
      <c r="L200" s="476">
        <f t="shared" si="28"/>
        <v>0</v>
      </c>
      <c r="M200" s="477">
        <f t="shared" si="28"/>
        <v>0</v>
      </c>
      <c r="N200" s="477">
        <f t="shared" si="28"/>
        <v>0</v>
      </c>
      <c r="O200" s="478">
        <f t="shared" si="28"/>
        <v>0</v>
      </c>
      <c r="P200" s="479">
        <f t="shared" si="27"/>
        <v>0</v>
      </c>
      <c r="Q200" s="462">
        <f>ROUND(P200*1.2,8)</f>
        <v>0</v>
      </c>
      <c r="R200" s="463">
        <f>E200</f>
        <v>0</v>
      </c>
      <c r="S200" s="464">
        <f>F200</f>
        <v>0</v>
      </c>
      <c r="T200" s="312">
        <f t="shared" si="22"/>
        <v>0</v>
      </c>
    </row>
    <row r="201" spans="1:20" s="292" customFormat="1" ht="15.75" hidden="1" customHeight="1" outlineLevel="1" x14ac:dyDescent="0.25">
      <c r="A201" s="500"/>
      <c r="B201" s="465"/>
      <c r="C201" s="311"/>
      <c r="D201" s="480">
        <v>1.0469999999999999</v>
      </c>
      <c r="E201" s="481">
        <v>2</v>
      </c>
      <c r="F201" s="482"/>
      <c r="G201" s="483"/>
      <c r="H201" s="484"/>
      <c r="I201" s="484">
        <f>D201*D171*D141*D111*I20</f>
        <v>0.13005591130634758</v>
      </c>
      <c r="J201" s="484"/>
      <c r="K201" s="485">
        <f t="shared" si="20"/>
        <v>0.13005591130634758</v>
      </c>
      <c r="L201" s="486">
        <f t="shared" ref="L201:L229" si="29">ROUND(E201*G201,8)+ROUND(F201*G201,8)</f>
        <v>0</v>
      </c>
      <c r="M201" s="446">
        <f t="shared" ref="M201:M229" si="30">ROUND(E201*H201,8)+ROUND(F201*H201,8)</f>
        <v>0</v>
      </c>
      <c r="N201" s="446">
        <f t="shared" ref="N201:N229" si="31">ROUND(E201*I201,8)+ROUND(F201*I201,8)</f>
        <v>0.26011181999999999</v>
      </c>
      <c r="O201" s="447">
        <f t="shared" ref="O201:O229" si="32">ROUND(E201*J201,8)+ROUND(F201*J201,8)</f>
        <v>0</v>
      </c>
      <c r="P201" s="487">
        <f t="shared" si="27"/>
        <v>0.26011181999999999</v>
      </c>
      <c r="Q201" s="488"/>
      <c r="R201" s="399"/>
      <c r="S201" s="400"/>
      <c r="T201" s="292">
        <f t="shared" si="22"/>
        <v>0</v>
      </c>
    </row>
    <row r="202" spans="1:20" s="292" customFormat="1" ht="15.75" hidden="1" customHeight="1" outlineLevel="1" x14ac:dyDescent="0.25">
      <c r="A202" s="504"/>
      <c r="B202" s="457"/>
      <c r="C202" s="293"/>
      <c r="D202" s="489"/>
      <c r="E202" s="490"/>
      <c r="F202" s="491"/>
      <c r="G202" s="492"/>
      <c r="H202" s="493"/>
      <c r="I202" s="493"/>
      <c r="J202" s="493"/>
      <c r="K202" s="494">
        <f t="shared" si="20"/>
        <v>0</v>
      </c>
      <c r="L202" s="495">
        <f t="shared" si="29"/>
        <v>0</v>
      </c>
      <c r="M202" s="454">
        <f t="shared" si="30"/>
        <v>0</v>
      </c>
      <c r="N202" s="454">
        <f t="shared" si="31"/>
        <v>0</v>
      </c>
      <c r="O202" s="455">
        <f t="shared" si="32"/>
        <v>0</v>
      </c>
      <c r="P202" s="496">
        <f t="shared" si="27"/>
        <v>0</v>
      </c>
      <c r="Q202" s="488"/>
      <c r="R202" s="399"/>
      <c r="S202" s="400"/>
      <c r="T202" s="292">
        <f t="shared" si="22"/>
        <v>0</v>
      </c>
    </row>
    <row r="203" spans="1:20" s="292" customFormat="1" ht="15.75" hidden="1" customHeight="1" outlineLevel="1" x14ac:dyDescent="0.25">
      <c r="A203" s="504"/>
      <c r="B203" s="457"/>
      <c r="C203" s="293"/>
      <c r="D203" s="489"/>
      <c r="E203" s="490"/>
      <c r="F203" s="491"/>
      <c r="G203" s="492"/>
      <c r="H203" s="493"/>
      <c r="I203" s="493"/>
      <c r="J203" s="493"/>
      <c r="K203" s="494">
        <f t="shared" si="20"/>
        <v>0</v>
      </c>
      <c r="L203" s="495">
        <f t="shared" si="29"/>
        <v>0</v>
      </c>
      <c r="M203" s="454">
        <f t="shared" si="30"/>
        <v>0</v>
      </c>
      <c r="N203" s="454">
        <f t="shared" si="31"/>
        <v>0</v>
      </c>
      <c r="O203" s="455">
        <f t="shared" si="32"/>
        <v>0</v>
      </c>
      <c r="P203" s="496">
        <f t="shared" si="27"/>
        <v>0</v>
      </c>
      <c r="Q203" s="488"/>
      <c r="R203" s="399"/>
      <c r="S203" s="400"/>
      <c r="T203" s="292">
        <f t="shared" si="22"/>
        <v>0</v>
      </c>
    </row>
    <row r="204" spans="1:20" s="292" customFormat="1" ht="15.75" hidden="1" customHeight="1" outlineLevel="1" x14ac:dyDescent="0.25">
      <c r="A204" s="504"/>
      <c r="B204" s="457"/>
      <c r="C204" s="293"/>
      <c r="D204" s="489"/>
      <c r="E204" s="490"/>
      <c r="F204" s="491"/>
      <c r="G204" s="492"/>
      <c r="H204" s="493"/>
      <c r="I204" s="493"/>
      <c r="J204" s="493"/>
      <c r="K204" s="494">
        <f t="shared" si="20"/>
        <v>0</v>
      </c>
      <c r="L204" s="495">
        <f t="shared" si="29"/>
        <v>0</v>
      </c>
      <c r="M204" s="454">
        <f t="shared" si="30"/>
        <v>0</v>
      </c>
      <c r="N204" s="454">
        <f t="shared" si="31"/>
        <v>0</v>
      </c>
      <c r="O204" s="455">
        <f t="shared" si="32"/>
        <v>0</v>
      </c>
      <c r="P204" s="496">
        <f t="shared" si="27"/>
        <v>0</v>
      </c>
      <c r="Q204" s="488"/>
      <c r="R204" s="399"/>
      <c r="S204" s="400"/>
      <c r="T204" s="292">
        <f t="shared" si="22"/>
        <v>0</v>
      </c>
    </row>
    <row r="205" spans="1:20" s="292" customFormat="1" ht="15.75" hidden="1" customHeight="1" outlineLevel="1" x14ac:dyDescent="0.25">
      <c r="A205" s="504"/>
      <c r="B205" s="457"/>
      <c r="C205" s="293"/>
      <c r="D205" s="489"/>
      <c r="E205" s="490"/>
      <c r="F205" s="491"/>
      <c r="G205" s="492"/>
      <c r="H205" s="493"/>
      <c r="I205" s="493"/>
      <c r="J205" s="493"/>
      <c r="K205" s="494">
        <f t="shared" si="20"/>
        <v>0</v>
      </c>
      <c r="L205" s="495">
        <f t="shared" si="29"/>
        <v>0</v>
      </c>
      <c r="M205" s="454">
        <f t="shared" si="30"/>
        <v>0</v>
      </c>
      <c r="N205" s="454">
        <f t="shared" si="31"/>
        <v>0</v>
      </c>
      <c r="O205" s="455">
        <f t="shared" si="32"/>
        <v>0</v>
      </c>
      <c r="P205" s="496">
        <f t="shared" si="27"/>
        <v>0</v>
      </c>
      <c r="Q205" s="488"/>
      <c r="R205" s="399"/>
      <c r="S205" s="400"/>
      <c r="T205" s="292">
        <f t="shared" si="22"/>
        <v>0</v>
      </c>
    </row>
    <row r="206" spans="1:20" s="292" customFormat="1" ht="15.75" hidden="1" customHeight="1" outlineLevel="1" x14ac:dyDescent="0.25">
      <c r="A206" s="504"/>
      <c r="B206" s="457"/>
      <c r="C206" s="293"/>
      <c r="D206" s="489"/>
      <c r="E206" s="490"/>
      <c r="F206" s="491"/>
      <c r="G206" s="492"/>
      <c r="H206" s="493"/>
      <c r="I206" s="493"/>
      <c r="J206" s="493"/>
      <c r="K206" s="494">
        <f t="shared" si="20"/>
        <v>0</v>
      </c>
      <c r="L206" s="495">
        <f t="shared" si="29"/>
        <v>0</v>
      </c>
      <c r="M206" s="454">
        <f t="shared" si="30"/>
        <v>0</v>
      </c>
      <c r="N206" s="454">
        <f t="shared" si="31"/>
        <v>0</v>
      </c>
      <c r="O206" s="455">
        <f t="shared" si="32"/>
        <v>0</v>
      </c>
      <c r="P206" s="496">
        <f t="shared" si="27"/>
        <v>0</v>
      </c>
      <c r="Q206" s="488"/>
      <c r="R206" s="399"/>
      <c r="S206" s="400"/>
      <c r="T206" s="292">
        <f t="shared" si="22"/>
        <v>0</v>
      </c>
    </row>
    <row r="207" spans="1:20" s="292" customFormat="1" ht="15.75" hidden="1" customHeight="1" outlineLevel="1" x14ac:dyDescent="0.25">
      <c r="A207" s="504"/>
      <c r="B207" s="457"/>
      <c r="C207" s="293"/>
      <c r="D207" s="489"/>
      <c r="E207" s="490"/>
      <c r="F207" s="491"/>
      <c r="G207" s="492"/>
      <c r="H207" s="493"/>
      <c r="I207" s="493"/>
      <c r="J207" s="493"/>
      <c r="K207" s="494">
        <f t="shared" si="20"/>
        <v>0</v>
      </c>
      <c r="L207" s="495">
        <f t="shared" si="29"/>
        <v>0</v>
      </c>
      <c r="M207" s="454">
        <f t="shared" si="30"/>
        <v>0</v>
      </c>
      <c r="N207" s="454">
        <f t="shared" si="31"/>
        <v>0</v>
      </c>
      <c r="O207" s="455">
        <f t="shared" si="32"/>
        <v>0</v>
      </c>
      <c r="P207" s="496">
        <f t="shared" si="27"/>
        <v>0</v>
      </c>
      <c r="Q207" s="488"/>
      <c r="R207" s="399"/>
      <c r="S207" s="400"/>
      <c r="T207" s="292">
        <f t="shared" si="22"/>
        <v>0</v>
      </c>
    </row>
    <row r="208" spans="1:20" s="292" customFormat="1" ht="15.75" hidden="1" customHeight="1" outlineLevel="1" x14ac:dyDescent="0.25">
      <c r="A208" s="504"/>
      <c r="B208" s="457"/>
      <c r="C208" s="505"/>
      <c r="D208" s="489"/>
      <c r="E208" s="490"/>
      <c r="F208" s="491"/>
      <c r="G208" s="492"/>
      <c r="H208" s="493"/>
      <c r="I208" s="493"/>
      <c r="J208" s="493"/>
      <c r="K208" s="494">
        <f t="shared" si="20"/>
        <v>0</v>
      </c>
      <c r="L208" s="495">
        <f t="shared" si="29"/>
        <v>0</v>
      </c>
      <c r="M208" s="454">
        <f t="shared" si="30"/>
        <v>0</v>
      </c>
      <c r="N208" s="454">
        <f t="shared" si="31"/>
        <v>0</v>
      </c>
      <c r="O208" s="455">
        <f t="shared" si="32"/>
        <v>0</v>
      </c>
      <c r="P208" s="496">
        <f t="shared" si="27"/>
        <v>0</v>
      </c>
      <c r="Q208" s="488"/>
      <c r="R208" s="399"/>
      <c r="S208" s="400"/>
      <c r="T208" s="292">
        <f t="shared" si="22"/>
        <v>0</v>
      </c>
    </row>
    <row r="209" spans="1:20" s="292" customFormat="1" ht="15.75" hidden="1" customHeight="1" outlineLevel="1" x14ac:dyDescent="0.25">
      <c r="A209" s="504"/>
      <c r="B209" s="457"/>
      <c r="C209" s="505"/>
      <c r="D209" s="489"/>
      <c r="E209" s="490"/>
      <c r="F209" s="491"/>
      <c r="G209" s="492"/>
      <c r="H209" s="493"/>
      <c r="I209" s="493"/>
      <c r="J209" s="493"/>
      <c r="K209" s="494">
        <f t="shared" si="20"/>
        <v>0</v>
      </c>
      <c r="L209" s="495">
        <f t="shared" si="29"/>
        <v>0</v>
      </c>
      <c r="M209" s="454">
        <f t="shared" si="30"/>
        <v>0</v>
      </c>
      <c r="N209" s="454">
        <f t="shared" si="31"/>
        <v>0</v>
      </c>
      <c r="O209" s="455">
        <f t="shared" si="32"/>
        <v>0</v>
      </c>
      <c r="P209" s="496">
        <f t="shared" si="27"/>
        <v>0</v>
      </c>
      <c r="Q209" s="488"/>
      <c r="R209" s="399"/>
      <c r="S209" s="400"/>
      <c r="T209" s="292">
        <f t="shared" si="22"/>
        <v>0</v>
      </c>
    </row>
    <row r="210" spans="1:20" s="292" customFormat="1" ht="15.75" hidden="1" customHeight="1" outlineLevel="1" x14ac:dyDescent="0.25">
      <c r="A210" s="504"/>
      <c r="B210" s="457"/>
      <c r="C210" s="505"/>
      <c r="D210" s="489"/>
      <c r="E210" s="490"/>
      <c r="F210" s="491"/>
      <c r="G210" s="492"/>
      <c r="H210" s="493"/>
      <c r="I210" s="493"/>
      <c r="J210" s="493"/>
      <c r="K210" s="494">
        <f t="shared" ref="K210:K273" si="33">SUM(G210:J210)</f>
        <v>0</v>
      </c>
      <c r="L210" s="495">
        <f t="shared" si="29"/>
        <v>0</v>
      </c>
      <c r="M210" s="454">
        <f t="shared" si="30"/>
        <v>0</v>
      </c>
      <c r="N210" s="454">
        <f t="shared" si="31"/>
        <v>0</v>
      </c>
      <c r="O210" s="455">
        <f t="shared" si="32"/>
        <v>0</v>
      </c>
      <c r="P210" s="496">
        <f t="shared" si="27"/>
        <v>0</v>
      </c>
      <c r="Q210" s="488"/>
      <c r="R210" s="399"/>
      <c r="S210" s="400"/>
      <c r="T210" s="292">
        <f t="shared" si="22"/>
        <v>0</v>
      </c>
    </row>
    <row r="211" spans="1:20" s="292" customFormat="1" ht="15.75" hidden="1" customHeight="1" outlineLevel="1" x14ac:dyDescent="0.25">
      <c r="A211" s="504"/>
      <c r="B211" s="457"/>
      <c r="C211" s="505"/>
      <c r="D211" s="489"/>
      <c r="E211" s="490"/>
      <c r="F211" s="491"/>
      <c r="G211" s="492"/>
      <c r="H211" s="493"/>
      <c r="I211" s="493"/>
      <c r="J211" s="493"/>
      <c r="K211" s="494">
        <f t="shared" si="33"/>
        <v>0</v>
      </c>
      <c r="L211" s="495">
        <f t="shared" si="29"/>
        <v>0</v>
      </c>
      <c r="M211" s="454">
        <f t="shared" si="30"/>
        <v>0</v>
      </c>
      <c r="N211" s="454">
        <f t="shared" si="31"/>
        <v>0</v>
      </c>
      <c r="O211" s="455">
        <f t="shared" si="32"/>
        <v>0</v>
      </c>
      <c r="P211" s="496">
        <f t="shared" si="27"/>
        <v>0</v>
      </c>
      <c r="Q211" s="488"/>
      <c r="R211" s="399"/>
      <c r="S211" s="400"/>
      <c r="T211" s="292">
        <f t="shared" si="22"/>
        <v>0</v>
      </c>
    </row>
    <row r="212" spans="1:20" s="292" customFormat="1" ht="15.75" hidden="1" customHeight="1" outlineLevel="1" x14ac:dyDescent="0.25">
      <c r="A212" s="504"/>
      <c r="B212" s="457"/>
      <c r="C212" s="505"/>
      <c r="D212" s="489"/>
      <c r="E212" s="490"/>
      <c r="F212" s="491"/>
      <c r="G212" s="492"/>
      <c r="H212" s="493"/>
      <c r="I212" s="493"/>
      <c r="J212" s="493"/>
      <c r="K212" s="494">
        <f t="shared" si="33"/>
        <v>0</v>
      </c>
      <c r="L212" s="495">
        <f t="shared" si="29"/>
        <v>0</v>
      </c>
      <c r="M212" s="454">
        <f t="shared" si="30"/>
        <v>0</v>
      </c>
      <c r="N212" s="454">
        <f t="shared" si="31"/>
        <v>0</v>
      </c>
      <c r="O212" s="455">
        <f t="shared" si="32"/>
        <v>0</v>
      </c>
      <c r="P212" s="496">
        <f t="shared" si="27"/>
        <v>0</v>
      </c>
      <c r="Q212" s="488"/>
      <c r="R212" s="399"/>
      <c r="S212" s="400"/>
      <c r="T212" s="292">
        <f t="shared" si="22"/>
        <v>0</v>
      </c>
    </row>
    <row r="213" spans="1:20" s="292" customFormat="1" ht="15.75" hidden="1" customHeight="1" outlineLevel="1" x14ac:dyDescent="0.25">
      <c r="A213" s="504"/>
      <c r="B213" s="457"/>
      <c r="C213" s="505"/>
      <c r="D213" s="489"/>
      <c r="E213" s="490"/>
      <c r="F213" s="491"/>
      <c r="G213" s="492"/>
      <c r="H213" s="493"/>
      <c r="I213" s="493"/>
      <c r="J213" s="493"/>
      <c r="K213" s="494">
        <f t="shared" si="33"/>
        <v>0</v>
      </c>
      <c r="L213" s="495">
        <f t="shared" si="29"/>
        <v>0</v>
      </c>
      <c r="M213" s="454">
        <f t="shared" si="30"/>
        <v>0</v>
      </c>
      <c r="N213" s="454">
        <f t="shared" si="31"/>
        <v>0</v>
      </c>
      <c r="O213" s="455">
        <f t="shared" si="32"/>
        <v>0</v>
      </c>
      <c r="P213" s="496">
        <f t="shared" si="27"/>
        <v>0</v>
      </c>
      <c r="Q213" s="488"/>
      <c r="R213" s="399"/>
      <c r="S213" s="400"/>
      <c r="T213" s="292">
        <f t="shared" si="22"/>
        <v>0</v>
      </c>
    </row>
    <row r="214" spans="1:20" s="292" customFormat="1" ht="15.75" hidden="1" customHeight="1" outlineLevel="1" x14ac:dyDescent="0.25">
      <c r="A214" s="504"/>
      <c r="B214" s="457"/>
      <c r="C214" s="505"/>
      <c r="D214" s="489"/>
      <c r="E214" s="490"/>
      <c r="F214" s="491"/>
      <c r="G214" s="492"/>
      <c r="H214" s="493"/>
      <c r="I214" s="493"/>
      <c r="J214" s="493"/>
      <c r="K214" s="494">
        <f t="shared" si="33"/>
        <v>0</v>
      </c>
      <c r="L214" s="495">
        <f t="shared" si="29"/>
        <v>0</v>
      </c>
      <c r="M214" s="454">
        <f t="shared" si="30"/>
        <v>0</v>
      </c>
      <c r="N214" s="454">
        <f t="shared" si="31"/>
        <v>0</v>
      </c>
      <c r="O214" s="455">
        <f t="shared" si="32"/>
        <v>0</v>
      </c>
      <c r="P214" s="496">
        <f t="shared" si="27"/>
        <v>0</v>
      </c>
      <c r="Q214" s="488"/>
      <c r="R214" s="399"/>
      <c r="S214" s="400"/>
      <c r="T214" s="292">
        <f t="shared" si="22"/>
        <v>0</v>
      </c>
    </row>
    <row r="215" spans="1:20" s="292" customFormat="1" ht="15.75" hidden="1" customHeight="1" outlineLevel="1" x14ac:dyDescent="0.25">
      <c r="A215" s="504"/>
      <c r="B215" s="457"/>
      <c r="C215" s="505"/>
      <c r="D215" s="489"/>
      <c r="E215" s="490"/>
      <c r="F215" s="491"/>
      <c r="G215" s="492"/>
      <c r="H215" s="493"/>
      <c r="I215" s="493"/>
      <c r="J215" s="493"/>
      <c r="K215" s="494">
        <f t="shared" si="33"/>
        <v>0</v>
      </c>
      <c r="L215" s="495">
        <f t="shared" si="29"/>
        <v>0</v>
      </c>
      <c r="M215" s="454">
        <f t="shared" si="30"/>
        <v>0</v>
      </c>
      <c r="N215" s="454">
        <f t="shared" si="31"/>
        <v>0</v>
      </c>
      <c r="O215" s="455">
        <f t="shared" si="32"/>
        <v>0</v>
      </c>
      <c r="P215" s="496">
        <f t="shared" si="27"/>
        <v>0</v>
      </c>
      <c r="Q215" s="488"/>
      <c r="R215" s="399"/>
      <c r="S215" s="400"/>
      <c r="T215" s="292">
        <f t="shared" si="22"/>
        <v>0</v>
      </c>
    </row>
    <row r="216" spans="1:20" s="292" customFormat="1" ht="15.75" hidden="1" customHeight="1" outlineLevel="1" x14ac:dyDescent="0.25">
      <c r="A216" s="504"/>
      <c r="B216" s="457"/>
      <c r="C216" s="505"/>
      <c r="D216" s="489"/>
      <c r="E216" s="490"/>
      <c r="F216" s="491"/>
      <c r="G216" s="492"/>
      <c r="H216" s="493"/>
      <c r="I216" s="493"/>
      <c r="J216" s="493"/>
      <c r="K216" s="494">
        <f t="shared" si="33"/>
        <v>0</v>
      </c>
      <c r="L216" s="495">
        <f t="shared" si="29"/>
        <v>0</v>
      </c>
      <c r="M216" s="454">
        <f t="shared" si="30"/>
        <v>0</v>
      </c>
      <c r="N216" s="454">
        <f t="shared" si="31"/>
        <v>0</v>
      </c>
      <c r="O216" s="455">
        <f t="shared" si="32"/>
        <v>0</v>
      </c>
      <c r="P216" s="496">
        <f t="shared" si="27"/>
        <v>0</v>
      </c>
      <c r="Q216" s="488"/>
      <c r="R216" s="399"/>
      <c r="S216" s="400"/>
      <c r="T216" s="292">
        <f t="shared" si="22"/>
        <v>0</v>
      </c>
    </row>
    <row r="217" spans="1:20" s="292" customFormat="1" ht="15.75" hidden="1" customHeight="1" outlineLevel="1" x14ac:dyDescent="0.25">
      <c r="A217" s="504"/>
      <c r="B217" s="457"/>
      <c r="C217" s="505"/>
      <c r="D217" s="489"/>
      <c r="E217" s="490"/>
      <c r="F217" s="491"/>
      <c r="G217" s="492"/>
      <c r="H217" s="493"/>
      <c r="I217" s="493"/>
      <c r="J217" s="493"/>
      <c r="K217" s="494">
        <f t="shared" si="33"/>
        <v>0</v>
      </c>
      <c r="L217" s="495">
        <f t="shared" si="29"/>
        <v>0</v>
      </c>
      <c r="M217" s="454">
        <f t="shared" si="30"/>
        <v>0</v>
      </c>
      <c r="N217" s="454">
        <f t="shared" si="31"/>
        <v>0</v>
      </c>
      <c r="O217" s="455">
        <f t="shared" si="32"/>
        <v>0</v>
      </c>
      <c r="P217" s="496">
        <f t="shared" si="27"/>
        <v>0</v>
      </c>
      <c r="Q217" s="488"/>
      <c r="R217" s="399"/>
      <c r="S217" s="400"/>
      <c r="T217" s="292">
        <f t="shared" si="22"/>
        <v>0</v>
      </c>
    </row>
    <row r="218" spans="1:20" s="292" customFormat="1" ht="15.75" hidden="1" customHeight="1" outlineLevel="1" x14ac:dyDescent="0.25">
      <c r="A218" s="504"/>
      <c r="B218" s="457"/>
      <c r="C218" s="505"/>
      <c r="D218" s="489"/>
      <c r="E218" s="490"/>
      <c r="F218" s="491"/>
      <c r="G218" s="492"/>
      <c r="H218" s="493"/>
      <c r="I218" s="493"/>
      <c r="J218" s="493"/>
      <c r="K218" s="494">
        <f t="shared" si="33"/>
        <v>0</v>
      </c>
      <c r="L218" s="495">
        <f t="shared" si="29"/>
        <v>0</v>
      </c>
      <c r="M218" s="454">
        <f t="shared" si="30"/>
        <v>0</v>
      </c>
      <c r="N218" s="454">
        <f t="shared" si="31"/>
        <v>0</v>
      </c>
      <c r="O218" s="455">
        <f t="shared" si="32"/>
        <v>0</v>
      </c>
      <c r="P218" s="496">
        <f t="shared" si="27"/>
        <v>0</v>
      </c>
      <c r="Q218" s="488"/>
      <c r="R218" s="399"/>
      <c r="S218" s="400"/>
      <c r="T218" s="292">
        <f t="shared" si="22"/>
        <v>0</v>
      </c>
    </row>
    <row r="219" spans="1:20" s="292" customFormat="1" ht="15.75" hidden="1" customHeight="1" outlineLevel="1" x14ac:dyDescent="0.25">
      <c r="A219" s="504"/>
      <c r="B219" s="457"/>
      <c r="C219" s="505"/>
      <c r="D219" s="489"/>
      <c r="E219" s="490"/>
      <c r="F219" s="491"/>
      <c r="G219" s="492"/>
      <c r="H219" s="493"/>
      <c r="I219" s="493"/>
      <c r="J219" s="493"/>
      <c r="K219" s="494">
        <f t="shared" si="33"/>
        <v>0</v>
      </c>
      <c r="L219" s="495">
        <f t="shared" si="29"/>
        <v>0</v>
      </c>
      <c r="M219" s="454">
        <f t="shared" si="30"/>
        <v>0</v>
      </c>
      <c r="N219" s="454">
        <f t="shared" si="31"/>
        <v>0</v>
      </c>
      <c r="O219" s="455">
        <f t="shared" si="32"/>
        <v>0</v>
      </c>
      <c r="P219" s="496">
        <f t="shared" si="27"/>
        <v>0</v>
      </c>
      <c r="Q219" s="488"/>
      <c r="R219" s="399"/>
      <c r="S219" s="400"/>
      <c r="T219" s="292">
        <f t="shared" si="22"/>
        <v>0</v>
      </c>
    </row>
    <row r="220" spans="1:20" s="292" customFormat="1" ht="15.75" hidden="1" customHeight="1" outlineLevel="1" x14ac:dyDescent="0.25">
      <c r="A220" s="504"/>
      <c r="B220" s="457"/>
      <c r="C220" s="505"/>
      <c r="D220" s="489"/>
      <c r="E220" s="490"/>
      <c r="F220" s="491"/>
      <c r="G220" s="492"/>
      <c r="H220" s="493"/>
      <c r="I220" s="493"/>
      <c r="J220" s="493"/>
      <c r="K220" s="494">
        <f t="shared" si="33"/>
        <v>0</v>
      </c>
      <c r="L220" s="495">
        <f t="shared" si="29"/>
        <v>0</v>
      </c>
      <c r="M220" s="454">
        <f t="shared" si="30"/>
        <v>0</v>
      </c>
      <c r="N220" s="454">
        <f t="shared" si="31"/>
        <v>0</v>
      </c>
      <c r="O220" s="455">
        <f t="shared" si="32"/>
        <v>0</v>
      </c>
      <c r="P220" s="496">
        <f t="shared" si="27"/>
        <v>0</v>
      </c>
      <c r="Q220" s="488"/>
      <c r="R220" s="399"/>
      <c r="S220" s="400"/>
      <c r="T220" s="292">
        <f t="shared" si="22"/>
        <v>0</v>
      </c>
    </row>
    <row r="221" spans="1:20" s="292" customFormat="1" ht="15.75" hidden="1" customHeight="1" outlineLevel="1" x14ac:dyDescent="0.25">
      <c r="A221" s="504"/>
      <c r="B221" s="457"/>
      <c r="C221" s="505"/>
      <c r="D221" s="489"/>
      <c r="E221" s="490"/>
      <c r="F221" s="491"/>
      <c r="G221" s="492"/>
      <c r="H221" s="493"/>
      <c r="I221" s="493"/>
      <c r="J221" s="493"/>
      <c r="K221" s="494">
        <f t="shared" si="33"/>
        <v>0</v>
      </c>
      <c r="L221" s="495">
        <f t="shared" si="29"/>
        <v>0</v>
      </c>
      <c r="M221" s="454">
        <f t="shared" si="30"/>
        <v>0</v>
      </c>
      <c r="N221" s="454">
        <f t="shared" si="31"/>
        <v>0</v>
      </c>
      <c r="O221" s="455">
        <f t="shared" si="32"/>
        <v>0</v>
      </c>
      <c r="P221" s="496">
        <f t="shared" si="27"/>
        <v>0</v>
      </c>
      <c r="Q221" s="488"/>
      <c r="R221" s="399"/>
      <c r="S221" s="400"/>
      <c r="T221" s="292">
        <f t="shared" si="22"/>
        <v>0</v>
      </c>
    </row>
    <row r="222" spans="1:20" s="292" customFormat="1" ht="15.75" hidden="1" customHeight="1" outlineLevel="1" x14ac:dyDescent="0.25">
      <c r="A222" s="504"/>
      <c r="B222" s="457"/>
      <c r="C222" s="505"/>
      <c r="D222" s="489"/>
      <c r="E222" s="490"/>
      <c r="F222" s="491"/>
      <c r="G222" s="492"/>
      <c r="H222" s="493"/>
      <c r="I222" s="493"/>
      <c r="J222" s="493"/>
      <c r="K222" s="494">
        <f t="shared" si="33"/>
        <v>0</v>
      </c>
      <c r="L222" s="495">
        <f t="shared" si="29"/>
        <v>0</v>
      </c>
      <c r="M222" s="454">
        <f t="shared" si="30"/>
        <v>0</v>
      </c>
      <c r="N222" s="454">
        <f t="shared" si="31"/>
        <v>0</v>
      </c>
      <c r="O222" s="455">
        <f t="shared" si="32"/>
        <v>0</v>
      </c>
      <c r="P222" s="496">
        <f t="shared" si="27"/>
        <v>0</v>
      </c>
      <c r="Q222" s="488"/>
      <c r="R222" s="399"/>
      <c r="S222" s="400"/>
      <c r="T222" s="292">
        <f t="shared" si="22"/>
        <v>0</v>
      </c>
    </row>
    <row r="223" spans="1:20" s="292" customFormat="1" ht="15.75" hidden="1" customHeight="1" outlineLevel="1" x14ac:dyDescent="0.25">
      <c r="A223" s="504"/>
      <c r="B223" s="457"/>
      <c r="C223" s="505"/>
      <c r="D223" s="489"/>
      <c r="E223" s="490"/>
      <c r="F223" s="491"/>
      <c r="G223" s="492"/>
      <c r="H223" s="493"/>
      <c r="I223" s="493"/>
      <c r="J223" s="493"/>
      <c r="K223" s="494">
        <f t="shared" si="33"/>
        <v>0</v>
      </c>
      <c r="L223" s="495">
        <f t="shared" si="29"/>
        <v>0</v>
      </c>
      <c r="M223" s="454">
        <f t="shared" si="30"/>
        <v>0</v>
      </c>
      <c r="N223" s="454">
        <f t="shared" si="31"/>
        <v>0</v>
      </c>
      <c r="O223" s="455">
        <f t="shared" si="32"/>
        <v>0</v>
      </c>
      <c r="P223" s="496">
        <f t="shared" si="27"/>
        <v>0</v>
      </c>
      <c r="Q223" s="488"/>
      <c r="R223" s="399"/>
      <c r="S223" s="400"/>
      <c r="T223" s="292">
        <f t="shared" si="22"/>
        <v>0</v>
      </c>
    </row>
    <row r="224" spans="1:20" s="292" customFormat="1" ht="15.75" hidden="1" customHeight="1" outlineLevel="1" x14ac:dyDescent="0.25">
      <c r="A224" s="504"/>
      <c r="B224" s="457"/>
      <c r="C224" s="505"/>
      <c r="D224" s="489"/>
      <c r="E224" s="490"/>
      <c r="F224" s="491"/>
      <c r="G224" s="492"/>
      <c r="H224" s="493"/>
      <c r="I224" s="493"/>
      <c r="J224" s="493"/>
      <c r="K224" s="494">
        <f t="shared" si="33"/>
        <v>0</v>
      </c>
      <c r="L224" s="495">
        <f t="shared" si="29"/>
        <v>0</v>
      </c>
      <c r="M224" s="454">
        <f t="shared" si="30"/>
        <v>0</v>
      </c>
      <c r="N224" s="454">
        <f t="shared" si="31"/>
        <v>0</v>
      </c>
      <c r="O224" s="455">
        <f t="shared" si="32"/>
        <v>0</v>
      </c>
      <c r="P224" s="496">
        <f t="shared" si="27"/>
        <v>0</v>
      </c>
      <c r="Q224" s="488"/>
      <c r="R224" s="399"/>
      <c r="S224" s="400"/>
      <c r="T224" s="292">
        <f t="shared" si="22"/>
        <v>0</v>
      </c>
    </row>
    <row r="225" spans="1:20" s="292" customFormat="1" ht="15.75" hidden="1" customHeight="1" outlineLevel="1" x14ac:dyDescent="0.25">
      <c r="A225" s="504"/>
      <c r="B225" s="457"/>
      <c r="C225" s="505"/>
      <c r="D225" s="489"/>
      <c r="E225" s="490"/>
      <c r="F225" s="491"/>
      <c r="G225" s="492"/>
      <c r="H225" s="493"/>
      <c r="I225" s="493"/>
      <c r="J225" s="493"/>
      <c r="K225" s="494">
        <f t="shared" si="33"/>
        <v>0</v>
      </c>
      <c r="L225" s="495">
        <f t="shared" si="29"/>
        <v>0</v>
      </c>
      <c r="M225" s="454">
        <f t="shared" si="30"/>
        <v>0</v>
      </c>
      <c r="N225" s="454">
        <f t="shared" si="31"/>
        <v>0</v>
      </c>
      <c r="O225" s="455">
        <f t="shared" si="32"/>
        <v>0</v>
      </c>
      <c r="P225" s="496">
        <f t="shared" si="27"/>
        <v>0</v>
      </c>
      <c r="Q225" s="488"/>
      <c r="R225" s="399"/>
      <c r="S225" s="400"/>
      <c r="T225" s="292">
        <f t="shared" si="22"/>
        <v>0</v>
      </c>
    </row>
    <row r="226" spans="1:20" s="292" customFormat="1" ht="15.75" hidden="1" customHeight="1" outlineLevel="1" x14ac:dyDescent="0.25">
      <c r="A226" s="504"/>
      <c r="B226" s="457"/>
      <c r="C226" s="505"/>
      <c r="D226" s="489"/>
      <c r="E226" s="490"/>
      <c r="F226" s="491"/>
      <c r="G226" s="492"/>
      <c r="H226" s="493"/>
      <c r="I226" s="493"/>
      <c r="J226" s="493"/>
      <c r="K226" s="494">
        <f t="shared" si="33"/>
        <v>0</v>
      </c>
      <c r="L226" s="495">
        <f t="shared" si="29"/>
        <v>0</v>
      </c>
      <c r="M226" s="454">
        <f t="shared" si="30"/>
        <v>0</v>
      </c>
      <c r="N226" s="454">
        <f t="shared" si="31"/>
        <v>0</v>
      </c>
      <c r="O226" s="455">
        <f t="shared" si="32"/>
        <v>0</v>
      </c>
      <c r="P226" s="496">
        <f t="shared" si="27"/>
        <v>0</v>
      </c>
      <c r="Q226" s="488"/>
      <c r="R226" s="399"/>
      <c r="S226" s="400"/>
      <c r="T226" s="292">
        <f t="shared" si="22"/>
        <v>0</v>
      </c>
    </row>
    <row r="227" spans="1:20" s="292" customFormat="1" ht="15.75" hidden="1" customHeight="1" outlineLevel="1" x14ac:dyDescent="0.25">
      <c r="A227" s="504"/>
      <c r="B227" s="457"/>
      <c r="C227" s="505"/>
      <c r="D227" s="489"/>
      <c r="E227" s="490"/>
      <c r="F227" s="491"/>
      <c r="G227" s="492"/>
      <c r="H227" s="493"/>
      <c r="I227" s="493"/>
      <c r="J227" s="493"/>
      <c r="K227" s="494">
        <f t="shared" si="33"/>
        <v>0</v>
      </c>
      <c r="L227" s="495">
        <f t="shared" si="29"/>
        <v>0</v>
      </c>
      <c r="M227" s="454">
        <f t="shared" si="30"/>
        <v>0</v>
      </c>
      <c r="N227" s="454">
        <f t="shared" si="31"/>
        <v>0</v>
      </c>
      <c r="O227" s="455">
        <f t="shared" si="32"/>
        <v>0</v>
      </c>
      <c r="P227" s="496">
        <f t="shared" si="27"/>
        <v>0</v>
      </c>
      <c r="Q227" s="488"/>
      <c r="R227" s="399"/>
      <c r="S227" s="400"/>
      <c r="T227" s="292">
        <f t="shared" si="22"/>
        <v>0</v>
      </c>
    </row>
    <row r="228" spans="1:20" s="292" customFormat="1" ht="15.75" hidden="1" customHeight="1" outlineLevel="1" x14ac:dyDescent="0.25">
      <c r="A228" s="504"/>
      <c r="B228" s="457"/>
      <c r="C228" s="505"/>
      <c r="D228" s="489"/>
      <c r="E228" s="490"/>
      <c r="F228" s="491"/>
      <c r="G228" s="492"/>
      <c r="H228" s="493"/>
      <c r="I228" s="493"/>
      <c r="J228" s="493"/>
      <c r="K228" s="494">
        <f t="shared" si="33"/>
        <v>0</v>
      </c>
      <c r="L228" s="495">
        <f t="shared" si="29"/>
        <v>0</v>
      </c>
      <c r="M228" s="454">
        <f t="shared" si="30"/>
        <v>0</v>
      </c>
      <c r="N228" s="454">
        <f t="shared" si="31"/>
        <v>0</v>
      </c>
      <c r="O228" s="455">
        <f t="shared" si="32"/>
        <v>0</v>
      </c>
      <c r="P228" s="496">
        <f t="shared" si="27"/>
        <v>0</v>
      </c>
      <c r="Q228" s="488"/>
      <c r="R228" s="399"/>
      <c r="S228" s="400"/>
      <c r="T228" s="292">
        <f t="shared" si="22"/>
        <v>0</v>
      </c>
    </row>
    <row r="229" spans="1:20" s="292" customFormat="1" ht="15.75" hidden="1" customHeight="1" outlineLevel="1" x14ac:dyDescent="0.25">
      <c r="A229" s="504"/>
      <c r="B229" s="457"/>
      <c r="C229" s="505"/>
      <c r="D229" s="489"/>
      <c r="E229" s="490"/>
      <c r="F229" s="491"/>
      <c r="G229" s="492"/>
      <c r="H229" s="493"/>
      <c r="I229" s="493"/>
      <c r="J229" s="493"/>
      <c r="K229" s="494">
        <f t="shared" si="33"/>
        <v>0</v>
      </c>
      <c r="L229" s="495">
        <f t="shared" si="29"/>
        <v>0</v>
      </c>
      <c r="M229" s="454">
        <f t="shared" si="30"/>
        <v>0</v>
      </c>
      <c r="N229" s="454">
        <f t="shared" si="31"/>
        <v>0</v>
      </c>
      <c r="O229" s="455">
        <f t="shared" si="32"/>
        <v>0</v>
      </c>
      <c r="P229" s="496">
        <f t="shared" si="27"/>
        <v>0</v>
      </c>
      <c r="Q229" s="488"/>
      <c r="R229" s="399"/>
      <c r="S229" s="400"/>
      <c r="T229" s="292">
        <f t="shared" si="22"/>
        <v>0</v>
      </c>
    </row>
    <row r="230" spans="1:20" s="312" customFormat="1" ht="16.5" collapsed="1" thickBot="1" x14ac:dyDescent="0.3">
      <c r="A230" s="498"/>
      <c r="B230" s="470" t="s">
        <v>753</v>
      </c>
      <c r="C230" s="499"/>
      <c r="D230" s="460">
        <v>1.0469999999999999</v>
      </c>
      <c r="E230" s="471">
        <f t="shared" ref="E230:O230" si="34">SUM(E201:E229)</f>
        <v>2</v>
      </c>
      <c r="F230" s="472">
        <f t="shared" si="34"/>
        <v>0</v>
      </c>
      <c r="G230" s="637">
        <f t="shared" si="34"/>
        <v>0</v>
      </c>
      <c r="H230" s="638">
        <f t="shared" si="34"/>
        <v>0</v>
      </c>
      <c r="I230" s="638">
        <f t="shared" si="34"/>
        <v>0.13005591130634758</v>
      </c>
      <c r="J230" s="638">
        <f t="shared" si="34"/>
        <v>0</v>
      </c>
      <c r="K230" s="639">
        <f t="shared" si="33"/>
        <v>0.13005591130634758</v>
      </c>
      <c r="L230" s="476">
        <f t="shared" si="34"/>
        <v>0</v>
      </c>
      <c r="M230" s="477">
        <f t="shared" si="34"/>
        <v>0</v>
      </c>
      <c r="N230" s="477">
        <f t="shared" si="34"/>
        <v>0.26011181999999999</v>
      </c>
      <c r="O230" s="478">
        <f t="shared" si="34"/>
        <v>0</v>
      </c>
      <c r="P230" s="479">
        <f t="shared" si="27"/>
        <v>0.26011181999999999</v>
      </c>
      <c r="Q230" s="462">
        <f>ROUND(P230*1.2,8)</f>
        <v>0.31213417999999998</v>
      </c>
      <c r="R230" s="463">
        <f>E230</f>
        <v>2</v>
      </c>
      <c r="S230" s="464">
        <f>F230</f>
        <v>0</v>
      </c>
      <c r="T230" s="312">
        <f t="shared" si="22"/>
        <v>2</v>
      </c>
    </row>
    <row r="231" spans="1:20" s="292" customFormat="1" ht="16.5" hidden="1" customHeight="1" outlineLevel="1" thickBot="1" x14ac:dyDescent="0.3">
      <c r="A231" s="500"/>
      <c r="B231" s="465"/>
      <c r="C231" s="311"/>
      <c r="D231" s="480">
        <v>1.0469999999999999</v>
      </c>
      <c r="E231" s="481"/>
      <c r="F231" s="482"/>
      <c r="G231" s="501"/>
      <c r="H231" s="502"/>
      <c r="I231" s="502">
        <f>D231*D201*D171*D141*D111*I20</f>
        <v>0.1361685391377459</v>
      </c>
      <c r="J231" s="502"/>
      <c r="K231" s="503">
        <f t="shared" si="33"/>
        <v>0.1361685391377459</v>
      </c>
      <c r="L231" s="486">
        <f t="shared" ref="L231:L259" si="35">ROUND(E231*G231,8)+ROUND(F231*G231,8)</f>
        <v>0</v>
      </c>
      <c r="M231" s="446">
        <f t="shared" ref="M231:M259" si="36">ROUND(E231*H231,8)+ROUND(F231*H231,8)</f>
        <v>0</v>
      </c>
      <c r="N231" s="446">
        <f t="shared" ref="N231:N259" si="37">ROUND(E231*I231,8)+ROUND(F231*I231,8)</f>
        <v>0</v>
      </c>
      <c r="O231" s="447">
        <f t="shared" ref="O231:O259" si="38">ROUND(E231*J231,8)+ROUND(F231*J231,8)</f>
        <v>0</v>
      </c>
      <c r="P231" s="487">
        <f t="shared" si="27"/>
        <v>0</v>
      </c>
      <c r="Q231" s="488"/>
      <c r="R231" s="399"/>
      <c r="S231" s="400"/>
      <c r="T231" s="292">
        <f t="shared" si="22"/>
        <v>0</v>
      </c>
    </row>
    <row r="232" spans="1:20" s="292" customFormat="1" ht="16.5" hidden="1" customHeight="1" outlineLevel="1" thickBot="1" x14ac:dyDescent="0.3">
      <c r="A232" s="504"/>
      <c r="B232" s="457"/>
      <c r="C232" s="293"/>
      <c r="D232" s="489"/>
      <c r="E232" s="490"/>
      <c r="F232" s="491"/>
      <c r="G232" s="492"/>
      <c r="H232" s="493"/>
      <c r="I232" s="493"/>
      <c r="J232" s="493"/>
      <c r="K232" s="494">
        <f t="shared" si="33"/>
        <v>0</v>
      </c>
      <c r="L232" s="495">
        <f t="shared" si="35"/>
        <v>0</v>
      </c>
      <c r="M232" s="454">
        <f t="shared" si="36"/>
        <v>0</v>
      </c>
      <c r="N232" s="454">
        <f t="shared" si="37"/>
        <v>0</v>
      </c>
      <c r="O232" s="455">
        <f t="shared" si="38"/>
        <v>0</v>
      </c>
      <c r="P232" s="496">
        <f t="shared" si="27"/>
        <v>0</v>
      </c>
      <c r="Q232" s="488"/>
      <c r="R232" s="399"/>
      <c r="S232" s="400"/>
      <c r="T232" s="292">
        <f t="shared" si="22"/>
        <v>0</v>
      </c>
    </row>
    <row r="233" spans="1:20" s="292" customFormat="1" ht="16.5" hidden="1" customHeight="1" outlineLevel="1" thickBot="1" x14ac:dyDescent="0.3">
      <c r="A233" s="504"/>
      <c r="B233" s="457"/>
      <c r="C233" s="293"/>
      <c r="D233" s="489"/>
      <c r="E233" s="490"/>
      <c r="F233" s="491"/>
      <c r="G233" s="492"/>
      <c r="H233" s="493"/>
      <c r="I233" s="493"/>
      <c r="J233" s="493"/>
      <c r="K233" s="494">
        <f t="shared" si="33"/>
        <v>0</v>
      </c>
      <c r="L233" s="495">
        <f t="shared" si="35"/>
        <v>0</v>
      </c>
      <c r="M233" s="454">
        <f t="shared" si="36"/>
        <v>0</v>
      </c>
      <c r="N233" s="454">
        <f t="shared" si="37"/>
        <v>0</v>
      </c>
      <c r="O233" s="455">
        <f t="shared" si="38"/>
        <v>0</v>
      </c>
      <c r="P233" s="496">
        <f t="shared" si="27"/>
        <v>0</v>
      </c>
      <c r="Q233" s="488"/>
      <c r="R233" s="399"/>
      <c r="S233" s="400"/>
      <c r="T233" s="292">
        <f t="shared" si="22"/>
        <v>0</v>
      </c>
    </row>
    <row r="234" spans="1:20" s="292" customFormat="1" ht="16.5" hidden="1" customHeight="1" outlineLevel="1" thickBot="1" x14ac:dyDescent="0.3">
      <c r="A234" s="504"/>
      <c r="B234" s="457"/>
      <c r="C234" s="293"/>
      <c r="D234" s="489"/>
      <c r="E234" s="490"/>
      <c r="F234" s="491"/>
      <c r="G234" s="492"/>
      <c r="H234" s="493"/>
      <c r="I234" s="493"/>
      <c r="J234" s="493"/>
      <c r="K234" s="494">
        <f t="shared" si="33"/>
        <v>0</v>
      </c>
      <c r="L234" s="495">
        <f t="shared" si="35"/>
        <v>0</v>
      </c>
      <c r="M234" s="454">
        <f t="shared" si="36"/>
        <v>0</v>
      </c>
      <c r="N234" s="454">
        <f t="shared" si="37"/>
        <v>0</v>
      </c>
      <c r="O234" s="455">
        <f t="shared" si="38"/>
        <v>0</v>
      </c>
      <c r="P234" s="496">
        <f t="shared" si="27"/>
        <v>0</v>
      </c>
      <c r="Q234" s="488"/>
      <c r="R234" s="399"/>
      <c r="S234" s="400"/>
      <c r="T234" s="292">
        <f t="shared" ref="T234:T297" si="39">S234+R234</f>
        <v>0</v>
      </c>
    </row>
    <row r="235" spans="1:20" s="292" customFormat="1" ht="16.5" hidden="1" customHeight="1" outlineLevel="1" thickBot="1" x14ac:dyDescent="0.3">
      <c r="A235" s="504"/>
      <c r="B235" s="457"/>
      <c r="C235" s="293"/>
      <c r="D235" s="489"/>
      <c r="E235" s="490"/>
      <c r="F235" s="491"/>
      <c r="G235" s="492"/>
      <c r="H235" s="493"/>
      <c r="I235" s="493"/>
      <c r="J235" s="493"/>
      <c r="K235" s="494">
        <f t="shared" si="33"/>
        <v>0</v>
      </c>
      <c r="L235" s="495">
        <f t="shared" si="35"/>
        <v>0</v>
      </c>
      <c r="M235" s="454">
        <f t="shared" si="36"/>
        <v>0</v>
      </c>
      <c r="N235" s="454">
        <f t="shared" si="37"/>
        <v>0</v>
      </c>
      <c r="O235" s="455">
        <f t="shared" si="38"/>
        <v>0</v>
      </c>
      <c r="P235" s="496">
        <f t="shared" si="27"/>
        <v>0</v>
      </c>
      <c r="Q235" s="488"/>
      <c r="R235" s="399"/>
      <c r="S235" s="400"/>
      <c r="T235" s="292">
        <f t="shared" si="39"/>
        <v>0</v>
      </c>
    </row>
    <row r="236" spans="1:20" s="292" customFormat="1" ht="16.5" hidden="1" customHeight="1" outlineLevel="1" thickBot="1" x14ac:dyDescent="0.3">
      <c r="A236" s="504"/>
      <c r="B236" s="457"/>
      <c r="C236" s="293"/>
      <c r="D236" s="489"/>
      <c r="E236" s="490"/>
      <c r="F236" s="491"/>
      <c r="G236" s="492"/>
      <c r="H236" s="493"/>
      <c r="I236" s="493"/>
      <c r="J236" s="493"/>
      <c r="K236" s="494">
        <f t="shared" si="33"/>
        <v>0</v>
      </c>
      <c r="L236" s="495">
        <f t="shared" si="35"/>
        <v>0</v>
      </c>
      <c r="M236" s="454">
        <f t="shared" si="36"/>
        <v>0</v>
      </c>
      <c r="N236" s="454">
        <f t="shared" si="37"/>
        <v>0</v>
      </c>
      <c r="O236" s="455">
        <f t="shared" si="38"/>
        <v>0</v>
      </c>
      <c r="P236" s="496">
        <f t="shared" si="27"/>
        <v>0</v>
      </c>
      <c r="Q236" s="488"/>
      <c r="R236" s="399"/>
      <c r="S236" s="400"/>
      <c r="T236" s="292">
        <f t="shared" si="39"/>
        <v>0</v>
      </c>
    </row>
    <row r="237" spans="1:20" s="292" customFormat="1" ht="16.5" hidden="1" customHeight="1" outlineLevel="1" thickBot="1" x14ac:dyDescent="0.3">
      <c r="A237" s="504"/>
      <c r="B237" s="457"/>
      <c r="C237" s="293"/>
      <c r="D237" s="489"/>
      <c r="E237" s="490"/>
      <c r="F237" s="491"/>
      <c r="G237" s="492"/>
      <c r="H237" s="493"/>
      <c r="I237" s="493"/>
      <c r="J237" s="493"/>
      <c r="K237" s="494">
        <f t="shared" si="33"/>
        <v>0</v>
      </c>
      <c r="L237" s="495">
        <f t="shared" si="35"/>
        <v>0</v>
      </c>
      <c r="M237" s="454">
        <f t="shared" si="36"/>
        <v>0</v>
      </c>
      <c r="N237" s="454">
        <f t="shared" si="37"/>
        <v>0</v>
      </c>
      <c r="O237" s="455">
        <f t="shared" si="38"/>
        <v>0</v>
      </c>
      <c r="P237" s="496">
        <f t="shared" si="27"/>
        <v>0</v>
      </c>
      <c r="Q237" s="488"/>
      <c r="R237" s="399"/>
      <c r="S237" s="400"/>
      <c r="T237" s="292">
        <f t="shared" si="39"/>
        <v>0</v>
      </c>
    </row>
    <row r="238" spans="1:20" s="292" customFormat="1" ht="16.5" hidden="1" customHeight="1" outlineLevel="1" thickBot="1" x14ac:dyDescent="0.3">
      <c r="A238" s="504"/>
      <c r="B238" s="457"/>
      <c r="C238" s="293"/>
      <c r="D238" s="489"/>
      <c r="E238" s="490"/>
      <c r="F238" s="491"/>
      <c r="G238" s="492"/>
      <c r="H238" s="493"/>
      <c r="I238" s="493"/>
      <c r="J238" s="493"/>
      <c r="K238" s="494">
        <f t="shared" si="33"/>
        <v>0</v>
      </c>
      <c r="L238" s="495">
        <f t="shared" si="35"/>
        <v>0</v>
      </c>
      <c r="M238" s="454">
        <f t="shared" si="36"/>
        <v>0</v>
      </c>
      <c r="N238" s="454">
        <f t="shared" si="37"/>
        <v>0</v>
      </c>
      <c r="O238" s="455">
        <f t="shared" si="38"/>
        <v>0</v>
      </c>
      <c r="P238" s="496">
        <f t="shared" si="27"/>
        <v>0</v>
      </c>
      <c r="Q238" s="488"/>
      <c r="R238" s="399"/>
      <c r="S238" s="400"/>
      <c r="T238" s="292">
        <f t="shared" si="39"/>
        <v>0</v>
      </c>
    </row>
    <row r="239" spans="1:20" s="292" customFormat="1" ht="16.5" hidden="1" customHeight="1" outlineLevel="1" thickBot="1" x14ac:dyDescent="0.3">
      <c r="A239" s="504"/>
      <c r="B239" s="457"/>
      <c r="C239" s="293"/>
      <c r="D239" s="489"/>
      <c r="E239" s="490"/>
      <c r="F239" s="491"/>
      <c r="G239" s="492"/>
      <c r="H239" s="493"/>
      <c r="I239" s="493"/>
      <c r="J239" s="493"/>
      <c r="K239" s="494">
        <f t="shared" si="33"/>
        <v>0</v>
      </c>
      <c r="L239" s="495">
        <f t="shared" si="35"/>
        <v>0</v>
      </c>
      <c r="M239" s="454">
        <f t="shared" si="36"/>
        <v>0</v>
      </c>
      <c r="N239" s="454">
        <f t="shared" si="37"/>
        <v>0</v>
      </c>
      <c r="O239" s="455">
        <f t="shared" si="38"/>
        <v>0</v>
      </c>
      <c r="P239" s="496">
        <f t="shared" ref="P239:P302" si="40">SUM(L239:O239)</f>
        <v>0</v>
      </c>
      <c r="Q239" s="488"/>
      <c r="R239" s="399"/>
      <c r="S239" s="400"/>
      <c r="T239" s="292">
        <f t="shared" si="39"/>
        <v>0</v>
      </c>
    </row>
    <row r="240" spans="1:20" s="292" customFormat="1" ht="16.5" hidden="1" customHeight="1" outlineLevel="1" thickBot="1" x14ac:dyDescent="0.3">
      <c r="A240" s="504"/>
      <c r="B240" s="457"/>
      <c r="C240" s="293"/>
      <c r="D240" s="489"/>
      <c r="E240" s="490"/>
      <c r="F240" s="491"/>
      <c r="G240" s="492"/>
      <c r="H240" s="493"/>
      <c r="I240" s="493"/>
      <c r="J240" s="493"/>
      <c r="K240" s="494">
        <f t="shared" si="33"/>
        <v>0</v>
      </c>
      <c r="L240" s="495">
        <f t="shared" si="35"/>
        <v>0</v>
      </c>
      <c r="M240" s="454">
        <f t="shared" si="36"/>
        <v>0</v>
      </c>
      <c r="N240" s="454">
        <f t="shared" si="37"/>
        <v>0</v>
      </c>
      <c r="O240" s="455">
        <f t="shared" si="38"/>
        <v>0</v>
      </c>
      <c r="P240" s="496">
        <f t="shared" si="40"/>
        <v>0</v>
      </c>
      <c r="Q240" s="488"/>
      <c r="R240" s="399"/>
      <c r="S240" s="400"/>
      <c r="T240" s="292">
        <f t="shared" si="39"/>
        <v>0</v>
      </c>
    </row>
    <row r="241" spans="1:20" s="292" customFormat="1" ht="16.5" hidden="1" customHeight="1" outlineLevel="1" thickBot="1" x14ac:dyDescent="0.3">
      <c r="A241" s="504"/>
      <c r="B241" s="457"/>
      <c r="C241" s="293"/>
      <c r="D241" s="489"/>
      <c r="E241" s="490"/>
      <c r="F241" s="491"/>
      <c r="G241" s="492"/>
      <c r="H241" s="493"/>
      <c r="I241" s="493"/>
      <c r="J241" s="493"/>
      <c r="K241" s="494">
        <f t="shared" si="33"/>
        <v>0</v>
      </c>
      <c r="L241" s="495">
        <f t="shared" si="35"/>
        <v>0</v>
      </c>
      <c r="M241" s="454">
        <f t="shared" si="36"/>
        <v>0</v>
      </c>
      <c r="N241" s="454">
        <f t="shared" si="37"/>
        <v>0</v>
      </c>
      <c r="O241" s="455">
        <f t="shared" si="38"/>
        <v>0</v>
      </c>
      <c r="P241" s="496">
        <f t="shared" si="40"/>
        <v>0</v>
      </c>
      <c r="Q241" s="488"/>
      <c r="R241" s="399"/>
      <c r="S241" s="400"/>
      <c r="T241" s="292">
        <f t="shared" si="39"/>
        <v>0</v>
      </c>
    </row>
    <row r="242" spans="1:20" s="292" customFormat="1" ht="16.5" hidden="1" customHeight="1" outlineLevel="1" thickBot="1" x14ac:dyDescent="0.3">
      <c r="A242" s="504"/>
      <c r="B242" s="457"/>
      <c r="C242" s="293"/>
      <c r="D242" s="489"/>
      <c r="E242" s="490"/>
      <c r="F242" s="491"/>
      <c r="G242" s="492"/>
      <c r="H242" s="493"/>
      <c r="I242" s="493"/>
      <c r="J242" s="493"/>
      <c r="K242" s="494">
        <f t="shared" si="33"/>
        <v>0</v>
      </c>
      <c r="L242" s="495">
        <f t="shared" si="35"/>
        <v>0</v>
      </c>
      <c r="M242" s="454">
        <f t="shared" si="36"/>
        <v>0</v>
      </c>
      <c r="N242" s="454">
        <f t="shared" si="37"/>
        <v>0</v>
      </c>
      <c r="O242" s="455">
        <f t="shared" si="38"/>
        <v>0</v>
      </c>
      <c r="P242" s="496">
        <f t="shared" si="40"/>
        <v>0</v>
      </c>
      <c r="Q242" s="488"/>
      <c r="R242" s="399"/>
      <c r="S242" s="400"/>
      <c r="T242" s="292">
        <f t="shared" si="39"/>
        <v>0</v>
      </c>
    </row>
    <row r="243" spans="1:20" s="292" customFormat="1" ht="16.5" hidden="1" customHeight="1" outlineLevel="1" thickBot="1" x14ac:dyDescent="0.3">
      <c r="A243" s="504"/>
      <c r="B243" s="457"/>
      <c r="C243" s="293"/>
      <c r="D243" s="489"/>
      <c r="E243" s="490"/>
      <c r="F243" s="491"/>
      <c r="G243" s="492"/>
      <c r="H243" s="493"/>
      <c r="I243" s="493"/>
      <c r="J243" s="493"/>
      <c r="K243" s="494">
        <f t="shared" si="33"/>
        <v>0</v>
      </c>
      <c r="L243" s="495">
        <f t="shared" si="35"/>
        <v>0</v>
      </c>
      <c r="M243" s="454">
        <f t="shared" si="36"/>
        <v>0</v>
      </c>
      <c r="N243" s="454">
        <f t="shared" si="37"/>
        <v>0</v>
      </c>
      <c r="O243" s="455">
        <f t="shared" si="38"/>
        <v>0</v>
      </c>
      <c r="P243" s="496">
        <f t="shared" si="40"/>
        <v>0</v>
      </c>
      <c r="Q243" s="488"/>
      <c r="R243" s="399"/>
      <c r="S243" s="400"/>
      <c r="T243" s="292">
        <f t="shared" si="39"/>
        <v>0</v>
      </c>
    </row>
    <row r="244" spans="1:20" s="292" customFormat="1" ht="16.5" hidden="1" customHeight="1" outlineLevel="1" thickBot="1" x14ac:dyDescent="0.3">
      <c r="A244" s="504"/>
      <c r="B244" s="457"/>
      <c r="C244" s="293"/>
      <c r="D244" s="489"/>
      <c r="E244" s="490"/>
      <c r="F244" s="491"/>
      <c r="G244" s="492"/>
      <c r="H244" s="493"/>
      <c r="I244" s="493"/>
      <c r="J244" s="493"/>
      <c r="K244" s="494">
        <f t="shared" si="33"/>
        <v>0</v>
      </c>
      <c r="L244" s="495">
        <f t="shared" si="35"/>
        <v>0</v>
      </c>
      <c r="M244" s="454">
        <f t="shared" si="36"/>
        <v>0</v>
      </c>
      <c r="N244" s="454">
        <f t="shared" si="37"/>
        <v>0</v>
      </c>
      <c r="O244" s="455">
        <f t="shared" si="38"/>
        <v>0</v>
      </c>
      <c r="P244" s="496">
        <f t="shared" si="40"/>
        <v>0</v>
      </c>
      <c r="Q244" s="488"/>
      <c r="R244" s="399"/>
      <c r="S244" s="400"/>
      <c r="T244" s="292">
        <f t="shared" si="39"/>
        <v>0</v>
      </c>
    </row>
    <row r="245" spans="1:20" s="292" customFormat="1" ht="16.5" hidden="1" customHeight="1" outlineLevel="1" thickBot="1" x14ac:dyDescent="0.3">
      <c r="A245" s="504"/>
      <c r="B245" s="457"/>
      <c r="C245" s="293"/>
      <c r="D245" s="489"/>
      <c r="E245" s="490"/>
      <c r="F245" s="491"/>
      <c r="G245" s="492"/>
      <c r="H245" s="493"/>
      <c r="I245" s="493"/>
      <c r="J245" s="493"/>
      <c r="K245" s="494">
        <f t="shared" si="33"/>
        <v>0</v>
      </c>
      <c r="L245" s="495">
        <f t="shared" si="35"/>
        <v>0</v>
      </c>
      <c r="M245" s="454">
        <f t="shared" si="36"/>
        <v>0</v>
      </c>
      <c r="N245" s="454">
        <f t="shared" si="37"/>
        <v>0</v>
      </c>
      <c r="O245" s="455">
        <f t="shared" si="38"/>
        <v>0</v>
      </c>
      <c r="P245" s="496">
        <f t="shared" si="40"/>
        <v>0</v>
      </c>
      <c r="Q245" s="488"/>
      <c r="R245" s="399"/>
      <c r="S245" s="400"/>
      <c r="T245" s="292">
        <f t="shared" si="39"/>
        <v>0</v>
      </c>
    </row>
    <row r="246" spans="1:20" s="292" customFormat="1" ht="16.5" hidden="1" customHeight="1" outlineLevel="1" thickBot="1" x14ac:dyDescent="0.3">
      <c r="A246" s="504"/>
      <c r="B246" s="457"/>
      <c r="C246" s="293"/>
      <c r="D246" s="489"/>
      <c r="E246" s="490"/>
      <c r="F246" s="491"/>
      <c r="G246" s="492"/>
      <c r="H246" s="493"/>
      <c r="I246" s="493"/>
      <c r="J246" s="493"/>
      <c r="K246" s="494">
        <f t="shared" si="33"/>
        <v>0</v>
      </c>
      <c r="L246" s="495">
        <f t="shared" si="35"/>
        <v>0</v>
      </c>
      <c r="M246" s="454">
        <f t="shared" si="36"/>
        <v>0</v>
      </c>
      <c r="N246" s="454">
        <f t="shared" si="37"/>
        <v>0</v>
      </c>
      <c r="O246" s="455">
        <f t="shared" si="38"/>
        <v>0</v>
      </c>
      <c r="P246" s="496">
        <f t="shared" si="40"/>
        <v>0</v>
      </c>
      <c r="Q246" s="488"/>
      <c r="R246" s="399"/>
      <c r="S246" s="400"/>
      <c r="T246" s="292">
        <f t="shared" si="39"/>
        <v>0</v>
      </c>
    </row>
    <row r="247" spans="1:20" s="292" customFormat="1" ht="16.5" hidden="1" customHeight="1" outlineLevel="1" thickBot="1" x14ac:dyDescent="0.3">
      <c r="A247" s="504"/>
      <c r="B247" s="457"/>
      <c r="C247" s="293"/>
      <c r="D247" s="489"/>
      <c r="E247" s="490"/>
      <c r="F247" s="491"/>
      <c r="G247" s="492"/>
      <c r="H247" s="493"/>
      <c r="I247" s="493"/>
      <c r="J247" s="493"/>
      <c r="K247" s="494">
        <f t="shared" si="33"/>
        <v>0</v>
      </c>
      <c r="L247" s="495">
        <f t="shared" si="35"/>
        <v>0</v>
      </c>
      <c r="M247" s="454">
        <f t="shared" si="36"/>
        <v>0</v>
      </c>
      <c r="N247" s="454">
        <f t="shared" si="37"/>
        <v>0</v>
      </c>
      <c r="O247" s="455">
        <f t="shared" si="38"/>
        <v>0</v>
      </c>
      <c r="P247" s="496">
        <f t="shared" si="40"/>
        <v>0</v>
      </c>
      <c r="Q247" s="488"/>
      <c r="R247" s="399"/>
      <c r="S247" s="400"/>
      <c r="T247" s="292">
        <f t="shared" si="39"/>
        <v>0</v>
      </c>
    </row>
    <row r="248" spans="1:20" s="292" customFormat="1" ht="16.5" hidden="1" customHeight="1" outlineLevel="1" thickBot="1" x14ac:dyDescent="0.3">
      <c r="A248" s="504"/>
      <c r="B248" s="457"/>
      <c r="C248" s="293"/>
      <c r="D248" s="489"/>
      <c r="E248" s="490"/>
      <c r="F248" s="491"/>
      <c r="G248" s="492"/>
      <c r="H248" s="493"/>
      <c r="I248" s="493"/>
      <c r="J248" s="493"/>
      <c r="K248" s="494">
        <f t="shared" si="33"/>
        <v>0</v>
      </c>
      <c r="L248" s="495">
        <f t="shared" si="35"/>
        <v>0</v>
      </c>
      <c r="M248" s="454">
        <f t="shared" si="36"/>
        <v>0</v>
      </c>
      <c r="N248" s="454">
        <f t="shared" si="37"/>
        <v>0</v>
      </c>
      <c r="O248" s="455">
        <f t="shared" si="38"/>
        <v>0</v>
      </c>
      <c r="P248" s="496">
        <f t="shared" si="40"/>
        <v>0</v>
      </c>
      <c r="Q248" s="488"/>
      <c r="R248" s="399"/>
      <c r="S248" s="400"/>
      <c r="T248" s="292">
        <f t="shared" si="39"/>
        <v>0</v>
      </c>
    </row>
    <row r="249" spans="1:20" s="292" customFormat="1" ht="16.5" hidden="1" customHeight="1" outlineLevel="1" thickBot="1" x14ac:dyDescent="0.3">
      <c r="A249" s="504"/>
      <c r="B249" s="457"/>
      <c r="C249" s="293"/>
      <c r="D249" s="489"/>
      <c r="E249" s="490"/>
      <c r="F249" s="491"/>
      <c r="G249" s="492"/>
      <c r="H249" s="493"/>
      <c r="I249" s="493"/>
      <c r="J249" s="493"/>
      <c r="K249" s="494">
        <f t="shared" si="33"/>
        <v>0</v>
      </c>
      <c r="L249" s="495">
        <f t="shared" si="35"/>
        <v>0</v>
      </c>
      <c r="M249" s="454">
        <f t="shared" si="36"/>
        <v>0</v>
      </c>
      <c r="N249" s="454">
        <f t="shared" si="37"/>
        <v>0</v>
      </c>
      <c r="O249" s="455">
        <f t="shared" si="38"/>
        <v>0</v>
      </c>
      <c r="P249" s="496">
        <f t="shared" si="40"/>
        <v>0</v>
      </c>
      <c r="Q249" s="488"/>
      <c r="R249" s="399"/>
      <c r="S249" s="400"/>
      <c r="T249" s="292">
        <f t="shared" si="39"/>
        <v>0</v>
      </c>
    </row>
    <row r="250" spans="1:20" s="292" customFormat="1" ht="16.5" hidden="1" customHeight="1" outlineLevel="1" thickBot="1" x14ac:dyDescent="0.3">
      <c r="A250" s="504"/>
      <c r="B250" s="457"/>
      <c r="C250" s="293"/>
      <c r="D250" s="489"/>
      <c r="E250" s="490"/>
      <c r="F250" s="491"/>
      <c r="G250" s="492"/>
      <c r="H250" s="493"/>
      <c r="I250" s="493"/>
      <c r="J250" s="493"/>
      <c r="K250" s="494">
        <f t="shared" si="33"/>
        <v>0</v>
      </c>
      <c r="L250" s="495">
        <f t="shared" si="35"/>
        <v>0</v>
      </c>
      <c r="M250" s="454">
        <f t="shared" si="36"/>
        <v>0</v>
      </c>
      <c r="N250" s="454">
        <f t="shared" si="37"/>
        <v>0</v>
      </c>
      <c r="O250" s="455">
        <f t="shared" si="38"/>
        <v>0</v>
      </c>
      <c r="P250" s="496">
        <f t="shared" si="40"/>
        <v>0</v>
      </c>
      <c r="Q250" s="488"/>
      <c r="R250" s="399"/>
      <c r="S250" s="400"/>
      <c r="T250" s="292">
        <f t="shared" si="39"/>
        <v>0</v>
      </c>
    </row>
    <row r="251" spans="1:20" s="292" customFormat="1" ht="16.5" hidden="1" customHeight="1" outlineLevel="1" thickBot="1" x14ac:dyDescent="0.3">
      <c r="A251" s="504"/>
      <c r="B251" s="457"/>
      <c r="C251" s="293"/>
      <c r="D251" s="489"/>
      <c r="E251" s="490"/>
      <c r="F251" s="491"/>
      <c r="G251" s="492"/>
      <c r="H251" s="493"/>
      <c r="I251" s="493"/>
      <c r="J251" s="493"/>
      <c r="K251" s="494">
        <f t="shared" si="33"/>
        <v>0</v>
      </c>
      <c r="L251" s="495">
        <f t="shared" si="35"/>
        <v>0</v>
      </c>
      <c r="M251" s="454">
        <f t="shared" si="36"/>
        <v>0</v>
      </c>
      <c r="N251" s="454">
        <f t="shared" si="37"/>
        <v>0</v>
      </c>
      <c r="O251" s="455">
        <f t="shared" si="38"/>
        <v>0</v>
      </c>
      <c r="P251" s="496">
        <f t="shared" si="40"/>
        <v>0</v>
      </c>
      <c r="Q251" s="488"/>
      <c r="R251" s="399"/>
      <c r="S251" s="400"/>
      <c r="T251" s="292">
        <f t="shared" si="39"/>
        <v>0</v>
      </c>
    </row>
    <row r="252" spans="1:20" s="292" customFormat="1" ht="16.5" hidden="1" customHeight="1" outlineLevel="1" thickBot="1" x14ac:dyDescent="0.3">
      <c r="A252" s="504"/>
      <c r="B252" s="457"/>
      <c r="C252" s="293"/>
      <c r="D252" s="489"/>
      <c r="E252" s="490"/>
      <c r="F252" s="491"/>
      <c r="G252" s="492"/>
      <c r="H252" s="493"/>
      <c r="I252" s="493"/>
      <c r="J252" s="493"/>
      <c r="K252" s="494">
        <f t="shared" si="33"/>
        <v>0</v>
      </c>
      <c r="L252" s="495">
        <f t="shared" si="35"/>
        <v>0</v>
      </c>
      <c r="M252" s="454">
        <f t="shared" si="36"/>
        <v>0</v>
      </c>
      <c r="N252" s="454">
        <f t="shared" si="37"/>
        <v>0</v>
      </c>
      <c r="O252" s="455">
        <f t="shared" si="38"/>
        <v>0</v>
      </c>
      <c r="P252" s="496">
        <f t="shared" si="40"/>
        <v>0</v>
      </c>
      <c r="Q252" s="488"/>
      <c r="R252" s="399"/>
      <c r="S252" s="400"/>
      <c r="T252" s="292">
        <f t="shared" si="39"/>
        <v>0</v>
      </c>
    </row>
    <row r="253" spans="1:20" s="292" customFormat="1" ht="16.5" hidden="1" customHeight="1" outlineLevel="1" thickBot="1" x14ac:dyDescent="0.3">
      <c r="A253" s="504"/>
      <c r="B253" s="457"/>
      <c r="C253" s="293"/>
      <c r="D253" s="489"/>
      <c r="E253" s="490"/>
      <c r="F253" s="491"/>
      <c r="G253" s="492"/>
      <c r="H253" s="493"/>
      <c r="I253" s="493"/>
      <c r="J253" s="493"/>
      <c r="K253" s="494">
        <f t="shared" si="33"/>
        <v>0</v>
      </c>
      <c r="L253" s="495">
        <f t="shared" si="35"/>
        <v>0</v>
      </c>
      <c r="M253" s="454">
        <f t="shared" si="36"/>
        <v>0</v>
      </c>
      <c r="N253" s="454">
        <f t="shared" si="37"/>
        <v>0</v>
      </c>
      <c r="O253" s="455">
        <f t="shared" si="38"/>
        <v>0</v>
      </c>
      <c r="P253" s="496">
        <f t="shared" si="40"/>
        <v>0</v>
      </c>
      <c r="Q253" s="488"/>
      <c r="R253" s="399"/>
      <c r="S253" s="400"/>
      <c r="T253" s="292">
        <f t="shared" si="39"/>
        <v>0</v>
      </c>
    </row>
    <row r="254" spans="1:20" s="292" customFormat="1" ht="16.5" hidden="1" customHeight="1" outlineLevel="1" thickBot="1" x14ac:dyDescent="0.3">
      <c r="A254" s="504"/>
      <c r="B254" s="457"/>
      <c r="C254" s="293"/>
      <c r="D254" s="489"/>
      <c r="E254" s="490"/>
      <c r="F254" s="491"/>
      <c r="G254" s="492"/>
      <c r="H254" s="493"/>
      <c r="I254" s="493"/>
      <c r="J254" s="493"/>
      <c r="K254" s="494">
        <f t="shared" si="33"/>
        <v>0</v>
      </c>
      <c r="L254" s="495">
        <f t="shared" si="35"/>
        <v>0</v>
      </c>
      <c r="M254" s="454">
        <f t="shared" si="36"/>
        <v>0</v>
      </c>
      <c r="N254" s="454">
        <f t="shared" si="37"/>
        <v>0</v>
      </c>
      <c r="O254" s="455">
        <f t="shared" si="38"/>
        <v>0</v>
      </c>
      <c r="P254" s="496">
        <f t="shared" si="40"/>
        <v>0</v>
      </c>
      <c r="Q254" s="488"/>
      <c r="R254" s="399"/>
      <c r="S254" s="400"/>
      <c r="T254" s="292">
        <f t="shared" si="39"/>
        <v>0</v>
      </c>
    </row>
    <row r="255" spans="1:20" s="292" customFormat="1" ht="16.5" hidden="1" customHeight="1" outlineLevel="1" thickBot="1" x14ac:dyDescent="0.3">
      <c r="A255" s="504"/>
      <c r="B255" s="457"/>
      <c r="C255" s="293"/>
      <c r="D255" s="489"/>
      <c r="E255" s="490"/>
      <c r="F255" s="491"/>
      <c r="G255" s="492"/>
      <c r="H255" s="493"/>
      <c r="I255" s="493"/>
      <c r="J255" s="493"/>
      <c r="K255" s="494">
        <f t="shared" si="33"/>
        <v>0</v>
      </c>
      <c r="L255" s="495">
        <f t="shared" si="35"/>
        <v>0</v>
      </c>
      <c r="M255" s="454">
        <f t="shared" si="36"/>
        <v>0</v>
      </c>
      <c r="N255" s="454">
        <f t="shared" si="37"/>
        <v>0</v>
      </c>
      <c r="O255" s="455">
        <f t="shared" si="38"/>
        <v>0</v>
      </c>
      <c r="P255" s="496">
        <f t="shared" si="40"/>
        <v>0</v>
      </c>
      <c r="Q255" s="488"/>
      <c r="R255" s="399"/>
      <c r="S255" s="400"/>
      <c r="T255" s="292">
        <f t="shared" si="39"/>
        <v>0</v>
      </c>
    </row>
    <row r="256" spans="1:20" s="292" customFormat="1" ht="16.5" hidden="1" customHeight="1" outlineLevel="1" thickBot="1" x14ac:dyDescent="0.3">
      <c r="A256" s="504"/>
      <c r="B256" s="457"/>
      <c r="C256" s="293"/>
      <c r="D256" s="489"/>
      <c r="E256" s="490"/>
      <c r="F256" s="491"/>
      <c r="G256" s="492"/>
      <c r="H256" s="493"/>
      <c r="I256" s="493"/>
      <c r="J256" s="493"/>
      <c r="K256" s="494">
        <f t="shared" si="33"/>
        <v>0</v>
      </c>
      <c r="L256" s="495">
        <f t="shared" si="35"/>
        <v>0</v>
      </c>
      <c r="M256" s="454">
        <f t="shared" si="36"/>
        <v>0</v>
      </c>
      <c r="N256" s="454">
        <f t="shared" si="37"/>
        <v>0</v>
      </c>
      <c r="O256" s="455">
        <f t="shared" si="38"/>
        <v>0</v>
      </c>
      <c r="P256" s="496">
        <f t="shared" si="40"/>
        <v>0</v>
      </c>
      <c r="Q256" s="488"/>
      <c r="R256" s="399"/>
      <c r="S256" s="400"/>
      <c r="T256" s="292">
        <f t="shared" si="39"/>
        <v>0</v>
      </c>
    </row>
    <row r="257" spans="1:20" s="292" customFormat="1" ht="16.5" hidden="1" customHeight="1" outlineLevel="1" thickBot="1" x14ac:dyDescent="0.3">
      <c r="A257" s="504"/>
      <c r="B257" s="457"/>
      <c r="C257" s="293"/>
      <c r="D257" s="489"/>
      <c r="E257" s="490"/>
      <c r="F257" s="491"/>
      <c r="G257" s="492"/>
      <c r="H257" s="493"/>
      <c r="I257" s="493"/>
      <c r="J257" s="493"/>
      <c r="K257" s="494">
        <f t="shared" si="33"/>
        <v>0</v>
      </c>
      <c r="L257" s="495">
        <f t="shared" si="35"/>
        <v>0</v>
      </c>
      <c r="M257" s="454">
        <f t="shared" si="36"/>
        <v>0</v>
      </c>
      <c r="N257" s="454">
        <f t="shared" si="37"/>
        <v>0</v>
      </c>
      <c r="O257" s="455">
        <f t="shared" si="38"/>
        <v>0</v>
      </c>
      <c r="P257" s="496">
        <f t="shared" si="40"/>
        <v>0</v>
      </c>
      <c r="Q257" s="488"/>
      <c r="R257" s="399"/>
      <c r="S257" s="400"/>
      <c r="T257" s="292">
        <f t="shared" si="39"/>
        <v>0</v>
      </c>
    </row>
    <row r="258" spans="1:20" s="292" customFormat="1" ht="16.5" hidden="1" customHeight="1" outlineLevel="1" thickBot="1" x14ac:dyDescent="0.3">
      <c r="A258" s="504"/>
      <c r="B258" s="457"/>
      <c r="C258" s="505"/>
      <c r="D258" s="489"/>
      <c r="E258" s="490"/>
      <c r="F258" s="491"/>
      <c r="G258" s="492"/>
      <c r="H258" s="493"/>
      <c r="I258" s="493"/>
      <c r="J258" s="493"/>
      <c r="K258" s="494">
        <f t="shared" si="33"/>
        <v>0</v>
      </c>
      <c r="L258" s="495">
        <f t="shared" si="35"/>
        <v>0</v>
      </c>
      <c r="M258" s="454">
        <f t="shared" si="36"/>
        <v>0</v>
      </c>
      <c r="N258" s="454">
        <f t="shared" si="37"/>
        <v>0</v>
      </c>
      <c r="O258" s="455">
        <f t="shared" si="38"/>
        <v>0</v>
      </c>
      <c r="P258" s="496">
        <f t="shared" si="40"/>
        <v>0</v>
      </c>
      <c r="Q258" s="488"/>
      <c r="R258" s="399"/>
      <c r="S258" s="400"/>
      <c r="T258" s="292">
        <f t="shared" si="39"/>
        <v>0</v>
      </c>
    </row>
    <row r="259" spans="1:20" s="292" customFormat="1" ht="16.5" hidden="1" customHeight="1" outlineLevel="1" thickBot="1" x14ac:dyDescent="0.3">
      <c r="A259" s="504"/>
      <c r="B259" s="457"/>
      <c r="C259" s="505"/>
      <c r="D259" s="489"/>
      <c r="E259" s="490"/>
      <c r="F259" s="491"/>
      <c r="G259" s="492"/>
      <c r="H259" s="493"/>
      <c r="I259" s="493"/>
      <c r="J259" s="493"/>
      <c r="K259" s="494">
        <f t="shared" si="33"/>
        <v>0</v>
      </c>
      <c r="L259" s="495">
        <f t="shared" si="35"/>
        <v>0</v>
      </c>
      <c r="M259" s="454">
        <f t="shared" si="36"/>
        <v>0</v>
      </c>
      <c r="N259" s="454">
        <f t="shared" si="37"/>
        <v>0</v>
      </c>
      <c r="O259" s="455">
        <f t="shared" si="38"/>
        <v>0</v>
      </c>
      <c r="P259" s="496">
        <f t="shared" si="40"/>
        <v>0</v>
      </c>
      <c r="Q259" s="506"/>
      <c r="R259" s="399"/>
      <c r="S259" s="400"/>
      <c r="T259" s="292">
        <f t="shared" si="39"/>
        <v>0</v>
      </c>
    </row>
    <row r="260" spans="1:20" s="312" customFormat="1" ht="16.5" collapsed="1" thickBot="1" x14ac:dyDescent="0.3">
      <c r="A260" s="498"/>
      <c r="B260" s="470" t="s">
        <v>754</v>
      </c>
      <c r="C260" s="499"/>
      <c r="D260" s="460">
        <v>1.0469999999999999</v>
      </c>
      <c r="E260" s="471">
        <f t="shared" ref="E260:O260" si="41">SUM(E231:E259)</f>
        <v>0</v>
      </c>
      <c r="F260" s="472">
        <f t="shared" si="41"/>
        <v>0</v>
      </c>
      <c r="G260" s="473">
        <f t="shared" si="41"/>
        <v>0</v>
      </c>
      <c r="H260" s="474">
        <f t="shared" si="41"/>
        <v>0</v>
      </c>
      <c r="I260" s="474">
        <f t="shared" si="41"/>
        <v>0.1361685391377459</v>
      </c>
      <c r="J260" s="474">
        <f t="shared" si="41"/>
        <v>0</v>
      </c>
      <c r="K260" s="475">
        <f t="shared" si="33"/>
        <v>0.1361685391377459</v>
      </c>
      <c r="L260" s="476">
        <f t="shared" si="41"/>
        <v>0</v>
      </c>
      <c r="M260" s="477">
        <f t="shared" si="41"/>
        <v>0</v>
      </c>
      <c r="N260" s="477">
        <f t="shared" si="41"/>
        <v>0</v>
      </c>
      <c r="O260" s="478">
        <f t="shared" si="41"/>
        <v>0</v>
      </c>
      <c r="P260" s="479">
        <f t="shared" si="40"/>
        <v>0</v>
      </c>
      <c r="Q260" s="462">
        <f>ROUND(P260*1.2,8)</f>
        <v>0</v>
      </c>
      <c r="R260" s="463">
        <f>E260</f>
        <v>0</v>
      </c>
      <c r="S260" s="464">
        <f>F260</f>
        <v>0</v>
      </c>
      <c r="T260" s="312">
        <f t="shared" si="39"/>
        <v>0</v>
      </c>
    </row>
    <row r="261" spans="1:20" s="292" customFormat="1" ht="15.75" hidden="1" customHeight="1" outlineLevel="1" x14ac:dyDescent="0.25">
      <c r="A261" s="500"/>
      <c r="B261" s="465"/>
      <c r="C261" s="507"/>
      <c r="D261" s="480">
        <v>1.0469999999999999</v>
      </c>
      <c r="E261" s="481"/>
      <c r="F261" s="482"/>
      <c r="G261" s="483"/>
      <c r="H261" s="484"/>
      <c r="I261" s="484"/>
      <c r="J261" s="484"/>
      <c r="K261" s="485">
        <f t="shared" si="33"/>
        <v>0</v>
      </c>
      <c r="L261" s="486">
        <f t="shared" ref="L261:L289" si="42">ROUND(E261*G261,8)+ROUND(F261*G261,8)</f>
        <v>0</v>
      </c>
      <c r="M261" s="446">
        <f t="shared" ref="M261:M289" si="43">ROUND(E261*H261,8)+ROUND(F261*H261,8)</f>
        <v>0</v>
      </c>
      <c r="N261" s="446">
        <f t="shared" ref="N261:N289" si="44">ROUND(E261*I261,8)+ROUND(F261*I261,8)</f>
        <v>0</v>
      </c>
      <c r="O261" s="447">
        <f t="shared" ref="O261:O289" si="45">ROUND(E261*J261,8)+ROUND(F261*J261,8)</f>
        <v>0</v>
      </c>
      <c r="P261" s="487">
        <f t="shared" si="40"/>
        <v>0</v>
      </c>
      <c r="Q261" s="488"/>
      <c r="R261" s="399"/>
      <c r="S261" s="400"/>
      <c r="T261" s="292">
        <f t="shared" si="39"/>
        <v>0</v>
      </c>
    </row>
    <row r="262" spans="1:20" s="292" customFormat="1" ht="15.75" hidden="1" customHeight="1" outlineLevel="1" x14ac:dyDescent="0.25">
      <c r="A262" s="504"/>
      <c r="B262" s="457"/>
      <c r="C262" s="505"/>
      <c r="D262" s="489"/>
      <c r="E262" s="490"/>
      <c r="F262" s="491"/>
      <c r="G262" s="492"/>
      <c r="H262" s="493"/>
      <c r="I262" s="493"/>
      <c r="J262" s="493"/>
      <c r="K262" s="494">
        <f t="shared" si="33"/>
        <v>0</v>
      </c>
      <c r="L262" s="495">
        <f t="shared" si="42"/>
        <v>0</v>
      </c>
      <c r="M262" s="454">
        <f t="shared" si="43"/>
        <v>0</v>
      </c>
      <c r="N262" s="454">
        <f t="shared" si="44"/>
        <v>0</v>
      </c>
      <c r="O262" s="455">
        <f t="shared" si="45"/>
        <v>0</v>
      </c>
      <c r="P262" s="496">
        <f t="shared" si="40"/>
        <v>0</v>
      </c>
      <c r="Q262" s="488"/>
      <c r="R262" s="399"/>
      <c r="S262" s="400"/>
      <c r="T262" s="292">
        <f t="shared" si="39"/>
        <v>0</v>
      </c>
    </row>
    <row r="263" spans="1:20" s="292" customFormat="1" ht="15.75" hidden="1" customHeight="1" outlineLevel="1" x14ac:dyDescent="0.25">
      <c r="A263" s="504"/>
      <c r="B263" s="457"/>
      <c r="C263" s="505"/>
      <c r="D263" s="489"/>
      <c r="E263" s="490"/>
      <c r="F263" s="491"/>
      <c r="G263" s="492"/>
      <c r="H263" s="493"/>
      <c r="I263" s="493"/>
      <c r="J263" s="493"/>
      <c r="K263" s="494">
        <f t="shared" si="33"/>
        <v>0</v>
      </c>
      <c r="L263" s="495">
        <f t="shared" si="42"/>
        <v>0</v>
      </c>
      <c r="M263" s="454">
        <f t="shared" si="43"/>
        <v>0</v>
      </c>
      <c r="N263" s="454">
        <f t="shared" si="44"/>
        <v>0</v>
      </c>
      <c r="O263" s="455">
        <f t="shared" si="45"/>
        <v>0</v>
      </c>
      <c r="P263" s="496">
        <f t="shared" si="40"/>
        <v>0</v>
      </c>
      <c r="Q263" s="488"/>
      <c r="R263" s="399"/>
      <c r="S263" s="400"/>
      <c r="T263" s="292">
        <f t="shared" si="39"/>
        <v>0</v>
      </c>
    </row>
    <row r="264" spans="1:20" s="292" customFormat="1" ht="15.75" hidden="1" customHeight="1" outlineLevel="1" x14ac:dyDescent="0.25">
      <c r="A264" s="504"/>
      <c r="B264" s="457"/>
      <c r="C264" s="505"/>
      <c r="D264" s="489"/>
      <c r="E264" s="490"/>
      <c r="F264" s="491"/>
      <c r="G264" s="492"/>
      <c r="H264" s="493"/>
      <c r="I264" s="493"/>
      <c r="J264" s="493"/>
      <c r="K264" s="494">
        <f t="shared" si="33"/>
        <v>0</v>
      </c>
      <c r="L264" s="495">
        <f t="shared" si="42"/>
        <v>0</v>
      </c>
      <c r="M264" s="454">
        <f t="shared" si="43"/>
        <v>0</v>
      </c>
      <c r="N264" s="454">
        <f t="shared" si="44"/>
        <v>0</v>
      </c>
      <c r="O264" s="455">
        <f t="shared" si="45"/>
        <v>0</v>
      </c>
      <c r="P264" s="496">
        <f t="shared" si="40"/>
        <v>0</v>
      </c>
      <c r="Q264" s="488"/>
      <c r="R264" s="399"/>
      <c r="S264" s="400"/>
      <c r="T264" s="292">
        <f t="shared" si="39"/>
        <v>0</v>
      </c>
    </row>
    <row r="265" spans="1:20" s="292" customFormat="1" ht="15.75" hidden="1" customHeight="1" outlineLevel="1" x14ac:dyDescent="0.25">
      <c r="A265" s="504"/>
      <c r="B265" s="457"/>
      <c r="C265" s="505"/>
      <c r="D265" s="489"/>
      <c r="E265" s="490"/>
      <c r="F265" s="491"/>
      <c r="G265" s="492"/>
      <c r="H265" s="493"/>
      <c r="I265" s="493"/>
      <c r="J265" s="493"/>
      <c r="K265" s="494">
        <f t="shared" si="33"/>
        <v>0</v>
      </c>
      <c r="L265" s="495">
        <f t="shared" si="42"/>
        <v>0</v>
      </c>
      <c r="M265" s="454">
        <f t="shared" si="43"/>
        <v>0</v>
      </c>
      <c r="N265" s="454">
        <f t="shared" si="44"/>
        <v>0</v>
      </c>
      <c r="O265" s="455">
        <f t="shared" si="45"/>
        <v>0</v>
      </c>
      <c r="P265" s="496">
        <f t="shared" si="40"/>
        <v>0</v>
      </c>
      <c r="Q265" s="488"/>
      <c r="R265" s="399"/>
      <c r="S265" s="400"/>
      <c r="T265" s="292">
        <f t="shared" si="39"/>
        <v>0</v>
      </c>
    </row>
    <row r="266" spans="1:20" s="292" customFormat="1" ht="15.75" hidden="1" customHeight="1" outlineLevel="1" x14ac:dyDescent="0.25">
      <c r="A266" s="504"/>
      <c r="B266" s="457"/>
      <c r="C266" s="505"/>
      <c r="D266" s="489"/>
      <c r="E266" s="490"/>
      <c r="F266" s="491"/>
      <c r="G266" s="492"/>
      <c r="H266" s="493"/>
      <c r="I266" s="493"/>
      <c r="J266" s="493"/>
      <c r="K266" s="494">
        <f t="shared" si="33"/>
        <v>0</v>
      </c>
      <c r="L266" s="495">
        <f t="shared" si="42"/>
        <v>0</v>
      </c>
      <c r="M266" s="454">
        <f t="shared" si="43"/>
        <v>0</v>
      </c>
      <c r="N266" s="454">
        <f t="shared" si="44"/>
        <v>0</v>
      </c>
      <c r="O266" s="455">
        <f t="shared" si="45"/>
        <v>0</v>
      </c>
      <c r="P266" s="496">
        <f t="shared" si="40"/>
        <v>0</v>
      </c>
      <c r="Q266" s="488"/>
      <c r="R266" s="399"/>
      <c r="S266" s="400"/>
      <c r="T266" s="292">
        <f t="shared" si="39"/>
        <v>0</v>
      </c>
    </row>
    <row r="267" spans="1:20" s="292" customFormat="1" ht="15.75" hidden="1" customHeight="1" outlineLevel="1" x14ac:dyDescent="0.25">
      <c r="A267" s="504"/>
      <c r="B267" s="457"/>
      <c r="C267" s="505"/>
      <c r="D267" s="489"/>
      <c r="E267" s="490"/>
      <c r="F267" s="491"/>
      <c r="G267" s="492"/>
      <c r="H267" s="493"/>
      <c r="I267" s="493"/>
      <c r="J267" s="493"/>
      <c r="K267" s="494">
        <f t="shared" si="33"/>
        <v>0</v>
      </c>
      <c r="L267" s="495">
        <f t="shared" si="42"/>
        <v>0</v>
      </c>
      <c r="M267" s="454">
        <f t="shared" si="43"/>
        <v>0</v>
      </c>
      <c r="N267" s="454">
        <f t="shared" si="44"/>
        <v>0</v>
      </c>
      <c r="O267" s="455">
        <f t="shared" si="45"/>
        <v>0</v>
      </c>
      <c r="P267" s="496">
        <f t="shared" si="40"/>
        <v>0</v>
      </c>
      <c r="Q267" s="488"/>
      <c r="R267" s="399"/>
      <c r="S267" s="400"/>
      <c r="T267" s="292">
        <f t="shared" si="39"/>
        <v>0</v>
      </c>
    </row>
    <row r="268" spans="1:20" s="292" customFormat="1" ht="15.75" hidden="1" customHeight="1" outlineLevel="1" x14ac:dyDescent="0.25">
      <c r="A268" s="504"/>
      <c r="B268" s="457"/>
      <c r="C268" s="505"/>
      <c r="D268" s="489"/>
      <c r="E268" s="490"/>
      <c r="F268" s="491"/>
      <c r="G268" s="492"/>
      <c r="H268" s="493"/>
      <c r="I268" s="493"/>
      <c r="J268" s="493"/>
      <c r="K268" s="494">
        <f t="shared" si="33"/>
        <v>0</v>
      </c>
      <c r="L268" s="495">
        <f t="shared" si="42"/>
        <v>0</v>
      </c>
      <c r="M268" s="454">
        <f t="shared" si="43"/>
        <v>0</v>
      </c>
      <c r="N268" s="454">
        <f t="shared" si="44"/>
        <v>0</v>
      </c>
      <c r="O268" s="455">
        <f t="shared" si="45"/>
        <v>0</v>
      </c>
      <c r="P268" s="496">
        <f t="shared" si="40"/>
        <v>0</v>
      </c>
      <c r="Q268" s="488"/>
      <c r="R268" s="399"/>
      <c r="S268" s="400"/>
      <c r="T268" s="292">
        <f t="shared" si="39"/>
        <v>0</v>
      </c>
    </row>
    <row r="269" spans="1:20" s="292" customFormat="1" ht="15.75" hidden="1" customHeight="1" outlineLevel="1" x14ac:dyDescent="0.25">
      <c r="A269" s="504"/>
      <c r="B269" s="457"/>
      <c r="C269" s="505"/>
      <c r="D269" s="489"/>
      <c r="E269" s="490"/>
      <c r="F269" s="491"/>
      <c r="G269" s="492"/>
      <c r="H269" s="493"/>
      <c r="I269" s="493"/>
      <c r="J269" s="493"/>
      <c r="K269" s="494">
        <f t="shared" si="33"/>
        <v>0</v>
      </c>
      <c r="L269" s="495">
        <f t="shared" si="42"/>
        <v>0</v>
      </c>
      <c r="M269" s="454">
        <f t="shared" si="43"/>
        <v>0</v>
      </c>
      <c r="N269" s="454">
        <f t="shared" si="44"/>
        <v>0</v>
      </c>
      <c r="O269" s="455">
        <f t="shared" si="45"/>
        <v>0</v>
      </c>
      <c r="P269" s="496">
        <f t="shared" si="40"/>
        <v>0</v>
      </c>
      <c r="Q269" s="488"/>
      <c r="R269" s="399"/>
      <c r="S269" s="400"/>
      <c r="T269" s="292">
        <f t="shared" si="39"/>
        <v>0</v>
      </c>
    </row>
    <row r="270" spans="1:20" s="292" customFormat="1" ht="15.75" hidden="1" customHeight="1" outlineLevel="1" x14ac:dyDescent="0.25">
      <c r="A270" s="504"/>
      <c r="B270" s="457"/>
      <c r="C270" s="505"/>
      <c r="D270" s="489"/>
      <c r="E270" s="490"/>
      <c r="F270" s="491"/>
      <c r="G270" s="492"/>
      <c r="H270" s="493"/>
      <c r="I270" s="493"/>
      <c r="J270" s="493"/>
      <c r="K270" s="494">
        <f t="shared" si="33"/>
        <v>0</v>
      </c>
      <c r="L270" s="495">
        <f t="shared" si="42"/>
        <v>0</v>
      </c>
      <c r="M270" s="454">
        <f t="shared" si="43"/>
        <v>0</v>
      </c>
      <c r="N270" s="454">
        <f t="shared" si="44"/>
        <v>0</v>
      </c>
      <c r="O270" s="455">
        <f t="shared" si="45"/>
        <v>0</v>
      </c>
      <c r="P270" s="496">
        <f t="shared" si="40"/>
        <v>0</v>
      </c>
      <c r="Q270" s="488"/>
      <c r="R270" s="399"/>
      <c r="S270" s="400"/>
      <c r="T270" s="292">
        <f t="shared" si="39"/>
        <v>0</v>
      </c>
    </row>
    <row r="271" spans="1:20" s="292" customFormat="1" ht="15.75" hidden="1" customHeight="1" outlineLevel="1" x14ac:dyDescent="0.25">
      <c r="A271" s="504"/>
      <c r="B271" s="457"/>
      <c r="C271" s="505"/>
      <c r="D271" s="489"/>
      <c r="E271" s="490"/>
      <c r="F271" s="491"/>
      <c r="G271" s="492"/>
      <c r="H271" s="493"/>
      <c r="I271" s="493"/>
      <c r="J271" s="493"/>
      <c r="K271" s="494">
        <f t="shared" si="33"/>
        <v>0</v>
      </c>
      <c r="L271" s="495">
        <f t="shared" si="42"/>
        <v>0</v>
      </c>
      <c r="M271" s="454">
        <f t="shared" si="43"/>
        <v>0</v>
      </c>
      <c r="N271" s="454">
        <f t="shared" si="44"/>
        <v>0</v>
      </c>
      <c r="O271" s="455">
        <f t="shared" si="45"/>
        <v>0</v>
      </c>
      <c r="P271" s="496">
        <f t="shared" si="40"/>
        <v>0</v>
      </c>
      <c r="Q271" s="488"/>
      <c r="R271" s="399"/>
      <c r="S271" s="400"/>
      <c r="T271" s="292">
        <f t="shared" si="39"/>
        <v>0</v>
      </c>
    </row>
    <row r="272" spans="1:20" s="292" customFormat="1" ht="15.75" hidden="1" customHeight="1" outlineLevel="1" x14ac:dyDescent="0.25">
      <c r="A272" s="504"/>
      <c r="B272" s="457"/>
      <c r="C272" s="505"/>
      <c r="D272" s="489"/>
      <c r="E272" s="490"/>
      <c r="F272" s="491"/>
      <c r="G272" s="492"/>
      <c r="H272" s="493"/>
      <c r="I272" s="493"/>
      <c r="J272" s="493"/>
      <c r="K272" s="494">
        <f t="shared" si="33"/>
        <v>0</v>
      </c>
      <c r="L272" s="495">
        <f t="shared" si="42"/>
        <v>0</v>
      </c>
      <c r="M272" s="454">
        <f t="shared" si="43"/>
        <v>0</v>
      </c>
      <c r="N272" s="454">
        <f t="shared" si="44"/>
        <v>0</v>
      </c>
      <c r="O272" s="455">
        <f t="shared" si="45"/>
        <v>0</v>
      </c>
      <c r="P272" s="496">
        <f t="shared" si="40"/>
        <v>0</v>
      </c>
      <c r="Q272" s="488"/>
      <c r="R272" s="399"/>
      <c r="S272" s="400"/>
      <c r="T272" s="292">
        <f t="shared" si="39"/>
        <v>0</v>
      </c>
    </row>
    <row r="273" spans="1:20" s="292" customFormat="1" ht="15.75" hidden="1" customHeight="1" outlineLevel="1" x14ac:dyDescent="0.25">
      <c r="A273" s="504"/>
      <c r="B273" s="457"/>
      <c r="C273" s="505"/>
      <c r="D273" s="489"/>
      <c r="E273" s="490"/>
      <c r="F273" s="491"/>
      <c r="G273" s="492"/>
      <c r="H273" s="493"/>
      <c r="I273" s="493"/>
      <c r="J273" s="493"/>
      <c r="K273" s="494">
        <f t="shared" si="33"/>
        <v>0</v>
      </c>
      <c r="L273" s="495">
        <f t="shared" si="42"/>
        <v>0</v>
      </c>
      <c r="M273" s="454">
        <f t="shared" si="43"/>
        <v>0</v>
      </c>
      <c r="N273" s="454">
        <f t="shared" si="44"/>
        <v>0</v>
      </c>
      <c r="O273" s="455">
        <f t="shared" si="45"/>
        <v>0</v>
      </c>
      <c r="P273" s="496">
        <f t="shared" si="40"/>
        <v>0</v>
      </c>
      <c r="Q273" s="488"/>
      <c r="R273" s="399"/>
      <c r="S273" s="400"/>
      <c r="T273" s="292">
        <f t="shared" si="39"/>
        <v>0</v>
      </c>
    </row>
    <row r="274" spans="1:20" s="292" customFormat="1" ht="15.75" hidden="1" customHeight="1" outlineLevel="1" x14ac:dyDescent="0.25">
      <c r="A274" s="504"/>
      <c r="B274" s="457"/>
      <c r="C274" s="505"/>
      <c r="D274" s="489"/>
      <c r="E274" s="490"/>
      <c r="F274" s="491"/>
      <c r="G274" s="492"/>
      <c r="H274" s="493"/>
      <c r="I274" s="493"/>
      <c r="J274" s="493"/>
      <c r="K274" s="494">
        <f t="shared" ref="K274:K320" si="46">SUM(G274:J274)</f>
        <v>0</v>
      </c>
      <c r="L274" s="495">
        <f t="shared" si="42"/>
        <v>0</v>
      </c>
      <c r="M274" s="454">
        <f t="shared" si="43"/>
        <v>0</v>
      </c>
      <c r="N274" s="454">
        <f t="shared" si="44"/>
        <v>0</v>
      </c>
      <c r="O274" s="455">
        <f t="shared" si="45"/>
        <v>0</v>
      </c>
      <c r="P274" s="496">
        <f t="shared" si="40"/>
        <v>0</v>
      </c>
      <c r="Q274" s="488"/>
      <c r="R274" s="399"/>
      <c r="S274" s="400"/>
      <c r="T274" s="292">
        <f t="shared" si="39"/>
        <v>0</v>
      </c>
    </row>
    <row r="275" spans="1:20" s="292" customFormat="1" ht="15.75" hidden="1" customHeight="1" outlineLevel="1" x14ac:dyDescent="0.25">
      <c r="A275" s="504"/>
      <c r="B275" s="457"/>
      <c r="C275" s="505"/>
      <c r="D275" s="489"/>
      <c r="E275" s="490"/>
      <c r="F275" s="491"/>
      <c r="G275" s="492"/>
      <c r="H275" s="493"/>
      <c r="I275" s="493"/>
      <c r="J275" s="493"/>
      <c r="K275" s="494">
        <f t="shared" si="46"/>
        <v>0</v>
      </c>
      <c r="L275" s="495">
        <f t="shared" si="42"/>
        <v>0</v>
      </c>
      <c r="M275" s="454">
        <f t="shared" si="43"/>
        <v>0</v>
      </c>
      <c r="N275" s="454">
        <f t="shared" si="44"/>
        <v>0</v>
      </c>
      <c r="O275" s="455">
        <f t="shared" si="45"/>
        <v>0</v>
      </c>
      <c r="P275" s="496">
        <f t="shared" si="40"/>
        <v>0</v>
      </c>
      <c r="Q275" s="488"/>
      <c r="R275" s="399"/>
      <c r="S275" s="400"/>
      <c r="T275" s="292">
        <f t="shared" si="39"/>
        <v>0</v>
      </c>
    </row>
    <row r="276" spans="1:20" s="292" customFormat="1" ht="15.75" hidden="1" customHeight="1" outlineLevel="1" x14ac:dyDescent="0.25">
      <c r="A276" s="504"/>
      <c r="B276" s="457"/>
      <c r="C276" s="505"/>
      <c r="D276" s="489"/>
      <c r="E276" s="490"/>
      <c r="F276" s="491"/>
      <c r="G276" s="492"/>
      <c r="H276" s="493"/>
      <c r="I276" s="493"/>
      <c r="J276" s="493"/>
      <c r="K276" s="494">
        <f t="shared" si="46"/>
        <v>0</v>
      </c>
      <c r="L276" s="495">
        <f t="shared" si="42"/>
        <v>0</v>
      </c>
      <c r="M276" s="454">
        <f t="shared" si="43"/>
        <v>0</v>
      </c>
      <c r="N276" s="454">
        <f t="shared" si="44"/>
        <v>0</v>
      </c>
      <c r="O276" s="455">
        <f t="shared" si="45"/>
        <v>0</v>
      </c>
      <c r="P276" s="496">
        <f t="shared" si="40"/>
        <v>0</v>
      </c>
      <c r="Q276" s="488"/>
      <c r="R276" s="399"/>
      <c r="S276" s="400"/>
      <c r="T276" s="292">
        <f t="shared" si="39"/>
        <v>0</v>
      </c>
    </row>
    <row r="277" spans="1:20" s="292" customFormat="1" ht="15.75" hidden="1" customHeight="1" outlineLevel="1" x14ac:dyDescent="0.25">
      <c r="A277" s="504"/>
      <c r="B277" s="457"/>
      <c r="C277" s="505"/>
      <c r="D277" s="489"/>
      <c r="E277" s="490"/>
      <c r="F277" s="491"/>
      <c r="G277" s="492"/>
      <c r="H277" s="493"/>
      <c r="I277" s="493"/>
      <c r="J277" s="493"/>
      <c r="K277" s="494">
        <f t="shared" si="46"/>
        <v>0</v>
      </c>
      <c r="L277" s="495">
        <f t="shared" si="42"/>
        <v>0</v>
      </c>
      <c r="M277" s="454">
        <f t="shared" si="43"/>
        <v>0</v>
      </c>
      <c r="N277" s="454">
        <f t="shared" si="44"/>
        <v>0</v>
      </c>
      <c r="O277" s="455">
        <f t="shared" si="45"/>
        <v>0</v>
      </c>
      <c r="P277" s="496">
        <f t="shared" si="40"/>
        <v>0</v>
      </c>
      <c r="Q277" s="488"/>
      <c r="R277" s="399"/>
      <c r="S277" s="400"/>
      <c r="T277" s="292">
        <f t="shared" si="39"/>
        <v>0</v>
      </c>
    </row>
    <row r="278" spans="1:20" s="292" customFormat="1" ht="15.75" hidden="1" customHeight="1" outlineLevel="1" x14ac:dyDescent="0.25">
      <c r="A278" s="504"/>
      <c r="B278" s="457"/>
      <c r="C278" s="505"/>
      <c r="D278" s="489"/>
      <c r="E278" s="490"/>
      <c r="F278" s="491"/>
      <c r="G278" s="492"/>
      <c r="H278" s="493"/>
      <c r="I278" s="493"/>
      <c r="J278" s="493"/>
      <c r="K278" s="494">
        <f t="shared" si="46"/>
        <v>0</v>
      </c>
      <c r="L278" s="495">
        <f t="shared" si="42"/>
        <v>0</v>
      </c>
      <c r="M278" s="454">
        <f t="shared" si="43"/>
        <v>0</v>
      </c>
      <c r="N278" s="454">
        <f t="shared" si="44"/>
        <v>0</v>
      </c>
      <c r="O278" s="455">
        <f t="shared" si="45"/>
        <v>0</v>
      </c>
      <c r="P278" s="496">
        <f t="shared" si="40"/>
        <v>0</v>
      </c>
      <c r="Q278" s="488"/>
      <c r="R278" s="399"/>
      <c r="S278" s="400"/>
      <c r="T278" s="292">
        <f t="shared" si="39"/>
        <v>0</v>
      </c>
    </row>
    <row r="279" spans="1:20" s="292" customFormat="1" ht="15.75" hidden="1" customHeight="1" outlineLevel="1" x14ac:dyDescent="0.25">
      <c r="A279" s="504"/>
      <c r="B279" s="457"/>
      <c r="C279" s="505"/>
      <c r="D279" s="489"/>
      <c r="E279" s="490"/>
      <c r="F279" s="491"/>
      <c r="G279" s="492"/>
      <c r="H279" s="493"/>
      <c r="I279" s="493"/>
      <c r="J279" s="493"/>
      <c r="K279" s="494">
        <f t="shared" si="46"/>
        <v>0</v>
      </c>
      <c r="L279" s="495">
        <f t="shared" si="42"/>
        <v>0</v>
      </c>
      <c r="M279" s="454">
        <f t="shared" si="43"/>
        <v>0</v>
      </c>
      <c r="N279" s="454">
        <f t="shared" si="44"/>
        <v>0</v>
      </c>
      <c r="O279" s="455">
        <f t="shared" si="45"/>
        <v>0</v>
      </c>
      <c r="P279" s="496">
        <f t="shared" si="40"/>
        <v>0</v>
      </c>
      <c r="Q279" s="488"/>
      <c r="R279" s="399"/>
      <c r="S279" s="400"/>
      <c r="T279" s="292">
        <f t="shared" si="39"/>
        <v>0</v>
      </c>
    </row>
    <row r="280" spans="1:20" s="292" customFormat="1" ht="15.75" hidden="1" customHeight="1" outlineLevel="1" x14ac:dyDescent="0.25">
      <c r="A280" s="504"/>
      <c r="B280" s="457"/>
      <c r="C280" s="505"/>
      <c r="D280" s="489"/>
      <c r="E280" s="490"/>
      <c r="F280" s="491"/>
      <c r="G280" s="492"/>
      <c r="H280" s="493"/>
      <c r="I280" s="493"/>
      <c r="J280" s="493"/>
      <c r="K280" s="494">
        <f t="shared" si="46"/>
        <v>0</v>
      </c>
      <c r="L280" s="495">
        <f t="shared" si="42"/>
        <v>0</v>
      </c>
      <c r="M280" s="454">
        <f t="shared" si="43"/>
        <v>0</v>
      </c>
      <c r="N280" s="454">
        <f t="shared" si="44"/>
        <v>0</v>
      </c>
      <c r="O280" s="455">
        <f t="shared" si="45"/>
        <v>0</v>
      </c>
      <c r="P280" s="496">
        <f t="shared" si="40"/>
        <v>0</v>
      </c>
      <c r="Q280" s="488"/>
      <c r="R280" s="399"/>
      <c r="S280" s="400"/>
      <c r="T280" s="292">
        <f t="shared" si="39"/>
        <v>0</v>
      </c>
    </row>
    <row r="281" spans="1:20" s="292" customFormat="1" ht="15.75" hidden="1" customHeight="1" outlineLevel="1" x14ac:dyDescent="0.25">
      <c r="A281" s="504"/>
      <c r="B281" s="457"/>
      <c r="C281" s="505"/>
      <c r="D281" s="489"/>
      <c r="E281" s="490"/>
      <c r="F281" s="491"/>
      <c r="G281" s="492"/>
      <c r="H281" s="493"/>
      <c r="I281" s="493"/>
      <c r="J281" s="493"/>
      <c r="K281" s="494">
        <f t="shared" si="46"/>
        <v>0</v>
      </c>
      <c r="L281" s="495">
        <f t="shared" si="42"/>
        <v>0</v>
      </c>
      <c r="M281" s="454">
        <f t="shared" si="43"/>
        <v>0</v>
      </c>
      <c r="N281" s="454">
        <f t="shared" si="44"/>
        <v>0</v>
      </c>
      <c r="O281" s="455">
        <f t="shared" si="45"/>
        <v>0</v>
      </c>
      <c r="P281" s="496">
        <f t="shared" si="40"/>
        <v>0</v>
      </c>
      <c r="Q281" s="488"/>
      <c r="R281" s="399"/>
      <c r="S281" s="400"/>
      <c r="T281" s="292">
        <f t="shared" si="39"/>
        <v>0</v>
      </c>
    </row>
    <row r="282" spans="1:20" s="292" customFormat="1" ht="15.75" hidden="1" customHeight="1" outlineLevel="1" x14ac:dyDescent="0.25">
      <c r="A282" s="504"/>
      <c r="B282" s="457"/>
      <c r="C282" s="505"/>
      <c r="D282" s="489"/>
      <c r="E282" s="490"/>
      <c r="F282" s="491"/>
      <c r="G282" s="492"/>
      <c r="H282" s="493"/>
      <c r="I282" s="493"/>
      <c r="J282" s="493"/>
      <c r="K282" s="494">
        <f t="shared" si="46"/>
        <v>0</v>
      </c>
      <c r="L282" s="495">
        <f t="shared" si="42"/>
        <v>0</v>
      </c>
      <c r="M282" s="454">
        <f t="shared" si="43"/>
        <v>0</v>
      </c>
      <c r="N282" s="454">
        <f t="shared" si="44"/>
        <v>0</v>
      </c>
      <c r="O282" s="455">
        <f t="shared" si="45"/>
        <v>0</v>
      </c>
      <c r="P282" s="496">
        <f t="shared" si="40"/>
        <v>0</v>
      </c>
      <c r="Q282" s="488"/>
      <c r="R282" s="399"/>
      <c r="S282" s="400"/>
      <c r="T282" s="292">
        <f t="shared" si="39"/>
        <v>0</v>
      </c>
    </row>
    <row r="283" spans="1:20" s="292" customFormat="1" ht="15.75" hidden="1" customHeight="1" outlineLevel="1" x14ac:dyDescent="0.25">
      <c r="A283" s="504"/>
      <c r="B283" s="457"/>
      <c r="C283" s="505"/>
      <c r="D283" s="489"/>
      <c r="E283" s="490"/>
      <c r="F283" s="491"/>
      <c r="G283" s="492"/>
      <c r="H283" s="493"/>
      <c r="I283" s="493"/>
      <c r="J283" s="493"/>
      <c r="K283" s="494">
        <f t="shared" si="46"/>
        <v>0</v>
      </c>
      <c r="L283" s="495">
        <f t="shared" si="42"/>
        <v>0</v>
      </c>
      <c r="M283" s="454">
        <f t="shared" si="43"/>
        <v>0</v>
      </c>
      <c r="N283" s="454">
        <f t="shared" si="44"/>
        <v>0</v>
      </c>
      <c r="O283" s="455">
        <f t="shared" si="45"/>
        <v>0</v>
      </c>
      <c r="P283" s="496">
        <f t="shared" si="40"/>
        <v>0</v>
      </c>
      <c r="Q283" s="488"/>
      <c r="R283" s="399"/>
      <c r="S283" s="400"/>
      <c r="T283" s="292">
        <f t="shared" si="39"/>
        <v>0</v>
      </c>
    </row>
    <row r="284" spans="1:20" s="292" customFormat="1" ht="15.75" hidden="1" customHeight="1" outlineLevel="1" x14ac:dyDescent="0.25">
      <c r="A284" s="504"/>
      <c r="B284" s="457"/>
      <c r="C284" s="505"/>
      <c r="D284" s="489"/>
      <c r="E284" s="490"/>
      <c r="F284" s="491"/>
      <c r="G284" s="492"/>
      <c r="H284" s="493"/>
      <c r="I284" s="493"/>
      <c r="J284" s="493"/>
      <c r="K284" s="494">
        <f t="shared" si="46"/>
        <v>0</v>
      </c>
      <c r="L284" s="495">
        <f t="shared" si="42"/>
        <v>0</v>
      </c>
      <c r="M284" s="454">
        <f t="shared" si="43"/>
        <v>0</v>
      </c>
      <c r="N284" s="454">
        <f t="shared" si="44"/>
        <v>0</v>
      </c>
      <c r="O284" s="455">
        <f t="shared" si="45"/>
        <v>0</v>
      </c>
      <c r="P284" s="496">
        <f t="shared" si="40"/>
        <v>0</v>
      </c>
      <c r="Q284" s="488"/>
      <c r="R284" s="399"/>
      <c r="S284" s="400"/>
      <c r="T284" s="292">
        <f t="shared" si="39"/>
        <v>0</v>
      </c>
    </row>
    <row r="285" spans="1:20" s="292" customFormat="1" ht="15.75" hidden="1" customHeight="1" outlineLevel="1" x14ac:dyDescent="0.25">
      <c r="A285" s="504"/>
      <c r="B285" s="457"/>
      <c r="C285" s="505"/>
      <c r="D285" s="489"/>
      <c r="E285" s="490"/>
      <c r="F285" s="491"/>
      <c r="G285" s="492"/>
      <c r="H285" s="493"/>
      <c r="I285" s="493"/>
      <c r="J285" s="493"/>
      <c r="K285" s="494">
        <f t="shared" si="46"/>
        <v>0</v>
      </c>
      <c r="L285" s="495">
        <f t="shared" si="42"/>
        <v>0</v>
      </c>
      <c r="M285" s="454">
        <f t="shared" si="43"/>
        <v>0</v>
      </c>
      <c r="N285" s="454">
        <f t="shared" si="44"/>
        <v>0</v>
      </c>
      <c r="O285" s="455">
        <f t="shared" si="45"/>
        <v>0</v>
      </c>
      <c r="P285" s="496">
        <f t="shared" si="40"/>
        <v>0</v>
      </c>
      <c r="Q285" s="488"/>
      <c r="R285" s="399"/>
      <c r="S285" s="400"/>
      <c r="T285" s="292">
        <f t="shared" si="39"/>
        <v>0</v>
      </c>
    </row>
    <row r="286" spans="1:20" s="292" customFormat="1" ht="15.75" hidden="1" customHeight="1" outlineLevel="1" x14ac:dyDescent="0.25">
      <c r="A286" s="504"/>
      <c r="B286" s="457"/>
      <c r="C286" s="505"/>
      <c r="D286" s="489"/>
      <c r="E286" s="490"/>
      <c r="F286" s="491"/>
      <c r="G286" s="492"/>
      <c r="H286" s="493"/>
      <c r="I286" s="493"/>
      <c r="J286" s="493"/>
      <c r="K286" s="494">
        <f t="shared" si="46"/>
        <v>0</v>
      </c>
      <c r="L286" s="495">
        <f t="shared" si="42"/>
        <v>0</v>
      </c>
      <c r="M286" s="454">
        <f t="shared" si="43"/>
        <v>0</v>
      </c>
      <c r="N286" s="454">
        <f t="shared" si="44"/>
        <v>0</v>
      </c>
      <c r="O286" s="455">
        <f t="shared" si="45"/>
        <v>0</v>
      </c>
      <c r="P286" s="496">
        <f t="shared" si="40"/>
        <v>0</v>
      </c>
      <c r="Q286" s="488"/>
      <c r="R286" s="399"/>
      <c r="S286" s="400"/>
      <c r="T286" s="292">
        <f t="shared" si="39"/>
        <v>0</v>
      </c>
    </row>
    <row r="287" spans="1:20" s="292" customFormat="1" ht="15.75" hidden="1" customHeight="1" outlineLevel="1" x14ac:dyDescent="0.25">
      <c r="A287" s="504"/>
      <c r="B287" s="457"/>
      <c r="C287" s="505"/>
      <c r="D287" s="489"/>
      <c r="E287" s="490"/>
      <c r="F287" s="491"/>
      <c r="G287" s="492"/>
      <c r="H287" s="493"/>
      <c r="I287" s="493"/>
      <c r="J287" s="493"/>
      <c r="K287" s="494">
        <f t="shared" si="46"/>
        <v>0</v>
      </c>
      <c r="L287" s="495">
        <f t="shared" si="42"/>
        <v>0</v>
      </c>
      <c r="M287" s="454">
        <f t="shared" si="43"/>
        <v>0</v>
      </c>
      <c r="N287" s="454">
        <f t="shared" si="44"/>
        <v>0</v>
      </c>
      <c r="O287" s="455">
        <f t="shared" si="45"/>
        <v>0</v>
      </c>
      <c r="P287" s="496">
        <f t="shared" si="40"/>
        <v>0</v>
      </c>
      <c r="Q287" s="488"/>
      <c r="R287" s="399"/>
      <c r="S287" s="400"/>
      <c r="T287" s="292">
        <f t="shared" si="39"/>
        <v>0</v>
      </c>
    </row>
    <row r="288" spans="1:20" s="292" customFormat="1" ht="15.75" hidden="1" customHeight="1" outlineLevel="1" x14ac:dyDescent="0.25">
      <c r="A288" s="504"/>
      <c r="B288" s="457"/>
      <c r="C288" s="505"/>
      <c r="D288" s="489"/>
      <c r="E288" s="490"/>
      <c r="F288" s="491"/>
      <c r="G288" s="492"/>
      <c r="H288" s="493"/>
      <c r="I288" s="493"/>
      <c r="J288" s="493"/>
      <c r="K288" s="494">
        <f t="shared" si="46"/>
        <v>0</v>
      </c>
      <c r="L288" s="495">
        <f t="shared" si="42"/>
        <v>0</v>
      </c>
      <c r="M288" s="454">
        <f t="shared" si="43"/>
        <v>0</v>
      </c>
      <c r="N288" s="454">
        <f t="shared" si="44"/>
        <v>0</v>
      </c>
      <c r="O288" s="455">
        <f t="shared" si="45"/>
        <v>0</v>
      </c>
      <c r="P288" s="496">
        <f t="shared" si="40"/>
        <v>0</v>
      </c>
      <c r="Q288" s="488"/>
      <c r="R288" s="399"/>
      <c r="S288" s="400"/>
      <c r="T288" s="292">
        <f t="shared" si="39"/>
        <v>0</v>
      </c>
    </row>
    <row r="289" spans="1:20" s="292" customFormat="1" ht="15.75" hidden="1" customHeight="1" outlineLevel="1" x14ac:dyDescent="0.25">
      <c r="A289" s="504"/>
      <c r="B289" s="457"/>
      <c r="C289" s="505"/>
      <c r="D289" s="489"/>
      <c r="E289" s="490"/>
      <c r="F289" s="491"/>
      <c r="G289" s="492"/>
      <c r="H289" s="493"/>
      <c r="I289" s="493"/>
      <c r="J289" s="493"/>
      <c r="K289" s="494">
        <f t="shared" si="46"/>
        <v>0</v>
      </c>
      <c r="L289" s="495">
        <f t="shared" si="42"/>
        <v>0</v>
      </c>
      <c r="M289" s="454">
        <f t="shared" si="43"/>
        <v>0</v>
      </c>
      <c r="N289" s="454">
        <f t="shared" si="44"/>
        <v>0</v>
      </c>
      <c r="O289" s="455">
        <f t="shared" si="45"/>
        <v>0</v>
      </c>
      <c r="P289" s="496">
        <f t="shared" si="40"/>
        <v>0</v>
      </c>
      <c r="Q289" s="488"/>
      <c r="R289" s="399"/>
      <c r="S289" s="400"/>
      <c r="T289" s="292">
        <f t="shared" si="39"/>
        <v>0</v>
      </c>
    </row>
    <row r="290" spans="1:20" s="312" customFormat="1" ht="16.5" collapsed="1" thickBot="1" x14ac:dyDescent="0.3">
      <c r="A290" s="498"/>
      <c r="B290" s="470" t="s">
        <v>755</v>
      </c>
      <c r="C290" s="499"/>
      <c r="D290" s="460">
        <v>1.0469999999999999</v>
      </c>
      <c r="E290" s="471">
        <f t="shared" ref="E290:O290" si="47">SUM(E261:E289)</f>
        <v>0</v>
      </c>
      <c r="F290" s="472">
        <f t="shared" si="47"/>
        <v>0</v>
      </c>
      <c r="G290" s="473">
        <f t="shared" si="47"/>
        <v>0</v>
      </c>
      <c r="H290" s="474">
        <f t="shared" si="47"/>
        <v>0</v>
      </c>
      <c r="I290" s="474">
        <f t="shared" si="47"/>
        <v>0</v>
      </c>
      <c r="J290" s="474">
        <f t="shared" si="47"/>
        <v>0</v>
      </c>
      <c r="K290" s="475">
        <f t="shared" si="46"/>
        <v>0</v>
      </c>
      <c r="L290" s="476">
        <f t="shared" si="47"/>
        <v>0</v>
      </c>
      <c r="M290" s="477">
        <f t="shared" si="47"/>
        <v>0</v>
      </c>
      <c r="N290" s="477">
        <f t="shared" si="47"/>
        <v>0</v>
      </c>
      <c r="O290" s="478">
        <f t="shared" si="47"/>
        <v>0</v>
      </c>
      <c r="P290" s="479">
        <f t="shared" si="40"/>
        <v>0</v>
      </c>
      <c r="Q290" s="462">
        <f>ROUND(P290*1.2,8)</f>
        <v>0</v>
      </c>
      <c r="R290" s="463">
        <f>E290</f>
        <v>0</v>
      </c>
      <c r="S290" s="464">
        <f>F290</f>
        <v>0</v>
      </c>
      <c r="T290" s="312">
        <f t="shared" si="39"/>
        <v>0</v>
      </c>
    </row>
    <row r="291" spans="1:20" s="292" customFormat="1" ht="15.75" hidden="1" customHeight="1" outlineLevel="1" x14ac:dyDescent="0.25">
      <c r="A291" s="508"/>
      <c r="B291" s="465"/>
      <c r="C291" s="507"/>
      <c r="D291" s="480">
        <v>1.0469999999999999</v>
      </c>
      <c r="E291" s="481"/>
      <c r="F291" s="482"/>
      <c r="G291" s="501"/>
      <c r="H291" s="502"/>
      <c r="I291" s="502"/>
      <c r="J291" s="502"/>
      <c r="K291" s="503">
        <f t="shared" si="46"/>
        <v>0</v>
      </c>
      <c r="L291" s="486">
        <f t="shared" ref="L291:L319" si="48">ROUND(E291*G291,8)+ROUND(F291*G291,8)</f>
        <v>0</v>
      </c>
      <c r="M291" s="446">
        <f t="shared" ref="M291:M319" si="49">ROUND(E291*H291,8)+ROUND(F291*H291,8)</f>
        <v>0</v>
      </c>
      <c r="N291" s="446">
        <f t="shared" ref="N291:N319" si="50">ROUND(E291*I291,8)+ROUND(F291*I291,8)</f>
        <v>0</v>
      </c>
      <c r="O291" s="509">
        <f t="shared" ref="O291:O319" si="51">ROUND(E291*J291,8)+ROUND(F291*J291,8)</f>
        <v>0</v>
      </c>
      <c r="P291" s="510">
        <f t="shared" si="40"/>
        <v>0</v>
      </c>
      <c r="Q291" s="387"/>
      <c r="R291" s="399"/>
      <c r="S291" s="400"/>
      <c r="T291" s="292">
        <f t="shared" si="39"/>
        <v>0</v>
      </c>
    </row>
    <row r="292" spans="1:20" s="292" customFormat="1" ht="15.75" hidden="1" customHeight="1" outlineLevel="1" x14ac:dyDescent="0.25">
      <c r="A292" s="511"/>
      <c r="B292" s="457"/>
      <c r="C292" s="505"/>
      <c r="D292" s="489"/>
      <c r="E292" s="490"/>
      <c r="F292" s="491"/>
      <c r="G292" s="492"/>
      <c r="H292" s="493"/>
      <c r="I292" s="493"/>
      <c r="J292" s="493"/>
      <c r="K292" s="494">
        <f t="shared" si="46"/>
        <v>0</v>
      </c>
      <c r="L292" s="495">
        <f t="shared" si="48"/>
        <v>0</v>
      </c>
      <c r="M292" s="454">
        <f t="shared" si="49"/>
        <v>0</v>
      </c>
      <c r="N292" s="454">
        <f t="shared" si="50"/>
        <v>0</v>
      </c>
      <c r="O292" s="512">
        <f t="shared" si="51"/>
        <v>0</v>
      </c>
      <c r="P292" s="513">
        <f t="shared" si="40"/>
        <v>0</v>
      </c>
      <c r="Q292" s="387"/>
      <c r="R292" s="399"/>
      <c r="S292" s="400"/>
      <c r="T292" s="292">
        <f t="shared" si="39"/>
        <v>0</v>
      </c>
    </row>
    <row r="293" spans="1:20" s="292" customFormat="1" ht="15.75" hidden="1" customHeight="1" outlineLevel="1" x14ac:dyDescent="0.25">
      <c r="A293" s="511"/>
      <c r="B293" s="457"/>
      <c r="C293" s="505"/>
      <c r="D293" s="489"/>
      <c r="E293" s="490"/>
      <c r="F293" s="491"/>
      <c r="G293" s="492"/>
      <c r="H293" s="493"/>
      <c r="I293" s="493"/>
      <c r="J293" s="493"/>
      <c r="K293" s="494">
        <f t="shared" si="46"/>
        <v>0</v>
      </c>
      <c r="L293" s="495">
        <f t="shared" si="48"/>
        <v>0</v>
      </c>
      <c r="M293" s="454">
        <f t="shared" si="49"/>
        <v>0</v>
      </c>
      <c r="N293" s="454">
        <f t="shared" si="50"/>
        <v>0</v>
      </c>
      <c r="O293" s="512">
        <f t="shared" si="51"/>
        <v>0</v>
      </c>
      <c r="P293" s="513">
        <f t="shared" si="40"/>
        <v>0</v>
      </c>
      <c r="Q293" s="387"/>
      <c r="R293" s="399"/>
      <c r="S293" s="400"/>
      <c r="T293" s="292">
        <f t="shared" si="39"/>
        <v>0</v>
      </c>
    </row>
    <row r="294" spans="1:20" s="292" customFormat="1" ht="15.75" hidden="1" customHeight="1" outlineLevel="1" x14ac:dyDescent="0.25">
      <c r="A294" s="511"/>
      <c r="B294" s="457"/>
      <c r="C294" s="505"/>
      <c r="D294" s="489"/>
      <c r="E294" s="490"/>
      <c r="F294" s="491"/>
      <c r="G294" s="492"/>
      <c r="H294" s="493"/>
      <c r="I294" s="493"/>
      <c r="J294" s="493"/>
      <c r="K294" s="494">
        <f t="shared" si="46"/>
        <v>0</v>
      </c>
      <c r="L294" s="495">
        <f t="shared" si="48"/>
        <v>0</v>
      </c>
      <c r="M294" s="454">
        <f t="shared" si="49"/>
        <v>0</v>
      </c>
      <c r="N294" s="454">
        <f t="shared" si="50"/>
        <v>0</v>
      </c>
      <c r="O294" s="512">
        <f t="shared" si="51"/>
        <v>0</v>
      </c>
      <c r="P294" s="513">
        <f t="shared" si="40"/>
        <v>0</v>
      </c>
      <c r="Q294" s="387"/>
      <c r="R294" s="399"/>
      <c r="S294" s="400"/>
      <c r="T294" s="292">
        <f t="shared" si="39"/>
        <v>0</v>
      </c>
    </row>
    <row r="295" spans="1:20" s="292" customFormat="1" ht="15.75" hidden="1" customHeight="1" outlineLevel="1" x14ac:dyDescent="0.25">
      <c r="A295" s="511"/>
      <c r="B295" s="457"/>
      <c r="C295" s="505"/>
      <c r="D295" s="489"/>
      <c r="E295" s="490"/>
      <c r="F295" s="491"/>
      <c r="G295" s="492"/>
      <c r="H295" s="493"/>
      <c r="I295" s="493"/>
      <c r="J295" s="493"/>
      <c r="K295" s="494">
        <f t="shared" si="46"/>
        <v>0</v>
      </c>
      <c r="L295" s="495">
        <f t="shared" si="48"/>
        <v>0</v>
      </c>
      <c r="M295" s="454">
        <f t="shared" si="49"/>
        <v>0</v>
      </c>
      <c r="N295" s="454">
        <f t="shared" si="50"/>
        <v>0</v>
      </c>
      <c r="O295" s="512">
        <f t="shared" si="51"/>
        <v>0</v>
      </c>
      <c r="P295" s="513">
        <f t="shared" si="40"/>
        <v>0</v>
      </c>
      <c r="Q295" s="387"/>
      <c r="R295" s="399"/>
      <c r="S295" s="400"/>
      <c r="T295" s="292">
        <f t="shared" si="39"/>
        <v>0</v>
      </c>
    </row>
    <row r="296" spans="1:20" s="292" customFormat="1" ht="15.75" hidden="1" customHeight="1" outlineLevel="1" x14ac:dyDescent="0.25">
      <c r="A296" s="511"/>
      <c r="B296" s="457"/>
      <c r="C296" s="505"/>
      <c r="D296" s="489"/>
      <c r="E296" s="490"/>
      <c r="F296" s="491"/>
      <c r="G296" s="492"/>
      <c r="H296" s="493"/>
      <c r="I296" s="493"/>
      <c r="J296" s="493"/>
      <c r="K296" s="494">
        <f t="shared" si="46"/>
        <v>0</v>
      </c>
      <c r="L296" s="495">
        <f t="shared" si="48"/>
        <v>0</v>
      </c>
      <c r="M296" s="454">
        <f t="shared" si="49"/>
        <v>0</v>
      </c>
      <c r="N296" s="454">
        <f t="shared" si="50"/>
        <v>0</v>
      </c>
      <c r="O296" s="512">
        <f t="shared" si="51"/>
        <v>0</v>
      </c>
      <c r="P296" s="513">
        <f t="shared" si="40"/>
        <v>0</v>
      </c>
      <c r="Q296" s="387"/>
      <c r="R296" s="399"/>
      <c r="S296" s="400"/>
      <c r="T296" s="292">
        <f t="shared" si="39"/>
        <v>0</v>
      </c>
    </row>
    <row r="297" spans="1:20" s="292" customFormat="1" ht="15.75" hidden="1" customHeight="1" outlineLevel="1" x14ac:dyDescent="0.25">
      <c r="A297" s="511"/>
      <c r="B297" s="457"/>
      <c r="C297" s="505"/>
      <c r="D297" s="489"/>
      <c r="E297" s="490"/>
      <c r="F297" s="491"/>
      <c r="G297" s="492"/>
      <c r="H297" s="493"/>
      <c r="I297" s="493"/>
      <c r="J297" s="493"/>
      <c r="K297" s="494">
        <f t="shared" si="46"/>
        <v>0</v>
      </c>
      <c r="L297" s="495">
        <f t="shared" si="48"/>
        <v>0</v>
      </c>
      <c r="M297" s="454">
        <f t="shared" si="49"/>
        <v>0</v>
      </c>
      <c r="N297" s="454">
        <f t="shared" si="50"/>
        <v>0</v>
      </c>
      <c r="O297" s="512">
        <f t="shared" si="51"/>
        <v>0</v>
      </c>
      <c r="P297" s="513">
        <f t="shared" si="40"/>
        <v>0</v>
      </c>
      <c r="Q297" s="387"/>
      <c r="R297" s="399"/>
      <c r="S297" s="400"/>
      <c r="T297" s="292">
        <f t="shared" si="39"/>
        <v>0</v>
      </c>
    </row>
    <row r="298" spans="1:20" s="292" customFormat="1" ht="15.75" hidden="1" customHeight="1" outlineLevel="1" x14ac:dyDescent="0.25">
      <c r="A298" s="511"/>
      <c r="B298" s="457"/>
      <c r="C298" s="505"/>
      <c r="D298" s="489"/>
      <c r="E298" s="490"/>
      <c r="F298" s="491"/>
      <c r="G298" s="492"/>
      <c r="H298" s="493"/>
      <c r="I298" s="493"/>
      <c r="J298" s="493"/>
      <c r="K298" s="494">
        <f t="shared" si="46"/>
        <v>0</v>
      </c>
      <c r="L298" s="495">
        <f t="shared" si="48"/>
        <v>0</v>
      </c>
      <c r="M298" s="454">
        <f t="shared" si="49"/>
        <v>0</v>
      </c>
      <c r="N298" s="454">
        <f t="shared" si="50"/>
        <v>0</v>
      </c>
      <c r="O298" s="512">
        <f t="shared" si="51"/>
        <v>0</v>
      </c>
      <c r="P298" s="513">
        <f t="shared" si="40"/>
        <v>0</v>
      </c>
      <c r="Q298" s="387"/>
      <c r="R298" s="399"/>
      <c r="S298" s="400"/>
      <c r="T298" s="292">
        <f t="shared" ref="T298:T352" si="52">S298+R298</f>
        <v>0</v>
      </c>
    </row>
    <row r="299" spans="1:20" s="292" customFormat="1" ht="15.75" hidden="1" customHeight="1" outlineLevel="1" x14ac:dyDescent="0.25">
      <c r="A299" s="511"/>
      <c r="B299" s="457"/>
      <c r="C299" s="505"/>
      <c r="D299" s="489"/>
      <c r="E299" s="490"/>
      <c r="F299" s="491"/>
      <c r="G299" s="492"/>
      <c r="H299" s="493"/>
      <c r="I299" s="493"/>
      <c r="J299" s="493"/>
      <c r="K299" s="494">
        <f t="shared" si="46"/>
        <v>0</v>
      </c>
      <c r="L299" s="495">
        <f t="shared" si="48"/>
        <v>0</v>
      </c>
      <c r="M299" s="454">
        <f t="shared" si="49"/>
        <v>0</v>
      </c>
      <c r="N299" s="454">
        <f t="shared" si="50"/>
        <v>0</v>
      </c>
      <c r="O299" s="512">
        <f t="shared" si="51"/>
        <v>0</v>
      </c>
      <c r="P299" s="513">
        <f t="shared" si="40"/>
        <v>0</v>
      </c>
      <c r="Q299" s="387"/>
      <c r="R299" s="399"/>
      <c r="S299" s="400"/>
      <c r="T299" s="292">
        <f t="shared" si="52"/>
        <v>0</v>
      </c>
    </row>
    <row r="300" spans="1:20" s="292" customFormat="1" ht="15.75" hidden="1" customHeight="1" outlineLevel="1" x14ac:dyDescent="0.25">
      <c r="A300" s="511"/>
      <c r="B300" s="457"/>
      <c r="C300" s="505"/>
      <c r="D300" s="489"/>
      <c r="E300" s="490"/>
      <c r="F300" s="491"/>
      <c r="G300" s="492"/>
      <c r="H300" s="493"/>
      <c r="I300" s="493"/>
      <c r="J300" s="493"/>
      <c r="K300" s="494">
        <f t="shared" si="46"/>
        <v>0</v>
      </c>
      <c r="L300" s="495">
        <f t="shared" si="48"/>
        <v>0</v>
      </c>
      <c r="M300" s="454">
        <f t="shared" si="49"/>
        <v>0</v>
      </c>
      <c r="N300" s="454">
        <f t="shared" si="50"/>
        <v>0</v>
      </c>
      <c r="O300" s="512">
        <f t="shared" si="51"/>
        <v>0</v>
      </c>
      <c r="P300" s="513">
        <f t="shared" si="40"/>
        <v>0</v>
      </c>
      <c r="Q300" s="387"/>
      <c r="R300" s="399"/>
      <c r="S300" s="400"/>
      <c r="T300" s="292">
        <f t="shared" si="52"/>
        <v>0</v>
      </c>
    </row>
    <row r="301" spans="1:20" s="292" customFormat="1" ht="15.75" hidden="1" customHeight="1" outlineLevel="1" x14ac:dyDescent="0.25">
      <c r="A301" s="511"/>
      <c r="B301" s="457"/>
      <c r="C301" s="505"/>
      <c r="D301" s="489"/>
      <c r="E301" s="490"/>
      <c r="F301" s="491"/>
      <c r="G301" s="492"/>
      <c r="H301" s="493"/>
      <c r="I301" s="493"/>
      <c r="J301" s="493"/>
      <c r="K301" s="494">
        <f t="shared" si="46"/>
        <v>0</v>
      </c>
      <c r="L301" s="495">
        <f t="shared" si="48"/>
        <v>0</v>
      </c>
      <c r="M301" s="454">
        <f t="shared" si="49"/>
        <v>0</v>
      </c>
      <c r="N301" s="454">
        <f t="shared" si="50"/>
        <v>0</v>
      </c>
      <c r="O301" s="512">
        <f t="shared" si="51"/>
        <v>0</v>
      </c>
      <c r="P301" s="513">
        <f t="shared" si="40"/>
        <v>0</v>
      </c>
      <c r="Q301" s="387"/>
      <c r="R301" s="399"/>
      <c r="S301" s="400"/>
      <c r="T301" s="292">
        <f t="shared" si="52"/>
        <v>0</v>
      </c>
    </row>
    <row r="302" spans="1:20" s="292" customFormat="1" ht="15.75" hidden="1" customHeight="1" outlineLevel="1" x14ac:dyDescent="0.25">
      <c r="A302" s="511"/>
      <c r="B302" s="457"/>
      <c r="C302" s="505"/>
      <c r="D302" s="489"/>
      <c r="E302" s="490"/>
      <c r="F302" s="491"/>
      <c r="G302" s="492"/>
      <c r="H302" s="493"/>
      <c r="I302" s="493"/>
      <c r="J302" s="493"/>
      <c r="K302" s="494">
        <f t="shared" si="46"/>
        <v>0</v>
      </c>
      <c r="L302" s="495">
        <f t="shared" si="48"/>
        <v>0</v>
      </c>
      <c r="M302" s="454">
        <f t="shared" si="49"/>
        <v>0</v>
      </c>
      <c r="N302" s="454">
        <f t="shared" si="50"/>
        <v>0</v>
      </c>
      <c r="O302" s="512">
        <f t="shared" si="51"/>
        <v>0</v>
      </c>
      <c r="P302" s="513">
        <f t="shared" si="40"/>
        <v>0</v>
      </c>
      <c r="Q302" s="387"/>
      <c r="R302" s="399"/>
      <c r="S302" s="400"/>
      <c r="T302" s="292">
        <f t="shared" si="52"/>
        <v>0</v>
      </c>
    </row>
    <row r="303" spans="1:20" s="292" customFormat="1" ht="15.75" hidden="1" customHeight="1" outlineLevel="1" x14ac:dyDescent="0.25">
      <c r="A303" s="511"/>
      <c r="B303" s="457"/>
      <c r="C303" s="505"/>
      <c r="D303" s="489"/>
      <c r="E303" s="490"/>
      <c r="F303" s="491"/>
      <c r="G303" s="492"/>
      <c r="H303" s="493"/>
      <c r="I303" s="493"/>
      <c r="J303" s="493"/>
      <c r="K303" s="494">
        <f t="shared" si="46"/>
        <v>0</v>
      </c>
      <c r="L303" s="495">
        <f t="shared" si="48"/>
        <v>0</v>
      </c>
      <c r="M303" s="454">
        <f t="shared" si="49"/>
        <v>0</v>
      </c>
      <c r="N303" s="454">
        <f t="shared" si="50"/>
        <v>0</v>
      </c>
      <c r="O303" s="512">
        <f t="shared" si="51"/>
        <v>0</v>
      </c>
      <c r="P303" s="513">
        <f t="shared" ref="P303:P320" si="53">SUM(L303:O303)</f>
        <v>0</v>
      </c>
      <c r="Q303" s="387"/>
      <c r="R303" s="399"/>
      <c r="S303" s="400"/>
      <c r="T303" s="292">
        <f t="shared" si="52"/>
        <v>0</v>
      </c>
    </row>
    <row r="304" spans="1:20" s="292" customFormat="1" ht="15.75" hidden="1" customHeight="1" outlineLevel="1" x14ac:dyDescent="0.25">
      <c r="A304" s="511"/>
      <c r="B304" s="457"/>
      <c r="C304" s="505"/>
      <c r="D304" s="489"/>
      <c r="E304" s="490"/>
      <c r="F304" s="491"/>
      <c r="G304" s="492"/>
      <c r="H304" s="493"/>
      <c r="I304" s="493"/>
      <c r="J304" s="493"/>
      <c r="K304" s="494">
        <f t="shared" si="46"/>
        <v>0</v>
      </c>
      <c r="L304" s="495">
        <f t="shared" si="48"/>
        <v>0</v>
      </c>
      <c r="M304" s="454">
        <f t="shared" si="49"/>
        <v>0</v>
      </c>
      <c r="N304" s="454">
        <f t="shared" si="50"/>
        <v>0</v>
      </c>
      <c r="O304" s="512">
        <f t="shared" si="51"/>
        <v>0</v>
      </c>
      <c r="P304" s="513">
        <f t="shared" si="53"/>
        <v>0</v>
      </c>
      <c r="Q304" s="387"/>
      <c r="R304" s="399"/>
      <c r="S304" s="400"/>
      <c r="T304" s="292">
        <f t="shared" si="52"/>
        <v>0</v>
      </c>
    </row>
    <row r="305" spans="1:20" s="292" customFormat="1" ht="15.75" hidden="1" customHeight="1" outlineLevel="1" x14ac:dyDescent="0.25">
      <c r="A305" s="511"/>
      <c r="B305" s="457"/>
      <c r="C305" s="505"/>
      <c r="D305" s="489"/>
      <c r="E305" s="490"/>
      <c r="F305" s="491"/>
      <c r="G305" s="492"/>
      <c r="H305" s="493"/>
      <c r="I305" s="493"/>
      <c r="J305" s="493"/>
      <c r="K305" s="494">
        <f t="shared" si="46"/>
        <v>0</v>
      </c>
      <c r="L305" s="495">
        <f t="shared" si="48"/>
        <v>0</v>
      </c>
      <c r="M305" s="454">
        <f t="shared" si="49"/>
        <v>0</v>
      </c>
      <c r="N305" s="454">
        <f t="shared" si="50"/>
        <v>0</v>
      </c>
      <c r="O305" s="512">
        <f t="shared" si="51"/>
        <v>0</v>
      </c>
      <c r="P305" s="513">
        <f t="shared" si="53"/>
        <v>0</v>
      </c>
      <c r="Q305" s="387"/>
      <c r="R305" s="399"/>
      <c r="S305" s="400"/>
      <c r="T305" s="292">
        <f t="shared" si="52"/>
        <v>0</v>
      </c>
    </row>
    <row r="306" spans="1:20" s="292" customFormat="1" ht="15.75" hidden="1" customHeight="1" outlineLevel="1" x14ac:dyDescent="0.25">
      <c r="A306" s="511"/>
      <c r="B306" s="457"/>
      <c r="C306" s="505"/>
      <c r="D306" s="489"/>
      <c r="E306" s="490"/>
      <c r="F306" s="491"/>
      <c r="G306" s="492"/>
      <c r="H306" s="493"/>
      <c r="I306" s="493"/>
      <c r="J306" s="493"/>
      <c r="K306" s="494">
        <f t="shared" si="46"/>
        <v>0</v>
      </c>
      <c r="L306" s="495">
        <f t="shared" si="48"/>
        <v>0</v>
      </c>
      <c r="M306" s="454">
        <f t="shared" si="49"/>
        <v>0</v>
      </c>
      <c r="N306" s="454">
        <f t="shared" si="50"/>
        <v>0</v>
      </c>
      <c r="O306" s="512">
        <f t="shared" si="51"/>
        <v>0</v>
      </c>
      <c r="P306" s="513">
        <f t="shared" si="53"/>
        <v>0</v>
      </c>
      <c r="Q306" s="387"/>
      <c r="R306" s="399"/>
      <c r="S306" s="400"/>
      <c r="T306" s="292">
        <f t="shared" si="52"/>
        <v>0</v>
      </c>
    </row>
    <row r="307" spans="1:20" s="292" customFormat="1" ht="15.75" hidden="1" customHeight="1" outlineLevel="1" x14ac:dyDescent="0.25">
      <c r="A307" s="511"/>
      <c r="B307" s="457"/>
      <c r="C307" s="505"/>
      <c r="D307" s="489"/>
      <c r="E307" s="490"/>
      <c r="F307" s="491"/>
      <c r="G307" s="492"/>
      <c r="H307" s="493"/>
      <c r="I307" s="493"/>
      <c r="J307" s="493"/>
      <c r="K307" s="494">
        <f t="shared" si="46"/>
        <v>0</v>
      </c>
      <c r="L307" s="495">
        <f t="shared" si="48"/>
        <v>0</v>
      </c>
      <c r="M307" s="454">
        <f t="shared" si="49"/>
        <v>0</v>
      </c>
      <c r="N307" s="454">
        <f t="shared" si="50"/>
        <v>0</v>
      </c>
      <c r="O307" s="512">
        <f t="shared" si="51"/>
        <v>0</v>
      </c>
      <c r="P307" s="513">
        <f t="shared" si="53"/>
        <v>0</v>
      </c>
      <c r="Q307" s="387"/>
      <c r="R307" s="399"/>
      <c r="S307" s="400"/>
      <c r="T307" s="292">
        <f t="shared" si="52"/>
        <v>0</v>
      </c>
    </row>
    <row r="308" spans="1:20" s="292" customFormat="1" ht="15.75" hidden="1" customHeight="1" outlineLevel="1" x14ac:dyDescent="0.25">
      <c r="A308" s="511"/>
      <c r="B308" s="457"/>
      <c r="C308" s="505"/>
      <c r="D308" s="489"/>
      <c r="E308" s="490"/>
      <c r="F308" s="491"/>
      <c r="G308" s="492"/>
      <c r="H308" s="493"/>
      <c r="I308" s="493"/>
      <c r="J308" s="493"/>
      <c r="K308" s="494">
        <f t="shared" si="46"/>
        <v>0</v>
      </c>
      <c r="L308" s="495">
        <f t="shared" si="48"/>
        <v>0</v>
      </c>
      <c r="M308" s="454">
        <f t="shared" si="49"/>
        <v>0</v>
      </c>
      <c r="N308" s="454">
        <f t="shared" si="50"/>
        <v>0</v>
      </c>
      <c r="O308" s="512">
        <f t="shared" si="51"/>
        <v>0</v>
      </c>
      <c r="P308" s="513">
        <f t="shared" si="53"/>
        <v>0</v>
      </c>
      <c r="Q308" s="387"/>
      <c r="R308" s="399"/>
      <c r="S308" s="400"/>
      <c r="T308" s="292">
        <f t="shared" si="52"/>
        <v>0</v>
      </c>
    </row>
    <row r="309" spans="1:20" s="292" customFormat="1" ht="15.75" hidden="1" customHeight="1" outlineLevel="1" x14ac:dyDescent="0.25">
      <c r="A309" s="511"/>
      <c r="B309" s="457"/>
      <c r="C309" s="505"/>
      <c r="D309" s="489"/>
      <c r="E309" s="490"/>
      <c r="F309" s="491"/>
      <c r="G309" s="492"/>
      <c r="H309" s="493"/>
      <c r="I309" s="493"/>
      <c r="J309" s="493"/>
      <c r="K309" s="494">
        <f t="shared" si="46"/>
        <v>0</v>
      </c>
      <c r="L309" s="495">
        <f t="shared" si="48"/>
        <v>0</v>
      </c>
      <c r="M309" s="454">
        <f t="shared" si="49"/>
        <v>0</v>
      </c>
      <c r="N309" s="454">
        <f t="shared" si="50"/>
        <v>0</v>
      </c>
      <c r="O309" s="512">
        <f t="shared" si="51"/>
        <v>0</v>
      </c>
      <c r="P309" s="513">
        <f t="shared" si="53"/>
        <v>0</v>
      </c>
      <c r="Q309" s="387"/>
      <c r="R309" s="399"/>
      <c r="S309" s="400"/>
      <c r="T309" s="292">
        <f t="shared" si="52"/>
        <v>0</v>
      </c>
    </row>
    <row r="310" spans="1:20" s="292" customFormat="1" ht="15.75" hidden="1" customHeight="1" outlineLevel="1" x14ac:dyDescent="0.25">
      <c r="A310" s="511"/>
      <c r="B310" s="457"/>
      <c r="C310" s="505"/>
      <c r="D310" s="489"/>
      <c r="E310" s="490"/>
      <c r="F310" s="491"/>
      <c r="G310" s="492"/>
      <c r="H310" s="493"/>
      <c r="I310" s="493"/>
      <c r="J310" s="493"/>
      <c r="K310" s="494">
        <f t="shared" si="46"/>
        <v>0</v>
      </c>
      <c r="L310" s="495">
        <f t="shared" si="48"/>
        <v>0</v>
      </c>
      <c r="M310" s="454">
        <f t="shared" si="49"/>
        <v>0</v>
      </c>
      <c r="N310" s="454">
        <f t="shared" si="50"/>
        <v>0</v>
      </c>
      <c r="O310" s="512">
        <f t="shared" si="51"/>
        <v>0</v>
      </c>
      <c r="P310" s="513">
        <f t="shared" si="53"/>
        <v>0</v>
      </c>
      <c r="Q310" s="387"/>
      <c r="R310" s="399"/>
      <c r="S310" s="400"/>
      <c r="T310" s="292">
        <f t="shared" si="52"/>
        <v>0</v>
      </c>
    </row>
    <row r="311" spans="1:20" s="292" customFormat="1" ht="15.75" hidden="1" customHeight="1" outlineLevel="1" x14ac:dyDescent="0.25">
      <c r="A311" s="511"/>
      <c r="B311" s="457"/>
      <c r="C311" s="505"/>
      <c r="D311" s="489"/>
      <c r="E311" s="490"/>
      <c r="F311" s="491"/>
      <c r="G311" s="492"/>
      <c r="H311" s="493"/>
      <c r="I311" s="493"/>
      <c r="J311" s="493"/>
      <c r="K311" s="494">
        <f t="shared" si="46"/>
        <v>0</v>
      </c>
      <c r="L311" s="495">
        <f t="shared" si="48"/>
        <v>0</v>
      </c>
      <c r="M311" s="454">
        <f t="shared" si="49"/>
        <v>0</v>
      </c>
      <c r="N311" s="454">
        <f t="shared" si="50"/>
        <v>0</v>
      </c>
      <c r="O311" s="512">
        <f t="shared" si="51"/>
        <v>0</v>
      </c>
      <c r="P311" s="513">
        <f t="shared" si="53"/>
        <v>0</v>
      </c>
      <c r="Q311" s="387"/>
      <c r="R311" s="399"/>
      <c r="S311" s="400"/>
      <c r="T311" s="292">
        <f t="shared" si="52"/>
        <v>0</v>
      </c>
    </row>
    <row r="312" spans="1:20" s="292" customFormat="1" ht="15.75" hidden="1" customHeight="1" outlineLevel="1" x14ac:dyDescent="0.25">
      <c r="A312" s="511"/>
      <c r="B312" s="457"/>
      <c r="C312" s="505"/>
      <c r="D312" s="489"/>
      <c r="E312" s="490"/>
      <c r="F312" s="491"/>
      <c r="G312" s="492"/>
      <c r="H312" s="493"/>
      <c r="I312" s="493"/>
      <c r="J312" s="493"/>
      <c r="K312" s="494">
        <f t="shared" si="46"/>
        <v>0</v>
      </c>
      <c r="L312" s="495">
        <f t="shared" si="48"/>
        <v>0</v>
      </c>
      <c r="M312" s="454">
        <f t="shared" si="49"/>
        <v>0</v>
      </c>
      <c r="N312" s="454">
        <f t="shared" si="50"/>
        <v>0</v>
      </c>
      <c r="O312" s="512">
        <f t="shared" si="51"/>
        <v>0</v>
      </c>
      <c r="P312" s="513">
        <f t="shared" si="53"/>
        <v>0</v>
      </c>
      <c r="Q312" s="387"/>
      <c r="R312" s="399"/>
      <c r="S312" s="400"/>
      <c r="T312" s="292">
        <f t="shared" si="52"/>
        <v>0</v>
      </c>
    </row>
    <row r="313" spans="1:20" s="292" customFormat="1" ht="15.75" hidden="1" customHeight="1" outlineLevel="1" x14ac:dyDescent="0.25">
      <c r="A313" s="511"/>
      <c r="B313" s="457"/>
      <c r="C313" s="505"/>
      <c r="D313" s="489"/>
      <c r="E313" s="490"/>
      <c r="F313" s="491"/>
      <c r="G313" s="492"/>
      <c r="H313" s="493"/>
      <c r="I313" s="493"/>
      <c r="J313" s="493"/>
      <c r="K313" s="494">
        <f t="shared" si="46"/>
        <v>0</v>
      </c>
      <c r="L313" s="495">
        <f t="shared" si="48"/>
        <v>0</v>
      </c>
      <c r="M313" s="454">
        <f t="shared" si="49"/>
        <v>0</v>
      </c>
      <c r="N313" s="454">
        <f t="shared" si="50"/>
        <v>0</v>
      </c>
      <c r="O313" s="512">
        <f t="shared" si="51"/>
        <v>0</v>
      </c>
      <c r="P313" s="513">
        <f t="shared" si="53"/>
        <v>0</v>
      </c>
      <c r="Q313" s="387"/>
      <c r="R313" s="399"/>
      <c r="S313" s="400"/>
      <c r="T313" s="292">
        <f t="shared" si="52"/>
        <v>0</v>
      </c>
    </row>
    <row r="314" spans="1:20" s="292" customFormat="1" ht="15.75" hidden="1" customHeight="1" outlineLevel="1" x14ac:dyDescent="0.25">
      <c r="A314" s="511"/>
      <c r="B314" s="457"/>
      <c r="C314" s="505"/>
      <c r="D314" s="489"/>
      <c r="E314" s="490"/>
      <c r="F314" s="491"/>
      <c r="G314" s="492"/>
      <c r="H314" s="493"/>
      <c r="I314" s="493"/>
      <c r="J314" s="493"/>
      <c r="K314" s="494">
        <f t="shared" si="46"/>
        <v>0</v>
      </c>
      <c r="L314" s="495">
        <f t="shared" si="48"/>
        <v>0</v>
      </c>
      <c r="M314" s="454">
        <f t="shared" si="49"/>
        <v>0</v>
      </c>
      <c r="N314" s="454">
        <f t="shared" si="50"/>
        <v>0</v>
      </c>
      <c r="O314" s="512">
        <f t="shared" si="51"/>
        <v>0</v>
      </c>
      <c r="P314" s="513">
        <f t="shared" si="53"/>
        <v>0</v>
      </c>
      <c r="Q314" s="387"/>
      <c r="R314" s="399"/>
      <c r="S314" s="400"/>
      <c r="T314" s="292">
        <f t="shared" si="52"/>
        <v>0</v>
      </c>
    </row>
    <row r="315" spans="1:20" s="292" customFormat="1" ht="15.75" hidden="1" customHeight="1" outlineLevel="1" x14ac:dyDescent="0.25">
      <c r="A315" s="511"/>
      <c r="B315" s="457"/>
      <c r="C315" s="505"/>
      <c r="D315" s="489"/>
      <c r="E315" s="490"/>
      <c r="F315" s="491"/>
      <c r="G315" s="492"/>
      <c r="H315" s="493"/>
      <c r="I315" s="493"/>
      <c r="J315" s="493"/>
      <c r="K315" s="494">
        <f t="shared" si="46"/>
        <v>0</v>
      </c>
      <c r="L315" s="495">
        <f t="shared" si="48"/>
        <v>0</v>
      </c>
      <c r="M315" s="454">
        <f t="shared" si="49"/>
        <v>0</v>
      </c>
      <c r="N315" s="454">
        <f t="shared" si="50"/>
        <v>0</v>
      </c>
      <c r="O315" s="512">
        <f t="shared" si="51"/>
        <v>0</v>
      </c>
      <c r="P315" s="513">
        <f t="shared" si="53"/>
        <v>0</v>
      </c>
      <c r="Q315" s="387"/>
      <c r="R315" s="399"/>
      <c r="S315" s="400"/>
      <c r="T315" s="292">
        <f t="shared" si="52"/>
        <v>0</v>
      </c>
    </row>
    <row r="316" spans="1:20" s="292" customFormat="1" ht="15.75" hidden="1" customHeight="1" outlineLevel="1" x14ac:dyDescent="0.25">
      <c r="A316" s="511"/>
      <c r="B316" s="457"/>
      <c r="C316" s="505"/>
      <c r="D316" s="489"/>
      <c r="E316" s="490"/>
      <c r="F316" s="491"/>
      <c r="G316" s="492"/>
      <c r="H316" s="493"/>
      <c r="I316" s="493"/>
      <c r="J316" s="493"/>
      <c r="K316" s="494">
        <f t="shared" si="46"/>
        <v>0</v>
      </c>
      <c r="L316" s="495">
        <f t="shared" si="48"/>
        <v>0</v>
      </c>
      <c r="M316" s="454">
        <f t="shared" si="49"/>
        <v>0</v>
      </c>
      <c r="N316" s="454">
        <f t="shared" si="50"/>
        <v>0</v>
      </c>
      <c r="O316" s="512">
        <f t="shared" si="51"/>
        <v>0</v>
      </c>
      <c r="P316" s="513">
        <f t="shared" si="53"/>
        <v>0</v>
      </c>
      <c r="Q316" s="387"/>
      <c r="R316" s="399"/>
      <c r="S316" s="400"/>
      <c r="T316" s="292">
        <f t="shared" si="52"/>
        <v>0</v>
      </c>
    </row>
    <row r="317" spans="1:20" s="292" customFormat="1" ht="15.75" hidden="1" customHeight="1" outlineLevel="1" x14ac:dyDescent="0.25">
      <c r="A317" s="511"/>
      <c r="B317" s="457"/>
      <c r="C317" s="505"/>
      <c r="D317" s="489"/>
      <c r="E317" s="490"/>
      <c r="F317" s="491"/>
      <c r="G317" s="492"/>
      <c r="H317" s="493"/>
      <c r="I317" s="493"/>
      <c r="J317" s="493"/>
      <c r="K317" s="494">
        <f t="shared" si="46"/>
        <v>0</v>
      </c>
      <c r="L317" s="495">
        <f t="shared" si="48"/>
        <v>0</v>
      </c>
      <c r="M317" s="454">
        <f t="shared" si="49"/>
        <v>0</v>
      </c>
      <c r="N317" s="454">
        <f t="shared" si="50"/>
        <v>0</v>
      </c>
      <c r="O317" s="512">
        <f t="shared" si="51"/>
        <v>0</v>
      </c>
      <c r="P317" s="513">
        <f t="shared" si="53"/>
        <v>0</v>
      </c>
      <c r="Q317" s="387"/>
      <c r="R317" s="399"/>
      <c r="S317" s="400"/>
      <c r="T317" s="292">
        <f t="shared" si="52"/>
        <v>0</v>
      </c>
    </row>
    <row r="318" spans="1:20" s="292" customFormat="1" ht="15.75" hidden="1" customHeight="1" outlineLevel="1" x14ac:dyDescent="0.25">
      <c r="A318" s="511"/>
      <c r="B318" s="457"/>
      <c r="C318" s="505"/>
      <c r="D318" s="489"/>
      <c r="E318" s="490"/>
      <c r="F318" s="491"/>
      <c r="G318" s="492"/>
      <c r="H318" s="493"/>
      <c r="I318" s="493"/>
      <c r="J318" s="493"/>
      <c r="K318" s="494">
        <f t="shared" si="46"/>
        <v>0</v>
      </c>
      <c r="L318" s="495">
        <f t="shared" si="48"/>
        <v>0</v>
      </c>
      <c r="M318" s="454">
        <f t="shared" si="49"/>
        <v>0</v>
      </c>
      <c r="N318" s="454">
        <f t="shared" si="50"/>
        <v>0</v>
      </c>
      <c r="O318" s="512">
        <f t="shared" si="51"/>
        <v>0</v>
      </c>
      <c r="P318" s="513">
        <f t="shared" si="53"/>
        <v>0</v>
      </c>
      <c r="Q318" s="387"/>
      <c r="R318" s="399"/>
      <c r="S318" s="400"/>
      <c r="T318" s="292">
        <f t="shared" si="52"/>
        <v>0</v>
      </c>
    </row>
    <row r="319" spans="1:20" s="292" customFormat="1" ht="15.75" hidden="1" customHeight="1" outlineLevel="1" x14ac:dyDescent="0.25">
      <c r="A319" s="511"/>
      <c r="B319" s="457"/>
      <c r="C319" s="505"/>
      <c r="D319" s="489"/>
      <c r="E319" s="514"/>
      <c r="F319" s="515"/>
      <c r="G319" s="516"/>
      <c r="H319" s="517"/>
      <c r="I319" s="517"/>
      <c r="J319" s="517"/>
      <c r="K319" s="518">
        <f t="shared" si="46"/>
        <v>0</v>
      </c>
      <c r="L319" s="395">
        <f t="shared" si="48"/>
        <v>0</v>
      </c>
      <c r="M319" s="396">
        <f t="shared" si="49"/>
        <v>0</v>
      </c>
      <c r="N319" s="396">
        <f t="shared" si="50"/>
        <v>0</v>
      </c>
      <c r="O319" s="519">
        <f t="shared" si="51"/>
        <v>0</v>
      </c>
      <c r="P319" s="513">
        <f t="shared" si="53"/>
        <v>0</v>
      </c>
      <c r="Q319" s="387"/>
      <c r="R319" s="399"/>
      <c r="S319" s="400"/>
      <c r="T319" s="292">
        <f t="shared" si="52"/>
        <v>0</v>
      </c>
    </row>
    <row r="320" spans="1:20" s="312" customFormat="1" ht="16.5" collapsed="1" thickBot="1" x14ac:dyDescent="0.3">
      <c r="A320" s="520"/>
      <c r="B320" s="459" t="s">
        <v>756</v>
      </c>
      <c r="C320" s="521"/>
      <c r="D320" s="522">
        <v>1.0469999999999999</v>
      </c>
      <c r="E320" s="523">
        <f>SUM(E291:E319)</f>
        <v>0</v>
      </c>
      <c r="F320" s="524">
        <f t="shared" ref="F320:O320" si="54">SUM(F291:F319)</f>
        <v>0</v>
      </c>
      <c r="G320" s="525">
        <f t="shared" si="54"/>
        <v>0</v>
      </c>
      <c r="H320" s="526">
        <f t="shared" si="54"/>
        <v>0</v>
      </c>
      <c r="I320" s="526">
        <f t="shared" si="54"/>
        <v>0</v>
      </c>
      <c r="J320" s="526">
        <f t="shared" si="54"/>
        <v>0</v>
      </c>
      <c r="K320" s="527">
        <f t="shared" si="46"/>
        <v>0</v>
      </c>
      <c r="L320" s="528">
        <f t="shared" si="54"/>
        <v>0</v>
      </c>
      <c r="M320" s="461">
        <f t="shared" si="54"/>
        <v>0</v>
      </c>
      <c r="N320" s="461">
        <f t="shared" si="54"/>
        <v>0</v>
      </c>
      <c r="O320" s="529">
        <f t="shared" si="54"/>
        <v>0</v>
      </c>
      <c r="P320" s="530">
        <f t="shared" si="53"/>
        <v>0</v>
      </c>
      <c r="Q320" s="462">
        <f>ROUND(P320*1.2,8)</f>
        <v>0</v>
      </c>
      <c r="R320" s="463">
        <f>E320</f>
        <v>0</v>
      </c>
      <c r="S320" s="464">
        <f>F320</f>
        <v>0</v>
      </c>
      <c r="T320" s="312">
        <f t="shared" si="52"/>
        <v>0</v>
      </c>
    </row>
    <row r="321" spans="1:20" s="292" customFormat="1" ht="15.75" hidden="1" customHeight="1" outlineLevel="1" x14ac:dyDescent="0.25">
      <c r="A321" s="508"/>
      <c r="B321" s="465"/>
      <c r="C321" s="507"/>
      <c r="D321" s="480"/>
      <c r="E321" s="481"/>
      <c r="F321" s="482"/>
      <c r="G321" s="501"/>
      <c r="H321" s="502"/>
      <c r="I321" s="502"/>
      <c r="J321" s="502"/>
      <c r="K321" s="503">
        <f t="shared" ref="K321:K350" si="55">SUM(G321:J321)</f>
        <v>0</v>
      </c>
      <c r="L321" s="486">
        <f t="shared" ref="L321:L349" si="56">ROUND(E321*G321,8)+ROUND(F321*G321,8)</f>
        <v>0</v>
      </c>
      <c r="M321" s="446">
        <f t="shared" ref="M321:M349" si="57">ROUND(E321*H321,8)+ROUND(F321*H321,8)</f>
        <v>0</v>
      </c>
      <c r="N321" s="446">
        <f t="shared" ref="N321:N349" si="58">ROUND(E321*I321,8)+ROUND(F321*I321,8)</f>
        <v>0</v>
      </c>
      <c r="O321" s="509">
        <f t="shared" ref="O321:O349" si="59">ROUND(E321*J321,8)+ROUND(F321*J321,8)</f>
        <v>0</v>
      </c>
      <c r="P321" s="510">
        <f t="shared" ref="P321:P332" si="60">SUM(L321:O321)</f>
        <v>0</v>
      </c>
      <c r="Q321" s="387"/>
      <c r="R321" s="399"/>
      <c r="S321" s="400"/>
      <c r="T321" s="292">
        <f t="shared" si="52"/>
        <v>0</v>
      </c>
    </row>
    <row r="322" spans="1:20" s="292" customFormat="1" ht="15.75" hidden="1" customHeight="1" outlineLevel="1" x14ac:dyDescent="0.25">
      <c r="A322" s="511"/>
      <c r="B322" s="457"/>
      <c r="C322" s="505"/>
      <c r="D322" s="489"/>
      <c r="E322" s="490"/>
      <c r="F322" s="491"/>
      <c r="G322" s="492"/>
      <c r="H322" s="493"/>
      <c r="I322" s="493"/>
      <c r="J322" s="493"/>
      <c r="K322" s="494">
        <f t="shared" si="55"/>
        <v>0</v>
      </c>
      <c r="L322" s="495">
        <f t="shared" si="56"/>
        <v>0</v>
      </c>
      <c r="M322" s="454">
        <f t="shared" si="57"/>
        <v>0</v>
      </c>
      <c r="N322" s="454">
        <f t="shared" si="58"/>
        <v>0</v>
      </c>
      <c r="O322" s="512">
        <f t="shared" si="59"/>
        <v>0</v>
      </c>
      <c r="P322" s="513">
        <f t="shared" si="60"/>
        <v>0</v>
      </c>
      <c r="Q322" s="387"/>
      <c r="R322" s="399"/>
      <c r="S322" s="400"/>
      <c r="T322" s="292">
        <f t="shared" si="52"/>
        <v>0</v>
      </c>
    </row>
    <row r="323" spans="1:20" s="292" customFormat="1" ht="15.75" hidden="1" customHeight="1" outlineLevel="1" x14ac:dyDescent="0.25">
      <c r="A323" s="511"/>
      <c r="B323" s="457"/>
      <c r="C323" s="505"/>
      <c r="D323" s="489"/>
      <c r="E323" s="490"/>
      <c r="F323" s="491"/>
      <c r="G323" s="492"/>
      <c r="H323" s="493"/>
      <c r="I323" s="493"/>
      <c r="J323" s="493"/>
      <c r="K323" s="494">
        <f t="shared" si="55"/>
        <v>0</v>
      </c>
      <c r="L323" s="495">
        <f t="shared" si="56"/>
        <v>0</v>
      </c>
      <c r="M323" s="454">
        <f t="shared" si="57"/>
        <v>0</v>
      </c>
      <c r="N323" s="454">
        <f t="shared" si="58"/>
        <v>0</v>
      </c>
      <c r="O323" s="512">
        <f t="shared" si="59"/>
        <v>0</v>
      </c>
      <c r="P323" s="513">
        <f t="shared" si="60"/>
        <v>0</v>
      </c>
      <c r="Q323" s="387"/>
      <c r="R323" s="399"/>
      <c r="S323" s="400"/>
      <c r="T323" s="292">
        <f t="shared" si="52"/>
        <v>0</v>
      </c>
    </row>
    <row r="324" spans="1:20" s="292" customFormat="1" ht="15.75" hidden="1" customHeight="1" outlineLevel="1" x14ac:dyDescent="0.25">
      <c r="A324" s="511"/>
      <c r="B324" s="457"/>
      <c r="C324" s="505"/>
      <c r="D324" s="489"/>
      <c r="E324" s="490"/>
      <c r="F324" s="491"/>
      <c r="G324" s="492"/>
      <c r="H324" s="493"/>
      <c r="I324" s="493"/>
      <c r="J324" s="493"/>
      <c r="K324" s="494">
        <f t="shared" si="55"/>
        <v>0</v>
      </c>
      <c r="L324" s="495">
        <f t="shared" si="56"/>
        <v>0</v>
      </c>
      <c r="M324" s="454">
        <f t="shared" si="57"/>
        <v>0</v>
      </c>
      <c r="N324" s="454">
        <f t="shared" si="58"/>
        <v>0</v>
      </c>
      <c r="O324" s="512">
        <f t="shared" si="59"/>
        <v>0</v>
      </c>
      <c r="P324" s="513">
        <f t="shared" si="60"/>
        <v>0</v>
      </c>
      <c r="Q324" s="387"/>
      <c r="R324" s="399"/>
      <c r="S324" s="400"/>
      <c r="T324" s="292">
        <f t="shared" si="52"/>
        <v>0</v>
      </c>
    </row>
    <row r="325" spans="1:20" s="292" customFormat="1" ht="15.75" hidden="1" customHeight="1" outlineLevel="1" x14ac:dyDescent="0.25">
      <c r="A325" s="511"/>
      <c r="B325" s="457"/>
      <c r="C325" s="505"/>
      <c r="D325" s="489"/>
      <c r="E325" s="490"/>
      <c r="F325" s="491"/>
      <c r="G325" s="492"/>
      <c r="H325" s="493"/>
      <c r="I325" s="493"/>
      <c r="J325" s="493"/>
      <c r="K325" s="494">
        <f t="shared" si="55"/>
        <v>0</v>
      </c>
      <c r="L325" s="495">
        <f t="shared" si="56"/>
        <v>0</v>
      </c>
      <c r="M325" s="454">
        <f t="shared" si="57"/>
        <v>0</v>
      </c>
      <c r="N325" s="454">
        <f t="shared" si="58"/>
        <v>0</v>
      </c>
      <c r="O325" s="512">
        <f t="shared" si="59"/>
        <v>0</v>
      </c>
      <c r="P325" s="513">
        <f t="shared" si="60"/>
        <v>0</v>
      </c>
      <c r="Q325" s="387"/>
      <c r="R325" s="399"/>
      <c r="S325" s="400"/>
      <c r="T325" s="292">
        <f t="shared" si="52"/>
        <v>0</v>
      </c>
    </row>
    <row r="326" spans="1:20" s="292" customFormat="1" ht="15.75" hidden="1" customHeight="1" outlineLevel="1" x14ac:dyDescent="0.25">
      <c r="A326" s="511"/>
      <c r="B326" s="457"/>
      <c r="C326" s="505"/>
      <c r="D326" s="489"/>
      <c r="E326" s="490"/>
      <c r="F326" s="491"/>
      <c r="G326" s="492"/>
      <c r="H326" s="493"/>
      <c r="I326" s="493"/>
      <c r="J326" s="493"/>
      <c r="K326" s="494">
        <f t="shared" si="55"/>
        <v>0</v>
      </c>
      <c r="L326" s="495">
        <f t="shared" si="56"/>
        <v>0</v>
      </c>
      <c r="M326" s="454">
        <f t="shared" si="57"/>
        <v>0</v>
      </c>
      <c r="N326" s="454">
        <f t="shared" si="58"/>
        <v>0</v>
      </c>
      <c r="O326" s="512">
        <f t="shared" si="59"/>
        <v>0</v>
      </c>
      <c r="P326" s="513">
        <f t="shared" si="60"/>
        <v>0</v>
      </c>
      <c r="Q326" s="387"/>
      <c r="R326" s="399"/>
      <c r="S326" s="400"/>
      <c r="T326" s="292">
        <f t="shared" si="52"/>
        <v>0</v>
      </c>
    </row>
    <row r="327" spans="1:20" s="292" customFormat="1" ht="15.75" hidden="1" customHeight="1" outlineLevel="1" x14ac:dyDescent="0.25">
      <c r="A327" s="511"/>
      <c r="B327" s="457"/>
      <c r="C327" s="505"/>
      <c r="D327" s="489"/>
      <c r="E327" s="490"/>
      <c r="F327" s="491"/>
      <c r="G327" s="492"/>
      <c r="H327" s="493"/>
      <c r="I327" s="493"/>
      <c r="J327" s="493"/>
      <c r="K327" s="494">
        <f t="shared" si="55"/>
        <v>0</v>
      </c>
      <c r="L327" s="495">
        <f t="shared" si="56"/>
        <v>0</v>
      </c>
      <c r="M327" s="454">
        <f t="shared" si="57"/>
        <v>0</v>
      </c>
      <c r="N327" s="454">
        <f t="shared" si="58"/>
        <v>0</v>
      </c>
      <c r="O327" s="512">
        <f t="shared" si="59"/>
        <v>0</v>
      </c>
      <c r="P327" s="513">
        <f t="shared" si="60"/>
        <v>0</v>
      </c>
      <c r="Q327" s="387"/>
      <c r="R327" s="399"/>
      <c r="S327" s="400"/>
      <c r="T327" s="292">
        <f t="shared" si="52"/>
        <v>0</v>
      </c>
    </row>
    <row r="328" spans="1:20" s="292" customFormat="1" ht="15.75" hidden="1" customHeight="1" outlineLevel="1" x14ac:dyDescent="0.25">
      <c r="A328" s="511"/>
      <c r="B328" s="457"/>
      <c r="C328" s="505"/>
      <c r="D328" s="489"/>
      <c r="E328" s="490"/>
      <c r="F328" s="491"/>
      <c r="G328" s="492"/>
      <c r="H328" s="493"/>
      <c r="I328" s="493"/>
      <c r="J328" s="493"/>
      <c r="K328" s="494">
        <f t="shared" si="55"/>
        <v>0</v>
      </c>
      <c r="L328" s="495">
        <f t="shared" si="56"/>
        <v>0</v>
      </c>
      <c r="M328" s="454">
        <f t="shared" si="57"/>
        <v>0</v>
      </c>
      <c r="N328" s="454">
        <f t="shared" si="58"/>
        <v>0</v>
      </c>
      <c r="O328" s="512">
        <f t="shared" si="59"/>
        <v>0</v>
      </c>
      <c r="P328" s="513">
        <f t="shared" si="60"/>
        <v>0</v>
      </c>
      <c r="Q328" s="387"/>
      <c r="R328" s="399"/>
      <c r="S328" s="400"/>
      <c r="T328" s="292">
        <f t="shared" si="52"/>
        <v>0</v>
      </c>
    </row>
    <row r="329" spans="1:20" s="292" customFormat="1" ht="15.75" hidden="1" customHeight="1" outlineLevel="1" x14ac:dyDescent="0.25">
      <c r="A329" s="511"/>
      <c r="B329" s="457"/>
      <c r="C329" s="505"/>
      <c r="D329" s="489"/>
      <c r="E329" s="490"/>
      <c r="F329" s="491"/>
      <c r="G329" s="492"/>
      <c r="H329" s="493"/>
      <c r="I329" s="493"/>
      <c r="J329" s="493"/>
      <c r="K329" s="494">
        <f t="shared" si="55"/>
        <v>0</v>
      </c>
      <c r="L329" s="495">
        <f t="shared" si="56"/>
        <v>0</v>
      </c>
      <c r="M329" s="454">
        <f t="shared" si="57"/>
        <v>0</v>
      </c>
      <c r="N329" s="454">
        <f t="shared" si="58"/>
        <v>0</v>
      </c>
      <c r="O329" s="512">
        <f t="shared" si="59"/>
        <v>0</v>
      </c>
      <c r="P329" s="513">
        <f t="shared" si="60"/>
        <v>0</v>
      </c>
      <c r="Q329" s="387"/>
      <c r="R329" s="399"/>
      <c r="S329" s="400"/>
      <c r="T329" s="292">
        <f t="shared" si="52"/>
        <v>0</v>
      </c>
    </row>
    <row r="330" spans="1:20" s="292" customFormat="1" ht="15.75" hidden="1" customHeight="1" outlineLevel="1" x14ac:dyDescent="0.25">
      <c r="A330" s="511"/>
      <c r="B330" s="457"/>
      <c r="C330" s="505"/>
      <c r="D330" s="489"/>
      <c r="E330" s="490"/>
      <c r="F330" s="491"/>
      <c r="G330" s="492"/>
      <c r="H330" s="493"/>
      <c r="I330" s="493"/>
      <c r="J330" s="493"/>
      <c r="K330" s="494">
        <f t="shared" si="55"/>
        <v>0</v>
      </c>
      <c r="L330" s="495">
        <f t="shared" si="56"/>
        <v>0</v>
      </c>
      <c r="M330" s="454">
        <f t="shared" si="57"/>
        <v>0</v>
      </c>
      <c r="N330" s="454">
        <f t="shared" si="58"/>
        <v>0</v>
      </c>
      <c r="O330" s="512">
        <f t="shared" si="59"/>
        <v>0</v>
      </c>
      <c r="P330" s="513">
        <f t="shared" si="60"/>
        <v>0</v>
      </c>
      <c r="Q330" s="387"/>
      <c r="R330" s="399"/>
      <c r="S330" s="400"/>
      <c r="T330" s="292">
        <f t="shared" si="52"/>
        <v>0</v>
      </c>
    </row>
    <row r="331" spans="1:20" s="292" customFormat="1" ht="15.75" hidden="1" customHeight="1" outlineLevel="1" x14ac:dyDescent="0.25">
      <c r="A331" s="511"/>
      <c r="B331" s="457"/>
      <c r="C331" s="505"/>
      <c r="D331" s="489"/>
      <c r="E331" s="490"/>
      <c r="F331" s="491"/>
      <c r="G331" s="492"/>
      <c r="H331" s="493"/>
      <c r="I331" s="493"/>
      <c r="J331" s="493"/>
      <c r="K331" s="494">
        <f t="shared" si="55"/>
        <v>0</v>
      </c>
      <c r="L331" s="495">
        <f t="shared" si="56"/>
        <v>0</v>
      </c>
      <c r="M331" s="454">
        <f t="shared" si="57"/>
        <v>0</v>
      </c>
      <c r="N331" s="454">
        <f t="shared" si="58"/>
        <v>0</v>
      </c>
      <c r="O331" s="512">
        <f t="shared" si="59"/>
        <v>0</v>
      </c>
      <c r="P331" s="513">
        <f t="shared" si="60"/>
        <v>0</v>
      </c>
      <c r="Q331" s="387"/>
      <c r="R331" s="399"/>
      <c r="S331" s="400"/>
      <c r="T331" s="292">
        <f t="shared" si="52"/>
        <v>0</v>
      </c>
    </row>
    <row r="332" spans="1:20" s="292" customFormat="1" ht="15.75" hidden="1" customHeight="1" outlineLevel="1" x14ac:dyDescent="0.25">
      <c r="A332" s="511"/>
      <c r="B332" s="457"/>
      <c r="C332" s="505"/>
      <c r="D332" s="489"/>
      <c r="E332" s="490"/>
      <c r="F332" s="491"/>
      <c r="G332" s="492"/>
      <c r="H332" s="493"/>
      <c r="I332" s="493"/>
      <c r="J332" s="493"/>
      <c r="K332" s="494">
        <f t="shared" si="55"/>
        <v>0</v>
      </c>
      <c r="L332" s="495">
        <f t="shared" si="56"/>
        <v>0</v>
      </c>
      <c r="M332" s="454">
        <f t="shared" si="57"/>
        <v>0</v>
      </c>
      <c r="N332" s="454">
        <f t="shared" si="58"/>
        <v>0</v>
      </c>
      <c r="O332" s="512">
        <f t="shared" si="59"/>
        <v>0</v>
      </c>
      <c r="P332" s="513">
        <f t="shared" si="60"/>
        <v>0</v>
      </c>
      <c r="Q332" s="387"/>
      <c r="R332" s="399"/>
      <c r="S332" s="400"/>
      <c r="T332" s="292">
        <f t="shared" si="52"/>
        <v>0</v>
      </c>
    </row>
    <row r="333" spans="1:20" s="292" customFormat="1" ht="15.75" hidden="1" customHeight="1" outlineLevel="1" x14ac:dyDescent="0.25">
      <c r="A333" s="511"/>
      <c r="B333" s="457"/>
      <c r="C333" s="505"/>
      <c r="D333" s="489"/>
      <c r="E333" s="490"/>
      <c r="F333" s="491"/>
      <c r="G333" s="492"/>
      <c r="H333" s="493"/>
      <c r="I333" s="493"/>
      <c r="J333" s="493"/>
      <c r="K333" s="494">
        <f t="shared" si="55"/>
        <v>0</v>
      </c>
      <c r="L333" s="495">
        <f t="shared" si="56"/>
        <v>0</v>
      </c>
      <c r="M333" s="454">
        <f t="shared" si="57"/>
        <v>0</v>
      </c>
      <c r="N333" s="454">
        <f t="shared" si="58"/>
        <v>0</v>
      </c>
      <c r="O333" s="512">
        <f t="shared" si="59"/>
        <v>0</v>
      </c>
      <c r="P333" s="513">
        <f t="shared" ref="P333:P350" si="61">SUM(L333:O333)</f>
        <v>0</v>
      </c>
      <c r="Q333" s="387"/>
      <c r="R333" s="399"/>
      <c r="S333" s="400"/>
      <c r="T333" s="292">
        <f t="shared" si="52"/>
        <v>0</v>
      </c>
    </row>
    <row r="334" spans="1:20" s="292" customFormat="1" ht="15.75" hidden="1" customHeight="1" outlineLevel="1" x14ac:dyDescent="0.25">
      <c r="A334" s="511"/>
      <c r="B334" s="457"/>
      <c r="C334" s="505"/>
      <c r="D334" s="489"/>
      <c r="E334" s="490"/>
      <c r="F334" s="491"/>
      <c r="G334" s="492"/>
      <c r="H334" s="493"/>
      <c r="I334" s="493"/>
      <c r="J334" s="493"/>
      <c r="K334" s="494">
        <f t="shared" si="55"/>
        <v>0</v>
      </c>
      <c r="L334" s="495">
        <f t="shared" si="56"/>
        <v>0</v>
      </c>
      <c r="M334" s="454">
        <f t="shared" si="57"/>
        <v>0</v>
      </c>
      <c r="N334" s="454">
        <f t="shared" si="58"/>
        <v>0</v>
      </c>
      <c r="O334" s="512">
        <f t="shared" si="59"/>
        <v>0</v>
      </c>
      <c r="P334" s="513">
        <f t="shared" si="61"/>
        <v>0</v>
      </c>
      <c r="Q334" s="387"/>
      <c r="R334" s="399"/>
      <c r="S334" s="400"/>
      <c r="T334" s="292">
        <f t="shared" si="52"/>
        <v>0</v>
      </c>
    </row>
    <row r="335" spans="1:20" s="292" customFormat="1" ht="15.75" hidden="1" customHeight="1" outlineLevel="1" x14ac:dyDescent="0.25">
      <c r="A335" s="511"/>
      <c r="B335" s="457"/>
      <c r="C335" s="505"/>
      <c r="D335" s="489"/>
      <c r="E335" s="490"/>
      <c r="F335" s="491"/>
      <c r="G335" s="492"/>
      <c r="H335" s="493"/>
      <c r="I335" s="493"/>
      <c r="J335" s="493"/>
      <c r="K335" s="494">
        <f t="shared" si="55"/>
        <v>0</v>
      </c>
      <c r="L335" s="495">
        <f t="shared" si="56"/>
        <v>0</v>
      </c>
      <c r="M335" s="454">
        <f t="shared" si="57"/>
        <v>0</v>
      </c>
      <c r="N335" s="454">
        <f t="shared" si="58"/>
        <v>0</v>
      </c>
      <c r="O335" s="512">
        <f t="shared" si="59"/>
        <v>0</v>
      </c>
      <c r="P335" s="513">
        <f t="shared" si="61"/>
        <v>0</v>
      </c>
      <c r="Q335" s="387"/>
      <c r="R335" s="399"/>
      <c r="S335" s="400"/>
      <c r="T335" s="292">
        <f t="shared" si="52"/>
        <v>0</v>
      </c>
    </row>
    <row r="336" spans="1:20" s="292" customFormat="1" ht="15.75" hidden="1" customHeight="1" outlineLevel="1" x14ac:dyDescent="0.25">
      <c r="A336" s="511"/>
      <c r="B336" s="457"/>
      <c r="C336" s="505"/>
      <c r="D336" s="489"/>
      <c r="E336" s="490"/>
      <c r="F336" s="491"/>
      <c r="G336" s="492"/>
      <c r="H336" s="493"/>
      <c r="I336" s="493"/>
      <c r="J336" s="493"/>
      <c r="K336" s="494">
        <f t="shared" si="55"/>
        <v>0</v>
      </c>
      <c r="L336" s="495">
        <f t="shared" si="56"/>
        <v>0</v>
      </c>
      <c r="M336" s="454">
        <f t="shared" si="57"/>
        <v>0</v>
      </c>
      <c r="N336" s="454">
        <f t="shared" si="58"/>
        <v>0</v>
      </c>
      <c r="O336" s="512">
        <f t="shared" si="59"/>
        <v>0</v>
      </c>
      <c r="P336" s="513">
        <f t="shared" si="61"/>
        <v>0</v>
      </c>
      <c r="Q336" s="387"/>
      <c r="R336" s="399"/>
      <c r="S336" s="400"/>
      <c r="T336" s="292">
        <f t="shared" si="52"/>
        <v>0</v>
      </c>
    </row>
    <row r="337" spans="1:20" s="292" customFormat="1" ht="15.75" hidden="1" customHeight="1" outlineLevel="1" x14ac:dyDescent="0.25">
      <c r="A337" s="511"/>
      <c r="B337" s="457"/>
      <c r="C337" s="505"/>
      <c r="D337" s="489"/>
      <c r="E337" s="490"/>
      <c r="F337" s="491"/>
      <c r="G337" s="492"/>
      <c r="H337" s="493"/>
      <c r="I337" s="493"/>
      <c r="J337" s="493"/>
      <c r="K337" s="494">
        <f t="shared" si="55"/>
        <v>0</v>
      </c>
      <c r="L337" s="495">
        <f t="shared" si="56"/>
        <v>0</v>
      </c>
      <c r="M337" s="454">
        <f t="shared" si="57"/>
        <v>0</v>
      </c>
      <c r="N337" s="454">
        <f t="shared" si="58"/>
        <v>0</v>
      </c>
      <c r="O337" s="512">
        <f t="shared" si="59"/>
        <v>0</v>
      </c>
      <c r="P337" s="513">
        <f t="shared" si="61"/>
        <v>0</v>
      </c>
      <c r="Q337" s="387"/>
      <c r="R337" s="399"/>
      <c r="S337" s="400"/>
      <c r="T337" s="292">
        <f t="shared" si="52"/>
        <v>0</v>
      </c>
    </row>
    <row r="338" spans="1:20" s="292" customFormat="1" ht="15.75" hidden="1" customHeight="1" outlineLevel="1" x14ac:dyDescent="0.25">
      <c r="A338" s="511"/>
      <c r="B338" s="457"/>
      <c r="C338" s="505"/>
      <c r="D338" s="489"/>
      <c r="E338" s="490"/>
      <c r="F338" s="491"/>
      <c r="G338" s="492"/>
      <c r="H338" s="493"/>
      <c r="I338" s="493"/>
      <c r="J338" s="493"/>
      <c r="K338" s="494">
        <f t="shared" si="55"/>
        <v>0</v>
      </c>
      <c r="L338" s="495">
        <f t="shared" si="56"/>
        <v>0</v>
      </c>
      <c r="M338" s="454">
        <f t="shared" si="57"/>
        <v>0</v>
      </c>
      <c r="N338" s="454">
        <f t="shared" si="58"/>
        <v>0</v>
      </c>
      <c r="O338" s="512">
        <f t="shared" si="59"/>
        <v>0</v>
      </c>
      <c r="P338" s="513">
        <f t="shared" si="61"/>
        <v>0</v>
      </c>
      <c r="Q338" s="387"/>
      <c r="R338" s="399"/>
      <c r="S338" s="400"/>
      <c r="T338" s="292">
        <f t="shared" si="52"/>
        <v>0</v>
      </c>
    </row>
    <row r="339" spans="1:20" s="292" customFormat="1" ht="15.75" hidden="1" customHeight="1" outlineLevel="1" x14ac:dyDescent="0.25">
      <c r="A339" s="511"/>
      <c r="B339" s="457"/>
      <c r="C339" s="505"/>
      <c r="D339" s="489"/>
      <c r="E339" s="490"/>
      <c r="F339" s="491"/>
      <c r="G339" s="492"/>
      <c r="H339" s="493"/>
      <c r="I339" s="493"/>
      <c r="J339" s="493"/>
      <c r="K339" s="494">
        <f t="shared" si="55"/>
        <v>0</v>
      </c>
      <c r="L339" s="495">
        <f t="shared" si="56"/>
        <v>0</v>
      </c>
      <c r="M339" s="454">
        <f t="shared" si="57"/>
        <v>0</v>
      </c>
      <c r="N339" s="454">
        <f t="shared" si="58"/>
        <v>0</v>
      </c>
      <c r="O339" s="512">
        <f t="shared" si="59"/>
        <v>0</v>
      </c>
      <c r="P339" s="513">
        <f t="shared" si="61"/>
        <v>0</v>
      </c>
      <c r="Q339" s="387"/>
      <c r="R339" s="399"/>
      <c r="S339" s="400"/>
      <c r="T339" s="292">
        <f t="shared" si="52"/>
        <v>0</v>
      </c>
    </row>
    <row r="340" spans="1:20" s="292" customFormat="1" ht="15.75" hidden="1" customHeight="1" outlineLevel="1" x14ac:dyDescent="0.25">
      <c r="A340" s="511"/>
      <c r="B340" s="457"/>
      <c r="C340" s="505"/>
      <c r="D340" s="489"/>
      <c r="E340" s="490"/>
      <c r="F340" s="491"/>
      <c r="G340" s="492"/>
      <c r="H340" s="493"/>
      <c r="I340" s="493"/>
      <c r="J340" s="493"/>
      <c r="K340" s="494">
        <f t="shared" si="55"/>
        <v>0</v>
      </c>
      <c r="L340" s="495">
        <f t="shared" si="56"/>
        <v>0</v>
      </c>
      <c r="M340" s="454">
        <f t="shared" si="57"/>
        <v>0</v>
      </c>
      <c r="N340" s="454">
        <f t="shared" si="58"/>
        <v>0</v>
      </c>
      <c r="O340" s="512">
        <f t="shared" si="59"/>
        <v>0</v>
      </c>
      <c r="P340" s="513">
        <f t="shared" si="61"/>
        <v>0</v>
      </c>
      <c r="Q340" s="387"/>
      <c r="R340" s="399"/>
      <c r="S340" s="400"/>
      <c r="T340" s="292">
        <f t="shared" si="52"/>
        <v>0</v>
      </c>
    </row>
    <row r="341" spans="1:20" s="292" customFormat="1" ht="15.75" hidden="1" customHeight="1" outlineLevel="1" x14ac:dyDescent="0.25">
      <c r="A341" s="511"/>
      <c r="B341" s="457"/>
      <c r="C341" s="505"/>
      <c r="D341" s="489"/>
      <c r="E341" s="490"/>
      <c r="F341" s="491"/>
      <c r="G341" s="492"/>
      <c r="H341" s="493"/>
      <c r="I341" s="493"/>
      <c r="J341" s="493"/>
      <c r="K341" s="494">
        <f t="shared" si="55"/>
        <v>0</v>
      </c>
      <c r="L341" s="495">
        <f t="shared" si="56"/>
        <v>0</v>
      </c>
      <c r="M341" s="454">
        <f t="shared" si="57"/>
        <v>0</v>
      </c>
      <c r="N341" s="454">
        <f t="shared" si="58"/>
        <v>0</v>
      </c>
      <c r="O341" s="512">
        <f t="shared" si="59"/>
        <v>0</v>
      </c>
      <c r="P341" s="513">
        <f t="shared" si="61"/>
        <v>0</v>
      </c>
      <c r="Q341" s="387"/>
      <c r="R341" s="399"/>
      <c r="S341" s="400"/>
      <c r="T341" s="292">
        <f t="shared" si="52"/>
        <v>0</v>
      </c>
    </row>
    <row r="342" spans="1:20" s="292" customFormat="1" ht="15.75" hidden="1" customHeight="1" outlineLevel="1" x14ac:dyDescent="0.25">
      <c r="A342" s="511"/>
      <c r="B342" s="457"/>
      <c r="C342" s="505"/>
      <c r="D342" s="489"/>
      <c r="E342" s="490"/>
      <c r="F342" s="491"/>
      <c r="G342" s="492"/>
      <c r="H342" s="493"/>
      <c r="I342" s="493"/>
      <c r="J342" s="493"/>
      <c r="K342" s="494">
        <f t="shared" si="55"/>
        <v>0</v>
      </c>
      <c r="L342" s="495">
        <f t="shared" si="56"/>
        <v>0</v>
      </c>
      <c r="M342" s="454">
        <f t="shared" si="57"/>
        <v>0</v>
      </c>
      <c r="N342" s="454">
        <f t="shared" si="58"/>
        <v>0</v>
      </c>
      <c r="O342" s="512">
        <f t="shared" si="59"/>
        <v>0</v>
      </c>
      <c r="P342" s="513">
        <f t="shared" si="61"/>
        <v>0</v>
      </c>
      <c r="Q342" s="387"/>
      <c r="R342" s="399"/>
      <c r="S342" s="400"/>
      <c r="T342" s="292">
        <f t="shared" si="52"/>
        <v>0</v>
      </c>
    </row>
    <row r="343" spans="1:20" s="292" customFormat="1" ht="15.75" hidden="1" customHeight="1" outlineLevel="1" x14ac:dyDescent="0.25">
      <c r="A343" s="511"/>
      <c r="B343" s="457"/>
      <c r="C343" s="505"/>
      <c r="D343" s="489"/>
      <c r="E343" s="490"/>
      <c r="F343" s="491"/>
      <c r="G343" s="492"/>
      <c r="H343" s="493"/>
      <c r="I343" s="493"/>
      <c r="J343" s="493"/>
      <c r="K343" s="494">
        <f t="shared" si="55"/>
        <v>0</v>
      </c>
      <c r="L343" s="495">
        <f t="shared" si="56"/>
        <v>0</v>
      </c>
      <c r="M343" s="454">
        <f t="shared" si="57"/>
        <v>0</v>
      </c>
      <c r="N343" s="454">
        <f t="shared" si="58"/>
        <v>0</v>
      </c>
      <c r="O343" s="512">
        <f t="shared" si="59"/>
        <v>0</v>
      </c>
      <c r="P343" s="513">
        <f t="shared" si="61"/>
        <v>0</v>
      </c>
      <c r="Q343" s="387"/>
      <c r="R343" s="399"/>
      <c r="S343" s="400"/>
      <c r="T343" s="292">
        <f t="shared" si="52"/>
        <v>0</v>
      </c>
    </row>
    <row r="344" spans="1:20" s="292" customFormat="1" ht="15.75" hidden="1" customHeight="1" outlineLevel="1" x14ac:dyDescent="0.25">
      <c r="A344" s="511"/>
      <c r="B344" s="457"/>
      <c r="C344" s="505"/>
      <c r="D344" s="489"/>
      <c r="E344" s="490"/>
      <c r="F344" s="491"/>
      <c r="G344" s="492"/>
      <c r="H344" s="493"/>
      <c r="I344" s="493"/>
      <c r="J344" s="493"/>
      <c r="K344" s="494">
        <f t="shared" si="55"/>
        <v>0</v>
      </c>
      <c r="L344" s="495">
        <f t="shared" si="56"/>
        <v>0</v>
      </c>
      <c r="M344" s="454">
        <f t="shared" si="57"/>
        <v>0</v>
      </c>
      <c r="N344" s="454">
        <f t="shared" si="58"/>
        <v>0</v>
      </c>
      <c r="O344" s="512">
        <f t="shared" si="59"/>
        <v>0</v>
      </c>
      <c r="P344" s="513">
        <f t="shared" si="61"/>
        <v>0</v>
      </c>
      <c r="Q344" s="387"/>
      <c r="R344" s="399"/>
      <c r="S344" s="400"/>
      <c r="T344" s="292">
        <f t="shared" si="52"/>
        <v>0</v>
      </c>
    </row>
    <row r="345" spans="1:20" s="292" customFormat="1" ht="15.75" hidden="1" customHeight="1" outlineLevel="1" x14ac:dyDescent="0.25">
      <c r="A345" s="511"/>
      <c r="B345" s="457"/>
      <c r="C345" s="505"/>
      <c r="D345" s="489"/>
      <c r="E345" s="490"/>
      <c r="F345" s="491"/>
      <c r="G345" s="492"/>
      <c r="H345" s="493"/>
      <c r="I345" s="493"/>
      <c r="J345" s="493"/>
      <c r="K345" s="494">
        <f t="shared" si="55"/>
        <v>0</v>
      </c>
      <c r="L345" s="495">
        <f t="shared" si="56"/>
        <v>0</v>
      </c>
      <c r="M345" s="454">
        <f t="shared" si="57"/>
        <v>0</v>
      </c>
      <c r="N345" s="454">
        <f t="shared" si="58"/>
        <v>0</v>
      </c>
      <c r="O345" s="512">
        <f t="shared" si="59"/>
        <v>0</v>
      </c>
      <c r="P345" s="513">
        <f t="shared" si="61"/>
        <v>0</v>
      </c>
      <c r="Q345" s="387"/>
      <c r="R345" s="399"/>
      <c r="S345" s="400"/>
      <c r="T345" s="292">
        <f t="shared" si="52"/>
        <v>0</v>
      </c>
    </row>
    <row r="346" spans="1:20" s="292" customFormat="1" ht="15.75" hidden="1" customHeight="1" outlineLevel="1" x14ac:dyDescent="0.25">
      <c r="A346" s="511"/>
      <c r="B346" s="457"/>
      <c r="C346" s="505"/>
      <c r="D346" s="489"/>
      <c r="E346" s="490"/>
      <c r="F346" s="491"/>
      <c r="G346" s="492"/>
      <c r="H346" s="493"/>
      <c r="I346" s="493"/>
      <c r="J346" s="493"/>
      <c r="K346" s="494">
        <f t="shared" si="55"/>
        <v>0</v>
      </c>
      <c r="L346" s="495">
        <f t="shared" si="56"/>
        <v>0</v>
      </c>
      <c r="M346" s="454">
        <f t="shared" si="57"/>
        <v>0</v>
      </c>
      <c r="N346" s="454">
        <f t="shared" si="58"/>
        <v>0</v>
      </c>
      <c r="O346" s="512">
        <f t="shared" si="59"/>
        <v>0</v>
      </c>
      <c r="P346" s="513">
        <f t="shared" si="61"/>
        <v>0</v>
      </c>
      <c r="Q346" s="387"/>
      <c r="R346" s="399"/>
      <c r="S346" s="400"/>
      <c r="T346" s="292">
        <f t="shared" si="52"/>
        <v>0</v>
      </c>
    </row>
    <row r="347" spans="1:20" s="292" customFormat="1" ht="15.75" hidden="1" customHeight="1" outlineLevel="1" x14ac:dyDescent="0.25">
      <c r="A347" s="511"/>
      <c r="B347" s="457"/>
      <c r="C347" s="505"/>
      <c r="D347" s="489"/>
      <c r="E347" s="490"/>
      <c r="F347" s="491"/>
      <c r="G347" s="492"/>
      <c r="H347" s="493"/>
      <c r="I347" s="493"/>
      <c r="J347" s="493"/>
      <c r="K347" s="494">
        <f t="shared" si="55"/>
        <v>0</v>
      </c>
      <c r="L347" s="495">
        <f t="shared" si="56"/>
        <v>0</v>
      </c>
      <c r="M347" s="454">
        <f t="shared" si="57"/>
        <v>0</v>
      </c>
      <c r="N347" s="454">
        <f t="shared" si="58"/>
        <v>0</v>
      </c>
      <c r="O347" s="512">
        <f t="shared" si="59"/>
        <v>0</v>
      </c>
      <c r="P347" s="513">
        <f t="shared" si="61"/>
        <v>0</v>
      </c>
      <c r="Q347" s="387"/>
      <c r="R347" s="399"/>
      <c r="S347" s="400"/>
      <c r="T347" s="292">
        <f t="shared" si="52"/>
        <v>0</v>
      </c>
    </row>
    <row r="348" spans="1:20" s="292" customFormat="1" ht="15.75" hidden="1" customHeight="1" outlineLevel="1" x14ac:dyDescent="0.25">
      <c r="A348" s="511"/>
      <c r="B348" s="457"/>
      <c r="C348" s="505"/>
      <c r="D348" s="489"/>
      <c r="E348" s="490"/>
      <c r="F348" s="491"/>
      <c r="G348" s="492"/>
      <c r="H348" s="493"/>
      <c r="I348" s="493"/>
      <c r="J348" s="493"/>
      <c r="K348" s="494">
        <f t="shared" si="55"/>
        <v>0</v>
      </c>
      <c r="L348" s="495">
        <f t="shared" si="56"/>
        <v>0</v>
      </c>
      <c r="M348" s="454">
        <f t="shared" si="57"/>
        <v>0</v>
      </c>
      <c r="N348" s="454">
        <f t="shared" si="58"/>
        <v>0</v>
      </c>
      <c r="O348" s="512">
        <f t="shared" si="59"/>
        <v>0</v>
      </c>
      <c r="P348" s="513">
        <f t="shared" si="61"/>
        <v>0</v>
      </c>
      <c r="Q348" s="387"/>
      <c r="R348" s="399"/>
      <c r="S348" s="400"/>
      <c r="T348" s="292">
        <f t="shared" si="52"/>
        <v>0</v>
      </c>
    </row>
    <row r="349" spans="1:20" s="292" customFormat="1" ht="15.75" hidden="1" customHeight="1" outlineLevel="1" x14ac:dyDescent="0.25">
      <c r="A349" s="511"/>
      <c r="B349" s="457"/>
      <c r="C349" s="505"/>
      <c r="D349" s="489"/>
      <c r="E349" s="514"/>
      <c r="F349" s="515"/>
      <c r="G349" s="516"/>
      <c r="H349" s="517"/>
      <c r="I349" s="517"/>
      <c r="J349" s="517"/>
      <c r="K349" s="518">
        <f t="shared" si="55"/>
        <v>0</v>
      </c>
      <c r="L349" s="395">
        <f t="shared" si="56"/>
        <v>0</v>
      </c>
      <c r="M349" s="396">
        <f t="shared" si="57"/>
        <v>0</v>
      </c>
      <c r="N349" s="396">
        <f t="shared" si="58"/>
        <v>0</v>
      </c>
      <c r="O349" s="519">
        <f t="shared" si="59"/>
        <v>0</v>
      </c>
      <c r="P349" s="513">
        <f t="shared" si="61"/>
        <v>0</v>
      </c>
      <c r="Q349" s="387"/>
      <c r="R349" s="399"/>
      <c r="S349" s="400"/>
      <c r="T349" s="292">
        <f t="shared" si="52"/>
        <v>0</v>
      </c>
    </row>
    <row r="350" spans="1:20" s="312" customFormat="1" ht="16.5" collapsed="1" thickBot="1" x14ac:dyDescent="0.3">
      <c r="A350" s="520"/>
      <c r="B350" s="459" t="s">
        <v>792</v>
      </c>
      <c r="C350" s="521"/>
      <c r="D350" s="522">
        <v>0</v>
      </c>
      <c r="E350" s="523">
        <f>SUM(E321:E349)</f>
        <v>0</v>
      </c>
      <c r="F350" s="524">
        <f t="shared" ref="F350:O350" si="62">SUM(F321:F349)</f>
        <v>0</v>
      </c>
      <c r="G350" s="525">
        <f t="shared" si="62"/>
        <v>0</v>
      </c>
      <c r="H350" s="526">
        <f t="shared" si="62"/>
        <v>0</v>
      </c>
      <c r="I350" s="526">
        <f t="shared" si="62"/>
        <v>0</v>
      </c>
      <c r="J350" s="526">
        <f t="shared" si="62"/>
        <v>0</v>
      </c>
      <c r="K350" s="527">
        <f t="shared" si="55"/>
        <v>0</v>
      </c>
      <c r="L350" s="528">
        <f t="shared" si="62"/>
        <v>0</v>
      </c>
      <c r="M350" s="461">
        <f t="shared" si="62"/>
        <v>0</v>
      </c>
      <c r="N350" s="461">
        <f t="shared" si="62"/>
        <v>0</v>
      </c>
      <c r="O350" s="529">
        <f t="shared" si="62"/>
        <v>0</v>
      </c>
      <c r="P350" s="530">
        <f t="shared" si="61"/>
        <v>0</v>
      </c>
      <c r="Q350" s="462">
        <f>ROUND(P350*1.2,8)</f>
        <v>0</v>
      </c>
      <c r="R350" s="463">
        <f>E350</f>
        <v>0</v>
      </c>
      <c r="S350" s="464">
        <f>F350</f>
        <v>0</v>
      </c>
      <c r="T350" s="312">
        <f t="shared" si="52"/>
        <v>0</v>
      </c>
    </row>
    <row r="351" spans="1:20" s="292" customFormat="1" ht="15.75" x14ac:dyDescent="0.25">
      <c r="A351" s="655" t="s">
        <v>696</v>
      </c>
      <c r="B351" s="656"/>
      <c r="C351" s="656"/>
      <c r="D351" s="656"/>
      <c r="E351" s="656"/>
      <c r="F351" s="656"/>
      <c r="G351" s="656"/>
      <c r="H351" s="656"/>
      <c r="I351" s="656"/>
      <c r="J351" s="656"/>
      <c r="K351" s="657"/>
      <c r="L351" s="531">
        <f>L140+L170+L200+L230+L260+L290+L320+L350</f>
        <v>0</v>
      </c>
      <c r="M351" s="531">
        <f>M140+M170+M200+M230+M260+M290+M320+M350</f>
        <v>0</v>
      </c>
      <c r="N351" s="532">
        <f>N140+N170+N200+N230+N260+N290+N320+N350</f>
        <v>0.26011181999999999</v>
      </c>
      <c r="O351" s="532">
        <f>O140+O170+O200+O230+O260+O290+O320+O350</f>
        <v>0</v>
      </c>
      <c r="P351" s="532">
        <f>SUM(L351:O351)</f>
        <v>0.26011181999999999</v>
      </c>
      <c r="Q351" s="387"/>
      <c r="R351" s="399"/>
      <c r="S351" s="400"/>
      <c r="T351" s="292">
        <f t="shared" si="52"/>
        <v>0</v>
      </c>
    </row>
    <row r="352" spans="1:20" s="292" customFormat="1" ht="15.75" x14ac:dyDescent="0.25">
      <c r="A352" s="658" t="s">
        <v>697</v>
      </c>
      <c r="B352" s="659"/>
      <c r="C352" s="659"/>
      <c r="D352" s="659"/>
      <c r="E352" s="659"/>
      <c r="F352" s="659"/>
      <c r="G352" s="659"/>
      <c r="H352" s="659"/>
      <c r="I352" s="659"/>
      <c r="J352" s="659"/>
      <c r="K352" s="660"/>
      <c r="L352" s="533">
        <f>ROUND(L351*0.2,8)</f>
        <v>0</v>
      </c>
      <c r="M352" s="533">
        <f>ROUND(M351*0.2,8)</f>
        <v>0</v>
      </c>
      <c r="N352" s="533">
        <f>ROUND(N351*0.2,8)</f>
        <v>5.2022359999999997E-2</v>
      </c>
      <c r="O352" s="533">
        <f>ROUND(O351*0.2,8)</f>
        <v>0</v>
      </c>
      <c r="P352" s="533">
        <f>ROUND(P351*0.2,8)</f>
        <v>5.2022359999999997E-2</v>
      </c>
      <c r="Q352" s="387"/>
      <c r="R352" s="399"/>
      <c r="S352" s="400"/>
      <c r="T352" s="292">
        <f t="shared" si="52"/>
        <v>0</v>
      </c>
    </row>
    <row r="353" spans="1:20" s="292" customFormat="1" ht="15" customHeight="1" x14ac:dyDescent="0.25">
      <c r="A353" s="661" t="s">
        <v>698</v>
      </c>
      <c r="B353" s="662"/>
      <c r="C353" s="662"/>
      <c r="D353" s="662"/>
      <c r="E353" s="662"/>
      <c r="F353" s="662"/>
      <c r="G353" s="662"/>
      <c r="H353" s="662"/>
      <c r="I353" s="662"/>
      <c r="J353" s="662"/>
      <c r="K353" s="663"/>
      <c r="L353" s="342">
        <f>L351+L352</f>
        <v>0</v>
      </c>
      <c r="M353" s="342">
        <f>M351+M352</f>
        <v>0</v>
      </c>
      <c r="N353" s="342">
        <f>N351+N352</f>
        <v>0.31213417999999998</v>
      </c>
      <c r="O353" s="342">
        <f>O351+O352</f>
        <v>0</v>
      </c>
      <c r="P353" s="342">
        <f>P351+P352</f>
        <v>0.31213417999999998</v>
      </c>
      <c r="Q353" s="343">
        <f>SUM(Q200:Q350)</f>
        <v>0.31213417999999998</v>
      </c>
      <c r="R353" s="372">
        <f>E200+E230+E260+E290+E320+E350</f>
        <v>2</v>
      </c>
      <c r="S353" s="371">
        <f>F200+F230+F260+F290+F320+F350</f>
        <v>0</v>
      </c>
      <c r="T353" s="292">
        <f>SUM(T140:T350)</f>
        <v>2</v>
      </c>
    </row>
    <row r="354" spans="1:20" s="294" customFormat="1" ht="15" x14ac:dyDescent="0.25">
      <c r="A354" s="650"/>
      <c r="B354" s="651"/>
      <c r="C354" s="651"/>
      <c r="D354" s="651"/>
      <c r="E354" s="651"/>
      <c r="F354" s="651"/>
      <c r="G354" s="651"/>
      <c r="H354" s="651"/>
      <c r="I354" s="651"/>
      <c r="J354" s="651"/>
      <c r="K354" s="651"/>
      <c r="L354" s="651"/>
      <c r="M354" s="651"/>
      <c r="N354" s="651"/>
      <c r="O354" s="651"/>
      <c r="P354" s="651"/>
      <c r="Q354" s="294">
        <f>Q200+Q230+Q260+Q290+Q320</f>
        <v>0.31213417999999998</v>
      </c>
      <c r="R354" s="373"/>
      <c r="S354" s="374"/>
    </row>
    <row r="355" spans="1:20" s="370" customFormat="1" x14ac:dyDescent="0.25">
      <c r="B355" s="652"/>
      <c r="C355" s="653"/>
      <c r="D355" s="653"/>
      <c r="E355" s="653"/>
      <c r="F355" s="653"/>
      <c r="G355" s="653"/>
      <c r="H355" s="653"/>
      <c r="I355" s="653"/>
      <c r="J355" s="653"/>
      <c r="K355" s="653"/>
      <c r="L355" s="653"/>
      <c r="M355" s="653"/>
      <c r="N355" s="654"/>
      <c r="O355" s="653"/>
      <c r="P355" s="653"/>
      <c r="Q355" s="370">
        <f>P200+P230+P260+P290+P320</f>
        <v>0.26011181999999999</v>
      </c>
      <c r="R355" s="375"/>
      <c r="S355" s="376"/>
    </row>
    <row r="356" spans="1:20" x14ac:dyDescent="0.2">
      <c r="B356" s="291" t="s">
        <v>723</v>
      </c>
      <c r="R356" s="377"/>
      <c r="S356" s="301"/>
    </row>
    <row r="357" spans="1:20" x14ac:dyDescent="0.2">
      <c r="B357" s="291" t="s">
        <v>734</v>
      </c>
    </row>
    <row r="358" spans="1:20" x14ac:dyDescent="0.2">
      <c r="E358" s="301"/>
      <c r="F358" s="301"/>
    </row>
  </sheetData>
  <sheetProtection selectLockedCells="1"/>
  <mergeCells count="24">
    <mergeCell ref="B8:P8"/>
    <mergeCell ref="A2:P2"/>
    <mergeCell ref="B3:P3"/>
    <mergeCell ref="A5:G5"/>
    <mergeCell ref="B6:O6"/>
    <mergeCell ref="B7:P7"/>
    <mergeCell ref="A10:B10"/>
    <mergeCell ref="A11:B11"/>
    <mergeCell ref="A14:A15"/>
    <mergeCell ref="B14:B15"/>
    <mergeCell ref="C14:C15"/>
    <mergeCell ref="F14:F15"/>
    <mergeCell ref="G14:K14"/>
    <mergeCell ref="L14:P14"/>
    <mergeCell ref="A17:A110"/>
    <mergeCell ref="B17:B110"/>
    <mergeCell ref="D14:D15"/>
    <mergeCell ref="E14:E15"/>
    <mergeCell ref="A354:P354"/>
    <mergeCell ref="B355:M355"/>
    <mergeCell ref="N355:P355"/>
    <mergeCell ref="A351:K351"/>
    <mergeCell ref="A352:K352"/>
    <mergeCell ref="A353:K353"/>
  </mergeCells>
  <printOptions horizontalCentered="1"/>
  <pageMargins left="0.39370078740157483" right="0.39370078740157483" top="0.59055118110236227" bottom="0.59055118110236227" header="0.39370078740157483" footer="0.39370078740157483"/>
  <pageSetup paperSize="9" scale="5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pageSetUpPr fitToPage="1"/>
  </sheetPr>
  <dimension ref="A1:T358"/>
  <sheetViews>
    <sheetView tabSelected="1" view="pageBreakPreview" zoomScale="80" zoomScaleNormal="100" zoomScaleSheetLayoutView="80" workbookViewId="0">
      <selection activeCell="C88" sqref="C88"/>
    </sheetView>
  </sheetViews>
  <sheetFormatPr defaultRowHeight="12.75" outlineLevelRow="1" x14ac:dyDescent="0.2"/>
  <cols>
    <col min="1" max="1" width="4.5703125" style="291" customWidth="1"/>
    <col min="2" max="2" width="39.5703125" style="291" customWidth="1"/>
    <col min="3" max="3" width="35.7109375" style="291" customWidth="1"/>
    <col min="4" max="4" width="10.140625" style="291" customWidth="1"/>
    <col min="5" max="5" width="11.85546875" style="291" customWidth="1"/>
    <col min="6" max="6" width="12.5703125" style="291" customWidth="1"/>
    <col min="7" max="7" width="16.5703125" style="291" customWidth="1"/>
    <col min="8" max="8" width="17.140625" style="291" customWidth="1"/>
    <col min="9" max="9" width="20.5703125" style="291" customWidth="1"/>
    <col min="10" max="10" width="16.28515625" style="291" customWidth="1"/>
    <col min="11" max="11" width="19.140625" style="291" customWidth="1"/>
    <col min="12" max="12" width="17.28515625" style="291" customWidth="1"/>
    <col min="13" max="13" width="15.28515625" style="291" customWidth="1"/>
    <col min="14" max="14" width="17.140625" style="291" customWidth="1"/>
    <col min="15" max="15" width="15.140625" style="291" customWidth="1"/>
    <col min="16" max="16" width="17.5703125" style="291" customWidth="1"/>
    <col min="17" max="17" width="16.7109375" style="291" customWidth="1"/>
    <col min="18" max="18" width="11.42578125" style="291" bestFit="1" customWidth="1"/>
    <col min="19" max="19" width="9.140625" style="291" customWidth="1"/>
    <col min="20" max="16384" width="9.140625" style="291"/>
  </cols>
  <sheetData>
    <row r="1" spans="1:19" s="370" customFormat="1" x14ac:dyDescent="0.25">
      <c r="A1" s="314"/>
      <c r="B1" s="314"/>
      <c r="C1" s="314"/>
      <c r="D1" s="314"/>
      <c r="E1" s="314"/>
      <c r="F1" s="314"/>
      <c r="G1" s="314"/>
      <c r="H1" s="314"/>
      <c r="I1" s="314"/>
      <c r="J1" s="314"/>
      <c r="K1" s="314"/>
      <c r="L1" s="314"/>
      <c r="M1" s="314"/>
      <c r="N1" s="314"/>
      <c r="O1" s="314"/>
      <c r="P1" s="314"/>
    </row>
    <row r="2" spans="1:19" s="370" customFormat="1" ht="29.25" customHeight="1" x14ac:dyDescent="0.25">
      <c r="A2" s="689" t="str">
        <f>ПЗ!C4</f>
        <v>Приобретение Тренажера  "Максим" - 2 ед.</v>
      </c>
      <c r="B2" s="689"/>
      <c r="C2" s="689"/>
      <c r="D2" s="689"/>
      <c r="E2" s="689"/>
      <c r="F2" s="689"/>
      <c r="G2" s="689"/>
      <c r="H2" s="689"/>
      <c r="I2" s="689"/>
      <c r="J2" s="689"/>
      <c r="K2" s="689"/>
      <c r="L2" s="689"/>
      <c r="M2" s="689"/>
      <c r="N2" s="689"/>
      <c r="O2" s="689"/>
      <c r="P2" s="689"/>
    </row>
    <row r="3" spans="1:19" s="370" customFormat="1" ht="15" x14ac:dyDescent="0.25">
      <c r="A3" s="315"/>
      <c r="B3" s="688"/>
      <c r="C3" s="695"/>
      <c r="D3" s="695"/>
      <c r="E3" s="695"/>
      <c r="F3" s="695"/>
      <c r="G3" s="695"/>
      <c r="H3" s="695"/>
      <c r="I3" s="695"/>
      <c r="J3" s="695"/>
      <c r="K3" s="695"/>
      <c r="L3" s="695"/>
      <c r="M3" s="695"/>
      <c r="N3" s="695"/>
      <c r="O3" s="695"/>
      <c r="P3" s="695"/>
    </row>
    <row r="4" spans="1:19" s="370" customFormat="1" x14ac:dyDescent="0.25">
      <c r="A4" s="314"/>
      <c r="B4" s="316"/>
      <c r="C4" s="316"/>
      <c r="D4" s="316"/>
      <c r="E4" s="316"/>
      <c r="F4" s="316"/>
      <c r="G4" s="316"/>
      <c r="H4" s="316"/>
      <c r="I4" s="316"/>
      <c r="J4" s="316"/>
      <c r="K4" s="316"/>
      <c r="L4" s="316"/>
      <c r="M4" s="316"/>
      <c r="N4" s="316"/>
      <c r="O4" s="316"/>
      <c r="P4" s="316"/>
      <c r="Q4" s="369"/>
      <c r="R4" s="369"/>
    </row>
    <row r="5" spans="1:19" s="370" customFormat="1" ht="15.75" x14ac:dyDescent="0.25">
      <c r="A5" s="690" t="s">
        <v>685</v>
      </c>
      <c r="B5" s="696"/>
      <c r="C5" s="696"/>
      <c r="D5" s="696"/>
      <c r="E5" s="696"/>
      <c r="F5" s="696"/>
      <c r="G5" s="696"/>
      <c r="H5" s="558" t="str">
        <f>ПЗ!C5</f>
        <v>K_ХЭС-504-436</v>
      </c>
      <c r="I5" s="559"/>
      <c r="J5" s="559"/>
      <c r="K5" s="559"/>
      <c r="L5" s="559"/>
      <c r="M5" s="317"/>
      <c r="N5" s="317"/>
      <c r="O5" s="317"/>
      <c r="P5" s="317"/>
      <c r="Q5" s="286"/>
      <c r="R5" s="287"/>
    </row>
    <row r="6" spans="1:19" s="370" customFormat="1" x14ac:dyDescent="0.25">
      <c r="A6" s="314"/>
      <c r="B6" s="691"/>
      <c r="C6" s="696"/>
      <c r="D6" s="696"/>
      <c r="E6" s="696"/>
      <c r="F6" s="696"/>
      <c r="G6" s="696"/>
      <c r="H6" s="696"/>
      <c r="I6" s="696"/>
      <c r="J6" s="696"/>
      <c r="K6" s="696"/>
      <c r="L6" s="696"/>
      <c r="M6" s="696"/>
      <c r="N6" s="696"/>
      <c r="O6" s="696"/>
      <c r="P6" s="560"/>
    </row>
    <row r="7" spans="1:19" s="370" customFormat="1" ht="15" x14ac:dyDescent="0.25">
      <c r="A7" s="318" t="s">
        <v>686</v>
      </c>
      <c r="B7" s="692" t="str">
        <f>A2</f>
        <v>Приобретение Тренажера  "Максим" - 2 ед.</v>
      </c>
      <c r="C7" s="693"/>
      <c r="D7" s="693"/>
      <c r="E7" s="693"/>
      <c r="F7" s="693"/>
      <c r="G7" s="693"/>
      <c r="H7" s="693"/>
      <c r="I7" s="693"/>
      <c r="J7" s="693"/>
      <c r="K7" s="693"/>
      <c r="L7" s="693"/>
      <c r="M7" s="693"/>
      <c r="N7" s="693"/>
      <c r="O7" s="693"/>
      <c r="P7" s="693"/>
      <c r="Q7" s="288"/>
      <c r="R7" s="369"/>
    </row>
    <row r="8" spans="1:19" s="370" customFormat="1" ht="15" x14ac:dyDescent="0.25">
      <c r="A8" s="315"/>
      <c r="B8" s="688" t="s">
        <v>687</v>
      </c>
      <c r="C8" s="695"/>
      <c r="D8" s="695"/>
      <c r="E8" s="695"/>
      <c r="F8" s="695"/>
      <c r="G8" s="695"/>
      <c r="H8" s="695"/>
      <c r="I8" s="695"/>
      <c r="J8" s="695"/>
      <c r="K8" s="695"/>
      <c r="L8" s="695"/>
      <c r="M8" s="695"/>
      <c r="N8" s="695"/>
      <c r="O8" s="695"/>
      <c r="P8" s="695"/>
      <c r="Q8" s="289"/>
    </row>
    <row r="9" spans="1:19" x14ac:dyDescent="0.2">
      <c r="A9" s="319"/>
      <c r="B9" s="319"/>
      <c r="C9" s="319"/>
      <c r="D9" s="319"/>
      <c r="E9" s="319"/>
      <c r="F9" s="319"/>
      <c r="G9" s="319"/>
      <c r="H9" s="319"/>
      <c r="I9" s="319"/>
      <c r="J9" s="319"/>
      <c r="K9" s="319"/>
      <c r="L9" s="319"/>
      <c r="M9" s="319"/>
      <c r="N9" s="319"/>
      <c r="O9" s="320"/>
      <c r="P9" s="320"/>
      <c r="Q9" s="290"/>
    </row>
    <row r="10" spans="1:19" s="370" customFormat="1" ht="15" x14ac:dyDescent="0.25">
      <c r="A10" s="682" t="s">
        <v>688</v>
      </c>
      <c r="B10" s="693"/>
      <c r="C10" s="557"/>
      <c r="D10" s="557"/>
      <c r="E10" s="557"/>
      <c r="F10" s="557"/>
      <c r="G10" s="557"/>
      <c r="H10" s="557"/>
      <c r="I10" s="557"/>
      <c r="J10" s="557"/>
      <c r="K10" s="557"/>
      <c r="L10" s="557"/>
      <c r="M10" s="557"/>
      <c r="N10" s="557"/>
      <c r="O10" s="321">
        <f>P353</f>
        <v>0.40049140999999999</v>
      </c>
      <c r="P10" s="322" t="s">
        <v>689</v>
      </c>
    </row>
    <row r="11" spans="1:19" s="370" customFormat="1" ht="15" x14ac:dyDescent="0.25">
      <c r="A11" s="683"/>
      <c r="B11" s="694"/>
      <c r="C11" s="557"/>
      <c r="D11" s="557"/>
      <c r="E11" s="557"/>
      <c r="F11" s="557"/>
      <c r="G11" s="557"/>
      <c r="H11" s="557"/>
      <c r="I11" s="557"/>
      <c r="J11" s="557"/>
      <c r="K11" s="557"/>
      <c r="L11" s="557"/>
      <c r="M11" s="557"/>
      <c r="N11" s="557"/>
      <c r="O11" s="557"/>
      <c r="P11" s="322"/>
    </row>
    <row r="12" spans="1:19" s="370" customFormat="1" x14ac:dyDescent="0.25">
      <c r="A12" s="314"/>
      <c r="B12" s="316"/>
      <c r="C12" s="316"/>
      <c r="D12" s="316"/>
      <c r="E12" s="316"/>
      <c r="F12" s="316"/>
      <c r="G12" s="316"/>
      <c r="H12" s="316"/>
      <c r="I12" s="316"/>
      <c r="J12" s="316"/>
      <c r="K12" s="316"/>
      <c r="L12" s="316"/>
      <c r="M12" s="316"/>
      <c r="N12" s="316"/>
      <c r="O12" s="316"/>
      <c r="P12" s="316"/>
    </row>
    <row r="13" spans="1:19" s="304" customFormat="1" ht="19.5" thickBot="1" x14ac:dyDescent="0.25">
      <c r="A13" s="323"/>
      <c r="B13" s="561" t="s">
        <v>785</v>
      </c>
      <c r="C13" s="324"/>
      <c r="D13" s="325"/>
      <c r="E13" s="324"/>
      <c r="F13" s="324"/>
      <c r="G13" s="326"/>
      <c r="H13" s="326"/>
      <c r="I13" s="326"/>
      <c r="J13" s="326"/>
      <c r="K13" s="326"/>
      <c r="L13" s="326"/>
      <c r="M13" s="326"/>
      <c r="N13" s="326"/>
      <c r="O13" s="326"/>
      <c r="P13" s="327" t="s">
        <v>690</v>
      </c>
    </row>
    <row r="14" spans="1:19" s="292" customFormat="1" ht="15.75" customHeight="1" thickBot="1" x14ac:dyDescent="0.3">
      <c r="A14" s="684" t="s">
        <v>691</v>
      </c>
      <c r="B14" s="686" t="s">
        <v>692</v>
      </c>
      <c r="C14" s="684" t="s">
        <v>733</v>
      </c>
      <c r="D14" s="678" t="s">
        <v>684</v>
      </c>
      <c r="E14" s="680" t="s">
        <v>748</v>
      </c>
      <c r="F14" s="664" t="s">
        <v>747</v>
      </c>
      <c r="G14" s="666" t="s">
        <v>749</v>
      </c>
      <c r="H14" s="667"/>
      <c r="I14" s="667"/>
      <c r="J14" s="667"/>
      <c r="K14" s="668"/>
      <c r="L14" s="669" t="s">
        <v>732</v>
      </c>
      <c r="M14" s="670"/>
      <c r="N14" s="670"/>
      <c r="O14" s="670"/>
      <c r="P14" s="671"/>
    </row>
    <row r="15" spans="1:19" s="292" customFormat="1" ht="36" x14ac:dyDescent="0.25">
      <c r="A15" s="685"/>
      <c r="B15" s="687"/>
      <c r="C15" s="685"/>
      <c r="D15" s="679"/>
      <c r="E15" s="681"/>
      <c r="F15" s="665"/>
      <c r="G15" s="328" t="s">
        <v>151</v>
      </c>
      <c r="H15" s="329" t="s">
        <v>693</v>
      </c>
      <c r="I15" s="329" t="s">
        <v>694</v>
      </c>
      <c r="J15" s="329" t="s">
        <v>695</v>
      </c>
      <c r="K15" s="330" t="s">
        <v>362</v>
      </c>
      <c r="L15" s="331" t="s">
        <v>151</v>
      </c>
      <c r="M15" s="331" t="s">
        <v>693</v>
      </c>
      <c r="N15" s="331" t="s">
        <v>694</v>
      </c>
      <c r="O15" s="332" t="s">
        <v>695</v>
      </c>
      <c r="P15" s="333" t="s">
        <v>362</v>
      </c>
      <c r="Q15" s="292" t="s">
        <v>746</v>
      </c>
      <c r="R15" s="292" t="s">
        <v>782</v>
      </c>
      <c r="S15" s="292" t="s">
        <v>783</v>
      </c>
    </row>
    <row r="16" spans="1:19" s="292" customFormat="1" ht="13.5" thickBot="1" x14ac:dyDescent="0.3">
      <c r="A16" s="334">
        <v>1</v>
      </c>
      <c r="B16" s="335">
        <v>2</v>
      </c>
      <c r="C16" s="334">
        <v>3</v>
      </c>
      <c r="D16" s="334">
        <v>4</v>
      </c>
      <c r="E16" s="335">
        <v>5</v>
      </c>
      <c r="F16" s="336">
        <v>6</v>
      </c>
      <c r="G16" s="337">
        <v>8</v>
      </c>
      <c r="H16" s="338">
        <v>9</v>
      </c>
      <c r="I16" s="338">
        <v>10</v>
      </c>
      <c r="J16" s="338">
        <v>11</v>
      </c>
      <c r="K16" s="339">
        <v>12</v>
      </c>
      <c r="L16" s="335">
        <v>8</v>
      </c>
      <c r="M16" s="334">
        <v>9</v>
      </c>
      <c r="N16" s="334">
        <v>10</v>
      </c>
      <c r="O16" s="340">
        <v>11</v>
      </c>
      <c r="P16" s="340">
        <v>12</v>
      </c>
    </row>
    <row r="17" spans="1:19" s="292" customFormat="1" ht="31.5" customHeight="1" x14ac:dyDescent="0.25">
      <c r="A17" s="672">
        <v>1</v>
      </c>
      <c r="B17" s="675" t="str">
        <f>B7</f>
        <v>Приобретение Тренажера  "Максим" - 2 ед.</v>
      </c>
      <c r="C17" s="641" t="s">
        <v>807</v>
      </c>
      <c r="D17" s="305"/>
      <c r="E17" s="643"/>
      <c r="F17" s="629"/>
      <c r="G17" s="630"/>
      <c r="H17" s="631"/>
      <c r="I17" s="647">
        <f>0.1624/1.2</f>
        <v>0.13533333333333333</v>
      </c>
      <c r="J17" s="381"/>
      <c r="K17" s="382">
        <f t="shared" ref="K17:K110" si="0">SUM(G17:J17)</f>
        <v>0.13533333333333333</v>
      </c>
      <c r="L17" s="383">
        <f t="shared" ref="L17:L108" si="1">ROUND(E17*G17,8)+ROUND(F17*G17,8)</f>
        <v>0</v>
      </c>
      <c r="M17" s="384">
        <f t="shared" ref="M17:M108" si="2">ROUND(E17*H17,8)+ROUND(F17*H17,8)</f>
        <v>0</v>
      </c>
      <c r="N17" s="384">
        <f t="shared" ref="N17:N108" si="3">ROUND(E17*I17,8)+ROUND(F17*I17,8)</f>
        <v>0</v>
      </c>
      <c r="O17" s="385">
        <f t="shared" ref="O17:O108" si="4">ROUND(E17*J17,8)+ROUND(F17*J17,8)</f>
        <v>0</v>
      </c>
      <c r="P17" s="386">
        <f t="shared" ref="P17:P140" si="5">SUM(L17:O17)</f>
        <v>0</v>
      </c>
      <c r="Q17" s="387"/>
      <c r="R17" s="388"/>
      <c r="S17" s="389"/>
    </row>
    <row r="18" spans="1:19" s="292" customFormat="1" ht="15.75" x14ac:dyDescent="0.25">
      <c r="A18" s="673"/>
      <c r="B18" s="676"/>
      <c r="C18" s="308" t="s">
        <v>808</v>
      </c>
      <c r="D18" s="307"/>
      <c r="E18" s="644"/>
      <c r="F18" s="634"/>
      <c r="G18" s="635"/>
      <c r="H18" s="341"/>
      <c r="I18" s="649">
        <f>0.177625/1.2</f>
        <v>0.14802083333333335</v>
      </c>
      <c r="J18" s="393"/>
      <c r="K18" s="394">
        <f t="shared" si="0"/>
        <v>0.14802083333333335</v>
      </c>
      <c r="L18" s="395">
        <f t="shared" si="1"/>
        <v>0</v>
      </c>
      <c r="M18" s="396">
        <f t="shared" si="2"/>
        <v>0</v>
      </c>
      <c r="N18" s="396">
        <f t="shared" si="3"/>
        <v>0</v>
      </c>
      <c r="O18" s="397">
        <f t="shared" si="4"/>
        <v>0</v>
      </c>
      <c r="P18" s="398">
        <f t="shared" si="5"/>
        <v>0</v>
      </c>
      <c r="Q18" s="387"/>
      <c r="R18" s="388"/>
      <c r="S18" s="389"/>
    </row>
    <row r="19" spans="1:19" s="292" customFormat="1" ht="15.75" x14ac:dyDescent="0.25">
      <c r="A19" s="673"/>
      <c r="B19" s="676"/>
      <c r="C19" s="642" t="s">
        <v>809</v>
      </c>
      <c r="D19" s="307"/>
      <c r="E19" s="644"/>
      <c r="F19" s="634"/>
      <c r="G19" s="635"/>
      <c r="H19" s="341"/>
      <c r="I19" s="648">
        <f>0.17255/1.2</f>
        <v>0.14379166666666668</v>
      </c>
      <c r="J19" s="393"/>
      <c r="K19" s="394">
        <f t="shared" si="0"/>
        <v>0.14379166666666668</v>
      </c>
      <c r="L19" s="395">
        <f t="shared" si="1"/>
        <v>0</v>
      </c>
      <c r="M19" s="396">
        <f t="shared" si="2"/>
        <v>0</v>
      </c>
      <c r="N19" s="396">
        <f t="shared" si="3"/>
        <v>0</v>
      </c>
      <c r="O19" s="397">
        <f t="shared" si="4"/>
        <v>0</v>
      </c>
      <c r="P19" s="398">
        <f t="shared" si="5"/>
        <v>0</v>
      </c>
      <c r="Q19" s="387"/>
      <c r="R19" s="399"/>
      <c r="S19" s="400"/>
    </row>
    <row r="20" spans="1:19" s="292" customFormat="1" ht="15.75" x14ac:dyDescent="0.25">
      <c r="A20" s="673"/>
      <c r="B20" s="676"/>
      <c r="C20" s="306" t="s">
        <v>804</v>
      </c>
      <c r="D20" s="307"/>
      <c r="E20" s="646">
        <v>2</v>
      </c>
      <c r="F20" s="391"/>
      <c r="G20" s="392"/>
      <c r="H20" s="393"/>
      <c r="I20" s="645">
        <f>SUM(I17:I19)/3</f>
        <v>0.14238194444444444</v>
      </c>
      <c r="J20" s="393"/>
      <c r="K20" s="394">
        <f t="shared" si="0"/>
        <v>0.14238194444444444</v>
      </c>
      <c r="L20" s="395">
        <f t="shared" si="1"/>
        <v>0</v>
      </c>
      <c r="M20" s="396">
        <f t="shared" si="2"/>
        <v>0</v>
      </c>
      <c r="N20" s="396">
        <f t="shared" si="3"/>
        <v>0.28476389000000002</v>
      </c>
      <c r="O20" s="397">
        <f t="shared" si="4"/>
        <v>0</v>
      </c>
      <c r="P20" s="398">
        <f t="shared" si="5"/>
        <v>0.28476389000000002</v>
      </c>
      <c r="Q20" s="387"/>
      <c r="R20" s="399"/>
      <c r="S20" s="400"/>
    </row>
    <row r="21" spans="1:19" s="292" customFormat="1" ht="15.75" x14ac:dyDescent="0.25">
      <c r="A21" s="673"/>
      <c r="B21" s="676"/>
      <c r="C21" s="306"/>
      <c r="D21" s="307"/>
      <c r="E21" s="390"/>
      <c r="F21" s="391"/>
      <c r="G21" s="392"/>
      <c r="H21" s="393"/>
      <c r="I21" s="393"/>
      <c r="J21" s="393"/>
      <c r="K21" s="394">
        <f t="shared" si="0"/>
        <v>0</v>
      </c>
      <c r="L21" s="395">
        <f t="shared" si="1"/>
        <v>0</v>
      </c>
      <c r="M21" s="396">
        <f t="shared" si="2"/>
        <v>0</v>
      </c>
      <c r="N21" s="396">
        <f t="shared" si="3"/>
        <v>0</v>
      </c>
      <c r="O21" s="397">
        <f t="shared" si="4"/>
        <v>0</v>
      </c>
      <c r="P21" s="398">
        <f t="shared" si="5"/>
        <v>0</v>
      </c>
      <c r="Q21" s="387"/>
      <c r="R21" s="399"/>
      <c r="S21" s="400"/>
    </row>
    <row r="22" spans="1:19" s="292" customFormat="1" ht="15.75" x14ac:dyDescent="0.25">
      <c r="A22" s="673"/>
      <c r="B22" s="676"/>
      <c r="C22" s="306"/>
      <c r="D22" s="307"/>
      <c r="E22" s="390"/>
      <c r="F22" s="391"/>
      <c r="G22" s="392"/>
      <c r="H22" s="393"/>
      <c r="I22" s="393"/>
      <c r="J22" s="393"/>
      <c r="K22" s="394">
        <f t="shared" si="0"/>
        <v>0</v>
      </c>
      <c r="L22" s="395">
        <f t="shared" si="1"/>
        <v>0</v>
      </c>
      <c r="M22" s="396">
        <f t="shared" si="2"/>
        <v>0</v>
      </c>
      <c r="N22" s="396">
        <f t="shared" si="3"/>
        <v>0</v>
      </c>
      <c r="O22" s="397">
        <f t="shared" si="4"/>
        <v>0</v>
      </c>
      <c r="P22" s="398">
        <f t="shared" si="5"/>
        <v>0</v>
      </c>
      <c r="Q22" s="387"/>
      <c r="R22" s="399"/>
      <c r="S22" s="400"/>
    </row>
    <row r="23" spans="1:19" s="292" customFormat="1" ht="15.75" x14ac:dyDescent="0.25">
      <c r="A23" s="673"/>
      <c r="B23" s="676"/>
      <c r="C23" s="306"/>
      <c r="D23" s="307"/>
      <c r="E23" s="390"/>
      <c r="F23" s="391"/>
      <c r="G23" s="392"/>
      <c r="H23" s="393"/>
      <c r="I23" s="393"/>
      <c r="J23" s="393"/>
      <c r="K23" s="394">
        <f t="shared" si="0"/>
        <v>0</v>
      </c>
      <c r="L23" s="395">
        <f t="shared" si="1"/>
        <v>0</v>
      </c>
      <c r="M23" s="396">
        <f t="shared" si="2"/>
        <v>0</v>
      </c>
      <c r="N23" s="396">
        <f t="shared" si="3"/>
        <v>0</v>
      </c>
      <c r="O23" s="397">
        <f t="shared" si="4"/>
        <v>0</v>
      </c>
      <c r="P23" s="398">
        <f t="shared" si="5"/>
        <v>0</v>
      </c>
      <c r="Q23" s="387"/>
      <c r="R23" s="399"/>
      <c r="S23" s="400"/>
    </row>
    <row r="24" spans="1:19" s="292" customFormat="1" ht="15.75" x14ac:dyDescent="0.25">
      <c r="A24" s="673"/>
      <c r="B24" s="676"/>
      <c r="C24" s="308"/>
      <c r="D24" s="309"/>
      <c r="E24" s="401"/>
      <c r="F24" s="402"/>
      <c r="G24" s="403"/>
      <c r="H24" s="404"/>
      <c r="I24" s="404"/>
      <c r="J24" s="404"/>
      <c r="K24" s="405">
        <f t="shared" si="0"/>
        <v>0</v>
      </c>
      <c r="L24" s="395">
        <f t="shared" si="1"/>
        <v>0</v>
      </c>
      <c r="M24" s="396">
        <f t="shared" si="2"/>
        <v>0</v>
      </c>
      <c r="N24" s="396">
        <f t="shared" si="3"/>
        <v>0</v>
      </c>
      <c r="O24" s="397">
        <f t="shared" si="4"/>
        <v>0</v>
      </c>
      <c r="P24" s="398">
        <f t="shared" si="5"/>
        <v>0</v>
      </c>
      <c r="Q24" s="387"/>
      <c r="R24" s="399"/>
      <c r="S24" s="400"/>
    </row>
    <row r="25" spans="1:19" s="292" customFormat="1" ht="15.75" x14ac:dyDescent="0.25">
      <c r="A25" s="673"/>
      <c r="B25" s="676"/>
      <c r="C25" s="308"/>
      <c r="D25" s="309"/>
      <c r="E25" s="401"/>
      <c r="F25" s="391"/>
      <c r="G25" s="392"/>
      <c r="H25" s="393"/>
      <c r="I25" s="393"/>
      <c r="J25" s="393"/>
      <c r="K25" s="394">
        <f t="shared" si="0"/>
        <v>0</v>
      </c>
      <c r="L25" s="395">
        <f t="shared" si="1"/>
        <v>0</v>
      </c>
      <c r="M25" s="396">
        <f t="shared" si="2"/>
        <v>0</v>
      </c>
      <c r="N25" s="396">
        <f t="shared" si="3"/>
        <v>0</v>
      </c>
      <c r="O25" s="397">
        <f t="shared" si="4"/>
        <v>0</v>
      </c>
      <c r="P25" s="398">
        <f t="shared" si="5"/>
        <v>0</v>
      </c>
      <c r="Q25" s="387"/>
      <c r="R25" s="399"/>
      <c r="S25" s="400"/>
    </row>
    <row r="26" spans="1:19" s="292" customFormat="1" ht="15.75" x14ac:dyDescent="0.25">
      <c r="A26" s="673"/>
      <c r="B26" s="676"/>
      <c r="C26" s="308"/>
      <c r="D26" s="309"/>
      <c r="E26" s="401"/>
      <c r="F26" s="406"/>
      <c r="G26" s="407"/>
      <c r="H26" s="408"/>
      <c r="I26" s="408"/>
      <c r="J26" s="408"/>
      <c r="K26" s="409">
        <f t="shared" si="0"/>
        <v>0</v>
      </c>
      <c r="L26" s="395">
        <f t="shared" si="1"/>
        <v>0</v>
      </c>
      <c r="M26" s="396">
        <f t="shared" si="2"/>
        <v>0</v>
      </c>
      <c r="N26" s="396">
        <f t="shared" si="3"/>
        <v>0</v>
      </c>
      <c r="O26" s="397">
        <f t="shared" si="4"/>
        <v>0</v>
      </c>
      <c r="P26" s="398">
        <f t="shared" si="5"/>
        <v>0</v>
      </c>
      <c r="Q26" s="387"/>
      <c r="R26" s="399"/>
      <c r="S26" s="400"/>
    </row>
    <row r="27" spans="1:19" s="292" customFormat="1" ht="15.75" x14ac:dyDescent="0.25">
      <c r="A27" s="673"/>
      <c r="B27" s="676"/>
      <c r="C27" s="306"/>
      <c r="D27" s="307"/>
      <c r="E27" s="410"/>
      <c r="F27" s="411"/>
      <c r="G27" s="412"/>
      <c r="H27" s="413"/>
      <c r="I27" s="413"/>
      <c r="J27" s="413"/>
      <c r="K27" s="414">
        <f t="shared" si="0"/>
        <v>0</v>
      </c>
      <c r="L27" s="395">
        <f t="shared" si="1"/>
        <v>0</v>
      </c>
      <c r="M27" s="396">
        <f t="shared" si="2"/>
        <v>0</v>
      </c>
      <c r="N27" s="396">
        <f t="shared" si="3"/>
        <v>0</v>
      </c>
      <c r="O27" s="397">
        <f t="shared" si="4"/>
        <v>0</v>
      </c>
      <c r="P27" s="398">
        <f t="shared" si="5"/>
        <v>0</v>
      </c>
      <c r="Q27" s="387"/>
      <c r="R27" s="399"/>
      <c r="S27" s="400"/>
    </row>
    <row r="28" spans="1:19" s="292" customFormat="1" ht="15.75" x14ac:dyDescent="0.25">
      <c r="A28" s="673"/>
      <c r="B28" s="676"/>
      <c r="C28" s="306"/>
      <c r="D28" s="307"/>
      <c r="E28" s="410"/>
      <c r="F28" s="411"/>
      <c r="G28" s="412"/>
      <c r="H28" s="413"/>
      <c r="I28" s="413"/>
      <c r="J28" s="413"/>
      <c r="K28" s="414">
        <f t="shared" si="0"/>
        <v>0</v>
      </c>
      <c r="L28" s="395">
        <f t="shared" si="1"/>
        <v>0</v>
      </c>
      <c r="M28" s="396">
        <f t="shared" si="2"/>
        <v>0</v>
      </c>
      <c r="N28" s="396">
        <f t="shared" si="3"/>
        <v>0</v>
      </c>
      <c r="O28" s="397">
        <f t="shared" si="4"/>
        <v>0</v>
      </c>
      <c r="P28" s="398">
        <f t="shared" si="5"/>
        <v>0</v>
      </c>
      <c r="Q28" s="387"/>
      <c r="R28" s="399"/>
      <c r="S28" s="400"/>
    </row>
    <row r="29" spans="1:19" s="292" customFormat="1" ht="15.75" x14ac:dyDescent="0.25">
      <c r="A29" s="673"/>
      <c r="B29" s="676"/>
      <c r="C29" s="306"/>
      <c r="D29" s="307"/>
      <c r="E29" s="410"/>
      <c r="F29" s="411"/>
      <c r="G29" s="412"/>
      <c r="H29" s="413"/>
      <c r="I29" s="413"/>
      <c r="J29" s="413"/>
      <c r="K29" s="414">
        <f t="shared" si="0"/>
        <v>0</v>
      </c>
      <c r="L29" s="395">
        <f t="shared" si="1"/>
        <v>0</v>
      </c>
      <c r="M29" s="396">
        <f t="shared" si="2"/>
        <v>0</v>
      </c>
      <c r="N29" s="396">
        <f t="shared" si="3"/>
        <v>0</v>
      </c>
      <c r="O29" s="397">
        <f t="shared" si="4"/>
        <v>0</v>
      </c>
      <c r="P29" s="398">
        <f t="shared" si="5"/>
        <v>0</v>
      </c>
      <c r="Q29" s="387"/>
      <c r="R29" s="399"/>
      <c r="S29" s="400"/>
    </row>
    <row r="30" spans="1:19" s="292" customFormat="1" ht="15.75" x14ac:dyDescent="0.25">
      <c r="A30" s="673"/>
      <c r="B30" s="676"/>
      <c r="C30" s="306"/>
      <c r="D30" s="307"/>
      <c r="E30" s="410"/>
      <c r="F30" s="411"/>
      <c r="G30" s="412"/>
      <c r="H30" s="413"/>
      <c r="I30" s="413"/>
      <c r="J30" s="413"/>
      <c r="K30" s="414">
        <f t="shared" si="0"/>
        <v>0</v>
      </c>
      <c r="L30" s="395">
        <f t="shared" si="1"/>
        <v>0</v>
      </c>
      <c r="M30" s="396">
        <f t="shared" si="2"/>
        <v>0</v>
      </c>
      <c r="N30" s="396">
        <f t="shared" si="3"/>
        <v>0</v>
      </c>
      <c r="O30" s="397">
        <f t="shared" si="4"/>
        <v>0</v>
      </c>
      <c r="P30" s="398">
        <f t="shared" si="5"/>
        <v>0</v>
      </c>
      <c r="Q30" s="387"/>
      <c r="R30" s="399"/>
      <c r="S30" s="400"/>
    </row>
    <row r="31" spans="1:19" s="292" customFormat="1" ht="15.75" x14ac:dyDescent="0.25">
      <c r="A31" s="673"/>
      <c r="B31" s="676"/>
      <c r="C31" s="306"/>
      <c r="D31" s="307"/>
      <c r="E31" s="410"/>
      <c r="F31" s="411"/>
      <c r="G31" s="412"/>
      <c r="H31" s="413"/>
      <c r="I31" s="413"/>
      <c r="J31" s="413"/>
      <c r="K31" s="414">
        <f t="shared" si="0"/>
        <v>0</v>
      </c>
      <c r="L31" s="395">
        <f t="shared" si="1"/>
        <v>0</v>
      </c>
      <c r="M31" s="396">
        <f t="shared" si="2"/>
        <v>0</v>
      </c>
      <c r="N31" s="396">
        <f t="shared" si="3"/>
        <v>0</v>
      </c>
      <c r="O31" s="397">
        <f t="shared" si="4"/>
        <v>0</v>
      </c>
      <c r="P31" s="398">
        <f t="shared" si="5"/>
        <v>0</v>
      </c>
      <c r="Q31" s="387"/>
      <c r="R31" s="399"/>
      <c r="S31" s="400"/>
    </row>
    <row r="32" spans="1:19" s="292" customFormat="1" ht="15.75" x14ac:dyDescent="0.25">
      <c r="A32" s="673"/>
      <c r="B32" s="676"/>
      <c r="C32" s="306"/>
      <c r="D32" s="307"/>
      <c r="E32" s="410"/>
      <c r="F32" s="411"/>
      <c r="G32" s="412"/>
      <c r="H32" s="413"/>
      <c r="I32" s="413"/>
      <c r="J32" s="413"/>
      <c r="K32" s="414">
        <f t="shared" si="0"/>
        <v>0</v>
      </c>
      <c r="L32" s="395">
        <f t="shared" si="1"/>
        <v>0</v>
      </c>
      <c r="M32" s="396">
        <f t="shared" si="2"/>
        <v>0</v>
      </c>
      <c r="N32" s="396">
        <f t="shared" si="3"/>
        <v>0</v>
      </c>
      <c r="O32" s="397">
        <f t="shared" si="4"/>
        <v>0</v>
      </c>
      <c r="P32" s="398">
        <f t="shared" si="5"/>
        <v>0</v>
      </c>
      <c r="Q32" s="387"/>
      <c r="R32" s="399"/>
      <c r="S32" s="400"/>
    </row>
    <row r="33" spans="1:19" s="292" customFormat="1" ht="15.75" x14ac:dyDescent="0.25">
      <c r="A33" s="673"/>
      <c r="B33" s="676"/>
      <c r="C33" s="306"/>
      <c r="D33" s="307"/>
      <c r="E33" s="410"/>
      <c r="F33" s="411"/>
      <c r="G33" s="412"/>
      <c r="H33" s="413"/>
      <c r="I33" s="413"/>
      <c r="J33" s="413"/>
      <c r="K33" s="414">
        <f t="shared" si="0"/>
        <v>0</v>
      </c>
      <c r="L33" s="395">
        <f t="shared" si="1"/>
        <v>0</v>
      </c>
      <c r="M33" s="396">
        <f t="shared" si="2"/>
        <v>0</v>
      </c>
      <c r="N33" s="396">
        <f t="shared" si="3"/>
        <v>0</v>
      </c>
      <c r="O33" s="397">
        <f t="shared" si="4"/>
        <v>0</v>
      </c>
      <c r="P33" s="398">
        <f t="shared" si="5"/>
        <v>0</v>
      </c>
      <c r="Q33" s="387"/>
      <c r="R33" s="399"/>
      <c r="S33" s="400"/>
    </row>
    <row r="34" spans="1:19" s="292" customFormat="1" ht="15.75" x14ac:dyDescent="0.25">
      <c r="A34" s="673"/>
      <c r="B34" s="676"/>
      <c r="C34" s="306"/>
      <c r="D34" s="307"/>
      <c r="E34" s="410"/>
      <c r="F34" s="411"/>
      <c r="G34" s="412"/>
      <c r="H34" s="413"/>
      <c r="I34" s="413"/>
      <c r="J34" s="413"/>
      <c r="K34" s="414">
        <f t="shared" si="0"/>
        <v>0</v>
      </c>
      <c r="L34" s="395">
        <f t="shared" si="1"/>
        <v>0</v>
      </c>
      <c r="M34" s="396">
        <f t="shared" si="2"/>
        <v>0</v>
      </c>
      <c r="N34" s="396">
        <f t="shared" si="3"/>
        <v>0</v>
      </c>
      <c r="O34" s="397">
        <f t="shared" si="4"/>
        <v>0</v>
      </c>
      <c r="P34" s="398">
        <f t="shared" si="5"/>
        <v>0</v>
      </c>
      <c r="Q34" s="387"/>
      <c r="R34" s="399"/>
      <c r="S34" s="400"/>
    </row>
    <row r="35" spans="1:19" s="292" customFormat="1" ht="15.75" x14ac:dyDescent="0.25">
      <c r="A35" s="673"/>
      <c r="B35" s="676"/>
      <c r="C35" s="306"/>
      <c r="D35" s="307"/>
      <c r="E35" s="410"/>
      <c r="F35" s="411"/>
      <c r="G35" s="412"/>
      <c r="H35" s="413"/>
      <c r="I35" s="413"/>
      <c r="J35" s="413"/>
      <c r="K35" s="414">
        <f t="shared" si="0"/>
        <v>0</v>
      </c>
      <c r="L35" s="395">
        <f t="shared" si="1"/>
        <v>0</v>
      </c>
      <c r="M35" s="396">
        <f t="shared" si="2"/>
        <v>0</v>
      </c>
      <c r="N35" s="396">
        <f t="shared" si="3"/>
        <v>0</v>
      </c>
      <c r="O35" s="397">
        <f t="shared" si="4"/>
        <v>0</v>
      </c>
      <c r="P35" s="398">
        <f t="shared" si="5"/>
        <v>0</v>
      </c>
      <c r="Q35" s="387"/>
      <c r="R35" s="399"/>
      <c r="S35" s="400"/>
    </row>
    <row r="36" spans="1:19" s="292" customFormat="1" ht="15.75" x14ac:dyDescent="0.25">
      <c r="A36" s="673"/>
      <c r="B36" s="676"/>
      <c r="C36" s="306"/>
      <c r="D36" s="307"/>
      <c r="E36" s="410"/>
      <c r="F36" s="411"/>
      <c r="G36" s="412"/>
      <c r="H36" s="413"/>
      <c r="I36" s="413"/>
      <c r="J36" s="413"/>
      <c r="K36" s="414">
        <f t="shared" si="0"/>
        <v>0</v>
      </c>
      <c r="L36" s="395">
        <f t="shared" si="1"/>
        <v>0</v>
      </c>
      <c r="M36" s="396">
        <f t="shared" si="2"/>
        <v>0</v>
      </c>
      <c r="N36" s="396">
        <f t="shared" si="3"/>
        <v>0</v>
      </c>
      <c r="O36" s="397">
        <f t="shared" si="4"/>
        <v>0</v>
      </c>
      <c r="P36" s="398">
        <f t="shared" si="5"/>
        <v>0</v>
      </c>
      <c r="Q36" s="387"/>
      <c r="R36" s="399"/>
      <c r="S36" s="400"/>
    </row>
    <row r="37" spans="1:19" s="292" customFormat="1" ht="15.75" x14ac:dyDescent="0.25">
      <c r="A37" s="673"/>
      <c r="B37" s="676"/>
      <c r="C37" s="306"/>
      <c r="D37" s="307"/>
      <c r="E37" s="410"/>
      <c r="F37" s="411"/>
      <c r="G37" s="412"/>
      <c r="H37" s="413"/>
      <c r="I37" s="413"/>
      <c r="J37" s="413"/>
      <c r="K37" s="414">
        <f t="shared" si="0"/>
        <v>0</v>
      </c>
      <c r="L37" s="395">
        <f t="shared" si="1"/>
        <v>0</v>
      </c>
      <c r="M37" s="396">
        <f t="shared" si="2"/>
        <v>0</v>
      </c>
      <c r="N37" s="396">
        <f t="shared" si="3"/>
        <v>0</v>
      </c>
      <c r="O37" s="397">
        <f t="shared" si="4"/>
        <v>0</v>
      </c>
      <c r="P37" s="398">
        <f t="shared" si="5"/>
        <v>0</v>
      </c>
      <c r="Q37" s="387"/>
      <c r="R37" s="399"/>
      <c r="S37" s="400"/>
    </row>
    <row r="38" spans="1:19" s="292" customFormat="1" ht="15.75" x14ac:dyDescent="0.25">
      <c r="A38" s="673"/>
      <c r="B38" s="676"/>
      <c r="C38" s="306"/>
      <c r="D38" s="307"/>
      <c r="E38" s="410"/>
      <c r="F38" s="411"/>
      <c r="G38" s="412"/>
      <c r="H38" s="413"/>
      <c r="I38" s="413"/>
      <c r="J38" s="413"/>
      <c r="K38" s="414">
        <f t="shared" si="0"/>
        <v>0</v>
      </c>
      <c r="L38" s="395">
        <f t="shared" si="1"/>
        <v>0</v>
      </c>
      <c r="M38" s="396">
        <f t="shared" si="2"/>
        <v>0</v>
      </c>
      <c r="N38" s="396">
        <f t="shared" si="3"/>
        <v>0</v>
      </c>
      <c r="O38" s="397">
        <f t="shared" si="4"/>
        <v>0</v>
      </c>
      <c r="P38" s="398">
        <f t="shared" si="5"/>
        <v>0</v>
      </c>
      <c r="Q38" s="387"/>
      <c r="R38" s="399"/>
      <c r="S38" s="400"/>
    </row>
    <row r="39" spans="1:19" s="292" customFormat="1" ht="15.75" x14ac:dyDescent="0.25">
      <c r="A39" s="673"/>
      <c r="B39" s="676"/>
      <c r="C39" s="306"/>
      <c r="D39" s="307"/>
      <c r="E39" s="410"/>
      <c r="F39" s="411"/>
      <c r="G39" s="412"/>
      <c r="H39" s="413"/>
      <c r="I39" s="413"/>
      <c r="J39" s="413"/>
      <c r="K39" s="414">
        <f t="shared" si="0"/>
        <v>0</v>
      </c>
      <c r="L39" s="395">
        <f t="shared" si="1"/>
        <v>0</v>
      </c>
      <c r="M39" s="396">
        <f t="shared" si="2"/>
        <v>0</v>
      </c>
      <c r="N39" s="396">
        <f t="shared" si="3"/>
        <v>0</v>
      </c>
      <c r="O39" s="397">
        <f t="shared" si="4"/>
        <v>0</v>
      </c>
      <c r="P39" s="398">
        <f t="shared" si="5"/>
        <v>0</v>
      </c>
      <c r="Q39" s="387"/>
      <c r="R39" s="399"/>
      <c r="S39" s="400"/>
    </row>
    <row r="40" spans="1:19" s="292" customFormat="1" ht="15.75" x14ac:dyDescent="0.25">
      <c r="A40" s="673"/>
      <c r="B40" s="676"/>
      <c r="C40" s="306"/>
      <c r="D40" s="307"/>
      <c r="E40" s="410"/>
      <c r="F40" s="411"/>
      <c r="G40" s="412"/>
      <c r="H40" s="413"/>
      <c r="I40" s="413"/>
      <c r="J40" s="413"/>
      <c r="K40" s="414">
        <f t="shared" si="0"/>
        <v>0</v>
      </c>
      <c r="L40" s="395">
        <f t="shared" si="1"/>
        <v>0</v>
      </c>
      <c r="M40" s="396">
        <f t="shared" si="2"/>
        <v>0</v>
      </c>
      <c r="N40" s="396">
        <f t="shared" si="3"/>
        <v>0</v>
      </c>
      <c r="O40" s="397">
        <f t="shared" si="4"/>
        <v>0</v>
      </c>
      <c r="P40" s="398">
        <f t="shared" si="5"/>
        <v>0</v>
      </c>
      <c r="Q40" s="387"/>
      <c r="R40" s="399"/>
      <c r="S40" s="400"/>
    </row>
    <row r="41" spans="1:19" s="292" customFormat="1" ht="15.75" x14ac:dyDescent="0.25">
      <c r="A41" s="673"/>
      <c r="B41" s="676"/>
      <c r="C41" s="306"/>
      <c r="D41" s="307"/>
      <c r="E41" s="410"/>
      <c r="F41" s="411"/>
      <c r="G41" s="412"/>
      <c r="H41" s="413"/>
      <c r="I41" s="413"/>
      <c r="J41" s="413"/>
      <c r="K41" s="414">
        <f t="shared" si="0"/>
        <v>0</v>
      </c>
      <c r="L41" s="395">
        <f t="shared" si="1"/>
        <v>0</v>
      </c>
      <c r="M41" s="396">
        <f t="shared" si="2"/>
        <v>0</v>
      </c>
      <c r="N41" s="396">
        <f t="shared" si="3"/>
        <v>0</v>
      </c>
      <c r="O41" s="397">
        <f t="shared" si="4"/>
        <v>0</v>
      </c>
      <c r="P41" s="398">
        <f t="shared" si="5"/>
        <v>0</v>
      </c>
      <c r="Q41" s="387"/>
      <c r="R41" s="399"/>
      <c r="S41" s="400"/>
    </row>
    <row r="42" spans="1:19" s="292" customFormat="1" ht="15.75" x14ac:dyDescent="0.25">
      <c r="A42" s="673"/>
      <c r="B42" s="676"/>
      <c r="C42" s="306"/>
      <c r="D42" s="307"/>
      <c r="E42" s="410"/>
      <c r="F42" s="411"/>
      <c r="G42" s="412"/>
      <c r="H42" s="413"/>
      <c r="I42" s="413"/>
      <c r="J42" s="413"/>
      <c r="K42" s="414">
        <f t="shared" si="0"/>
        <v>0</v>
      </c>
      <c r="L42" s="395">
        <f t="shared" si="1"/>
        <v>0</v>
      </c>
      <c r="M42" s="396">
        <f t="shared" si="2"/>
        <v>0</v>
      </c>
      <c r="N42" s="396">
        <f t="shared" si="3"/>
        <v>0</v>
      </c>
      <c r="O42" s="397">
        <f t="shared" si="4"/>
        <v>0</v>
      </c>
      <c r="P42" s="398">
        <f t="shared" si="5"/>
        <v>0</v>
      </c>
      <c r="Q42" s="387"/>
      <c r="R42" s="399"/>
      <c r="S42" s="400"/>
    </row>
    <row r="43" spans="1:19" s="292" customFormat="1" ht="15.75" x14ac:dyDescent="0.25">
      <c r="A43" s="673"/>
      <c r="B43" s="676"/>
      <c r="C43" s="306"/>
      <c r="D43" s="307"/>
      <c r="E43" s="410"/>
      <c r="F43" s="411"/>
      <c r="G43" s="412"/>
      <c r="H43" s="413"/>
      <c r="I43" s="413"/>
      <c r="J43" s="413"/>
      <c r="K43" s="414">
        <f t="shared" si="0"/>
        <v>0</v>
      </c>
      <c r="L43" s="395">
        <f t="shared" si="1"/>
        <v>0</v>
      </c>
      <c r="M43" s="396">
        <f t="shared" si="2"/>
        <v>0</v>
      </c>
      <c r="N43" s="396">
        <f t="shared" si="3"/>
        <v>0</v>
      </c>
      <c r="O43" s="397">
        <f t="shared" si="4"/>
        <v>0</v>
      </c>
      <c r="P43" s="398">
        <f t="shared" si="5"/>
        <v>0</v>
      </c>
      <c r="Q43" s="387"/>
      <c r="R43" s="399"/>
      <c r="S43" s="400"/>
    </row>
    <row r="44" spans="1:19" s="292" customFormat="1" ht="15.75" x14ac:dyDescent="0.25">
      <c r="A44" s="673"/>
      <c r="B44" s="676"/>
      <c r="C44" s="306"/>
      <c r="D44" s="307"/>
      <c r="E44" s="410"/>
      <c r="F44" s="411"/>
      <c r="G44" s="412"/>
      <c r="H44" s="413"/>
      <c r="I44" s="413"/>
      <c r="J44" s="413"/>
      <c r="K44" s="414">
        <f t="shared" si="0"/>
        <v>0</v>
      </c>
      <c r="L44" s="395">
        <f t="shared" si="1"/>
        <v>0</v>
      </c>
      <c r="M44" s="396">
        <f t="shared" si="2"/>
        <v>0</v>
      </c>
      <c r="N44" s="396">
        <f t="shared" si="3"/>
        <v>0</v>
      </c>
      <c r="O44" s="397">
        <f t="shared" si="4"/>
        <v>0</v>
      </c>
      <c r="P44" s="398">
        <f t="shared" si="5"/>
        <v>0</v>
      </c>
      <c r="Q44" s="387"/>
      <c r="R44" s="399"/>
      <c r="S44" s="400"/>
    </row>
    <row r="45" spans="1:19" s="292" customFormat="1" ht="15.75" x14ac:dyDescent="0.25">
      <c r="A45" s="673"/>
      <c r="B45" s="676"/>
      <c r="C45" s="306"/>
      <c r="D45" s="307"/>
      <c r="E45" s="410"/>
      <c r="F45" s="411"/>
      <c r="G45" s="412"/>
      <c r="H45" s="413"/>
      <c r="I45" s="413"/>
      <c r="J45" s="413"/>
      <c r="K45" s="414">
        <f t="shared" si="0"/>
        <v>0</v>
      </c>
      <c r="L45" s="395">
        <f t="shared" si="1"/>
        <v>0</v>
      </c>
      <c r="M45" s="396">
        <f t="shared" si="2"/>
        <v>0</v>
      </c>
      <c r="N45" s="396">
        <f t="shared" si="3"/>
        <v>0</v>
      </c>
      <c r="O45" s="397">
        <f t="shared" si="4"/>
        <v>0</v>
      </c>
      <c r="P45" s="398">
        <f t="shared" si="5"/>
        <v>0</v>
      </c>
      <c r="Q45" s="387"/>
      <c r="R45" s="399"/>
      <c r="S45" s="400"/>
    </row>
    <row r="46" spans="1:19" s="292" customFormat="1" ht="15.75" x14ac:dyDescent="0.25">
      <c r="A46" s="673"/>
      <c r="B46" s="676"/>
      <c r="C46" s="306"/>
      <c r="D46" s="307"/>
      <c r="E46" s="410"/>
      <c r="F46" s="411"/>
      <c r="G46" s="412"/>
      <c r="H46" s="413"/>
      <c r="I46" s="413"/>
      <c r="J46" s="413"/>
      <c r="K46" s="414">
        <f t="shared" si="0"/>
        <v>0</v>
      </c>
      <c r="L46" s="395">
        <f t="shared" si="1"/>
        <v>0</v>
      </c>
      <c r="M46" s="396">
        <f t="shared" si="2"/>
        <v>0</v>
      </c>
      <c r="N46" s="396">
        <f t="shared" si="3"/>
        <v>0</v>
      </c>
      <c r="O46" s="397">
        <f t="shared" si="4"/>
        <v>0</v>
      </c>
      <c r="P46" s="398">
        <f t="shared" si="5"/>
        <v>0</v>
      </c>
      <c r="Q46" s="387"/>
      <c r="R46" s="399"/>
      <c r="S46" s="400"/>
    </row>
    <row r="47" spans="1:19" s="292" customFormat="1" ht="15.75" x14ac:dyDescent="0.25">
      <c r="A47" s="673"/>
      <c r="B47" s="676"/>
      <c r="C47" s="306"/>
      <c r="D47" s="307"/>
      <c r="E47" s="410"/>
      <c r="F47" s="411"/>
      <c r="G47" s="412"/>
      <c r="H47" s="413"/>
      <c r="I47" s="413"/>
      <c r="J47" s="413"/>
      <c r="K47" s="414">
        <f t="shared" si="0"/>
        <v>0</v>
      </c>
      <c r="L47" s="395">
        <f t="shared" si="1"/>
        <v>0</v>
      </c>
      <c r="M47" s="396">
        <f t="shared" si="2"/>
        <v>0</v>
      </c>
      <c r="N47" s="396">
        <f t="shared" si="3"/>
        <v>0</v>
      </c>
      <c r="O47" s="397">
        <f t="shared" si="4"/>
        <v>0</v>
      </c>
      <c r="P47" s="398">
        <f t="shared" si="5"/>
        <v>0</v>
      </c>
      <c r="Q47" s="387"/>
      <c r="R47" s="399"/>
      <c r="S47" s="400"/>
    </row>
    <row r="48" spans="1:19" s="292" customFormat="1" ht="15.75" x14ac:dyDescent="0.25">
      <c r="A48" s="673"/>
      <c r="B48" s="676"/>
      <c r="C48" s="306"/>
      <c r="D48" s="307"/>
      <c r="E48" s="410"/>
      <c r="F48" s="411"/>
      <c r="G48" s="412"/>
      <c r="H48" s="413"/>
      <c r="I48" s="413"/>
      <c r="J48" s="413"/>
      <c r="K48" s="414">
        <f t="shared" si="0"/>
        <v>0</v>
      </c>
      <c r="L48" s="395">
        <f t="shared" si="1"/>
        <v>0</v>
      </c>
      <c r="M48" s="396">
        <f t="shared" si="2"/>
        <v>0</v>
      </c>
      <c r="N48" s="396">
        <f t="shared" si="3"/>
        <v>0</v>
      </c>
      <c r="O48" s="397">
        <f t="shared" si="4"/>
        <v>0</v>
      </c>
      <c r="P48" s="398">
        <f t="shared" si="5"/>
        <v>0</v>
      </c>
      <c r="Q48" s="387"/>
      <c r="R48" s="399"/>
      <c r="S48" s="400"/>
    </row>
    <row r="49" spans="1:19" s="292" customFormat="1" ht="15.75" x14ac:dyDescent="0.25">
      <c r="A49" s="673"/>
      <c r="B49" s="676"/>
      <c r="C49" s="306"/>
      <c r="D49" s="307"/>
      <c r="E49" s="410"/>
      <c r="F49" s="411"/>
      <c r="G49" s="412"/>
      <c r="H49" s="413"/>
      <c r="I49" s="413"/>
      <c r="J49" s="413"/>
      <c r="K49" s="414">
        <f t="shared" si="0"/>
        <v>0</v>
      </c>
      <c r="L49" s="395">
        <f t="shared" si="1"/>
        <v>0</v>
      </c>
      <c r="M49" s="396">
        <f t="shared" si="2"/>
        <v>0</v>
      </c>
      <c r="N49" s="396">
        <f t="shared" si="3"/>
        <v>0</v>
      </c>
      <c r="O49" s="397">
        <f t="shared" si="4"/>
        <v>0</v>
      </c>
      <c r="P49" s="398">
        <f t="shared" si="5"/>
        <v>0</v>
      </c>
      <c r="Q49" s="387"/>
      <c r="R49" s="399"/>
      <c r="S49" s="400"/>
    </row>
    <row r="50" spans="1:19" s="292" customFormat="1" ht="15.75" x14ac:dyDescent="0.25">
      <c r="A50" s="673"/>
      <c r="B50" s="676"/>
      <c r="C50" s="306"/>
      <c r="D50" s="307"/>
      <c r="E50" s="410"/>
      <c r="F50" s="411"/>
      <c r="G50" s="412"/>
      <c r="H50" s="413"/>
      <c r="I50" s="413"/>
      <c r="J50" s="413"/>
      <c r="K50" s="414">
        <f t="shared" si="0"/>
        <v>0</v>
      </c>
      <c r="L50" s="395">
        <f t="shared" si="1"/>
        <v>0</v>
      </c>
      <c r="M50" s="396">
        <f t="shared" si="2"/>
        <v>0</v>
      </c>
      <c r="N50" s="396">
        <f t="shared" si="3"/>
        <v>0</v>
      </c>
      <c r="O50" s="397">
        <f t="shared" si="4"/>
        <v>0</v>
      </c>
      <c r="P50" s="398">
        <f t="shared" si="5"/>
        <v>0</v>
      </c>
      <c r="Q50" s="387"/>
      <c r="R50" s="399"/>
      <c r="S50" s="400"/>
    </row>
    <row r="51" spans="1:19" s="292" customFormat="1" ht="15.75" x14ac:dyDescent="0.25">
      <c r="A51" s="673"/>
      <c r="B51" s="676"/>
      <c r="C51" s="306"/>
      <c r="D51" s="307"/>
      <c r="E51" s="410"/>
      <c r="F51" s="411"/>
      <c r="G51" s="412"/>
      <c r="H51" s="413"/>
      <c r="I51" s="413"/>
      <c r="J51" s="413"/>
      <c r="K51" s="414">
        <f t="shared" si="0"/>
        <v>0</v>
      </c>
      <c r="L51" s="395">
        <f t="shared" si="1"/>
        <v>0</v>
      </c>
      <c r="M51" s="396">
        <f t="shared" si="2"/>
        <v>0</v>
      </c>
      <c r="N51" s="396">
        <f t="shared" si="3"/>
        <v>0</v>
      </c>
      <c r="O51" s="397">
        <f t="shared" si="4"/>
        <v>0</v>
      </c>
      <c r="P51" s="398">
        <f t="shared" si="5"/>
        <v>0</v>
      </c>
      <c r="Q51" s="387"/>
      <c r="R51" s="399"/>
      <c r="S51" s="400"/>
    </row>
    <row r="52" spans="1:19" s="292" customFormat="1" ht="15.75" x14ac:dyDescent="0.25">
      <c r="A52" s="673"/>
      <c r="B52" s="676"/>
      <c r="C52" s="306"/>
      <c r="D52" s="307"/>
      <c r="E52" s="410"/>
      <c r="F52" s="411"/>
      <c r="G52" s="412"/>
      <c r="H52" s="413"/>
      <c r="I52" s="413"/>
      <c r="J52" s="413"/>
      <c r="K52" s="414">
        <f t="shared" si="0"/>
        <v>0</v>
      </c>
      <c r="L52" s="395">
        <f t="shared" si="1"/>
        <v>0</v>
      </c>
      <c r="M52" s="396">
        <f t="shared" si="2"/>
        <v>0</v>
      </c>
      <c r="N52" s="396">
        <f t="shared" si="3"/>
        <v>0</v>
      </c>
      <c r="O52" s="397">
        <f t="shared" si="4"/>
        <v>0</v>
      </c>
      <c r="P52" s="398">
        <f t="shared" si="5"/>
        <v>0</v>
      </c>
      <c r="Q52" s="387"/>
      <c r="R52" s="399"/>
      <c r="S52" s="400"/>
    </row>
    <row r="53" spans="1:19" s="292" customFormat="1" ht="15.75" x14ac:dyDescent="0.25">
      <c r="A53" s="673"/>
      <c r="B53" s="676"/>
      <c r="C53" s="306"/>
      <c r="D53" s="307"/>
      <c r="E53" s="410"/>
      <c r="F53" s="411"/>
      <c r="G53" s="412"/>
      <c r="H53" s="413"/>
      <c r="I53" s="413"/>
      <c r="J53" s="413"/>
      <c r="K53" s="414">
        <f t="shared" si="0"/>
        <v>0</v>
      </c>
      <c r="L53" s="395">
        <f t="shared" si="1"/>
        <v>0</v>
      </c>
      <c r="M53" s="396">
        <f t="shared" si="2"/>
        <v>0</v>
      </c>
      <c r="N53" s="396">
        <f t="shared" si="3"/>
        <v>0</v>
      </c>
      <c r="O53" s="397">
        <f t="shared" si="4"/>
        <v>0</v>
      </c>
      <c r="P53" s="398">
        <f t="shared" si="5"/>
        <v>0</v>
      </c>
      <c r="Q53" s="387"/>
      <c r="R53" s="399"/>
      <c r="S53" s="400"/>
    </row>
    <row r="54" spans="1:19" s="292" customFormat="1" ht="15.75" x14ac:dyDescent="0.25">
      <c r="A54" s="673"/>
      <c r="B54" s="676"/>
      <c r="C54" s="306"/>
      <c r="D54" s="307"/>
      <c r="E54" s="410"/>
      <c r="F54" s="411"/>
      <c r="G54" s="412"/>
      <c r="H54" s="413"/>
      <c r="I54" s="413"/>
      <c r="J54" s="413"/>
      <c r="K54" s="414">
        <f t="shared" si="0"/>
        <v>0</v>
      </c>
      <c r="L54" s="395">
        <f t="shared" si="1"/>
        <v>0</v>
      </c>
      <c r="M54" s="396">
        <f t="shared" si="2"/>
        <v>0</v>
      </c>
      <c r="N54" s="396">
        <f t="shared" si="3"/>
        <v>0</v>
      </c>
      <c r="O54" s="397">
        <f t="shared" si="4"/>
        <v>0</v>
      </c>
      <c r="P54" s="398">
        <f t="shared" si="5"/>
        <v>0</v>
      </c>
      <c r="Q54" s="387"/>
      <c r="R54" s="399"/>
      <c r="S54" s="400"/>
    </row>
    <row r="55" spans="1:19" s="292" customFormat="1" ht="15.75" x14ac:dyDescent="0.25">
      <c r="A55" s="673"/>
      <c r="B55" s="676"/>
      <c r="C55" s="306"/>
      <c r="D55" s="307"/>
      <c r="E55" s="410"/>
      <c r="F55" s="411"/>
      <c r="G55" s="412"/>
      <c r="H55" s="413"/>
      <c r="I55" s="413"/>
      <c r="J55" s="413"/>
      <c r="K55" s="414">
        <f t="shared" si="0"/>
        <v>0</v>
      </c>
      <c r="L55" s="395">
        <f t="shared" si="1"/>
        <v>0</v>
      </c>
      <c r="M55" s="396">
        <f t="shared" si="2"/>
        <v>0</v>
      </c>
      <c r="N55" s="396">
        <f t="shared" si="3"/>
        <v>0</v>
      </c>
      <c r="O55" s="397">
        <f t="shared" si="4"/>
        <v>0</v>
      </c>
      <c r="P55" s="398">
        <f t="shared" si="5"/>
        <v>0</v>
      </c>
      <c r="Q55" s="387"/>
      <c r="R55" s="399"/>
      <c r="S55" s="400"/>
    </row>
    <row r="56" spans="1:19" s="292" customFormat="1" ht="15.75" x14ac:dyDescent="0.25">
      <c r="A56" s="673"/>
      <c r="B56" s="676"/>
      <c r="C56" s="306"/>
      <c r="D56" s="307"/>
      <c r="E56" s="410"/>
      <c r="F56" s="411"/>
      <c r="G56" s="412"/>
      <c r="H56" s="413"/>
      <c r="I56" s="413"/>
      <c r="J56" s="413"/>
      <c r="K56" s="414">
        <f t="shared" si="0"/>
        <v>0</v>
      </c>
      <c r="L56" s="395">
        <f t="shared" si="1"/>
        <v>0</v>
      </c>
      <c r="M56" s="396">
        <f t="shared" si="2"/>
        <v>0</v>
      </c>
      <c r="N56" s="396">
        <f t="shared" si="3"/>
        <v>0</v>
      </c>
      <c r="O56" s="397">
        <f t="shared" si="4"/>
        <v>0</v>
      </c>
      <c r="P56" s="398">
        <f t="shared" si="5"/>
        <v>0</v>
      </c>
      <c r="Q56" s="387"/>
      <c r="R56" s="399"/>
      <c r="S56" s="400"/>
    </row>
    <row r="57" spans="1:19" s="292" customFormat="1" ht="15.75" x14ac:dyDescent="0.25">
      <c r="A57" s="673"/>
      <c r="B57" s="676"/>
      <c r="C57" s="306"/>
      <c r="D57" s="307"/>
      <c r="E57" s="410"/>
      <c r="F57" s="411"/>
      <c r="G57" s="412"/>
      <c r="H57" s="413"/>
      <c r="I57" s="413"/>
      <c r="J57" s="413"/>
      <c r="K57" s="414">
        <f t="shared" si="0"/>
        <v>0</v>
      </c>
      <c r="L57" s="395">
        <f t="shared" si="1"/>
        <v>0</v>
      </c>
      <c r="M57" s="396">
        <f t="shared" si="2"/>
        <v>0</v>
      </c>
      <c r="N57" s="396">
        <f t="shared" si="3"/>
        <v>0</v>
      </c>
      <c r="O57" s="397">
        <f t="shared" si="4"/>
        <v>0</v>
      </c>
      <c r="P57" s="398">
        <f t="shared" si="5"/>
        <v>0</v>
      </c>
      <c r="Q57" s="387"/>
      <c r="R57" s="399"/>
      <c r="S57" s="400"/>
    </row>
    <row r="58" spans="1:19" s="292" customFormat="1" ht="15.75" x14ac:dyDescent="0.25">
      <c r="A58" s="673"/>
      <c r="B58" s="676"/>
      <c r="C58" s="306"/>
      <c r="D58" s="307"/>
      <c r="E58" s="410"/>
      <c r="F58" s="411"/>
      <c r="G58" s="412"/>
      <c r="H58" s="413"/>
      <c r="I58" s="413"/>
      <c r="J58" s="413"/>
      <c r="K58" s="414">
        <f t="shared" si="0"/>
        <v>0</v>
      </c>
      <c r="L58" s="395">
        <f t="shared" si="1"/>
        <v>0</v>
      </c>
      <c r="M58" s="396">
        <f t="shared" si="2"/>
        <v>0</v>
      </c>
      <c r="N58" s="396">
        <f t="shared" si="3"/>
        <v>0</v>
      </c>
      <c r="O58" s="397">
        <f t="shared" si="4"/>
        <v>0</v>
      </c>
      <c r="P58" s="398">
        <f t="shared" si="5"/>
        <v>0</v>
      </c>
      <c r="Q58" s="387"/>
      <c r="R58" s="399"/>
      <c r="S58" s="400"/>
    </row>
    <row r="59" spans="1:19" s="292" customFormat="1" ht="15.75" x14ac:dyDescent="0.25">
      <c r="A59" s="673"/>
      <c r="B59" s="676"/>
      <c r="C59" s="306"/>
      <c r="D59" s="307"/>
      <c r="E59" s="410"/>
      <c r="F59" s="411"/>
      <c r="G59" s="412"/>
      <c r="H59" s="413"/>
      <c r="I59" s="413"/>
      <c r="J59" s="413"/>
      <c r="K59" s="414">
        <f t="shared" si="0"/>
        <v>0</v>
      </c>
      <c r="L59" s="395">
        <f t="shared" si="1"/>
        <v>0</v>
      </c>
      <c r="M59" s="396">
        <f t="shared" si="2"/>
        <v>0</v>
      </c>
      <c r="N59" s="396">
        <f t="shared" si="3"/>
        <v>0</v>
      </c>
      <c r="O59" s="397">
        <f t="shared" si="4"/>
        <v>0</v>
      </c>
      <c r="P59" s="398">
        <f t="shared" si="5"/>
        <v>0</v>
      </c>
      <c r="Q59" s="387"/>
      <c r="R59" s="399"/>
      <c r="S59" s="400"/>
    </row>
    <row r="60" spans="1:19" s="292" customFormat="1" ht="15.75" x14ac:dyDescent="0.25">
      <c r="A60" s="673"/>
      <c r="B60" s="676"/>
      <c r="C60" s="306"/>
      <c r="D60" s="307"/>
      <c r="E60" s="410"/>
      <c r="F60" s="411"/>
      <c r="G60" s="412"/>
      <c r="H60" s="413"/>
      <c r="I60" s="413"/>
      <c r="J60" s="413"/>
      <c r="K60" s="414">
        <f t="shared" si="0"/>
        <v>0</v>
      </c>
      <c r="L60" s="395">
        <f t="shared" si="1"/>
        <v>0</v>
      </c>
      <c r="M60" s="396">
        <f t="shared" si="2"/>
        <v>0</v>
      </c>
      <c r="N60" s="396">
        <f t="shared" si="3"/>
        <v>0</v>
      </c>
      <c r="O60" s="397">
        <f t="shared" si="4"/>
        <v>0</v>
      </c>
      <c r="P60" s="398">
        <f t="shared" si="5"/>
        <v>0</v>
      </c>
      <c r="Q60" s="387"/>
      <c r="R60" s="399"/>
      <c r="S60" s="400"/>
    </row>
    <row r="61" spans="1:19" s="292" customFormat="1" ht="15.75" x14ac:dyDescent="0.25">
      <c r="A61" s="673"/>
      <c r="B61" s="676"/>
      <c r="C61" s="306"/>
      <c r="D61" s="307"/>
      <c r="E61" s="410"/>
      <c r="F61" s="411"/>
      <c r="G61" s="412"/>
      <c r="H61" s="413"/>
      <c r="I61" s="413"/>
      <c r="J61" s="413"/>
      <c r="K61" s="414">
        <f t="shared" si="0"/>
        <v>0</v>
      </c>
      <c r="L61" s="395">
        <f t="shared" si="1"/>
        <v>0</v>
      </c>
      <c r="M61" s="396">
        <f t="shared" si="2"/>
        <v>0</v>
      </c>
      <c r="N61" s="396">
        <f t="shared" si="3"/>
        <v>0</v>
      </c>
      <c r="O61" s="397">
        <f t="shared" si="4"/>
        <v>0</v>
      </c>
      <c r="P61" s="398">
        <f t="shared" si="5"/>
        <v>0</v>
      </c>
      <c r="Q61" s="387"/>
      <c r="R61" s="399"/>
      <c r="S61" s="400"/>
    </row>
    <row r="62" spans="1:19" s="292" customFormat="1" ht="15.75" x14ac:dyDescent="0.25">
      <c r="A62" s="673"/>
      <c r="B62" s="676"/>
      <c r="C62" s="306"/>
      <c r="D62" s="307"/>
      <c r="E62" s="410"/>
      <c r="F62" s="411"/>
      <c r="G62" s="412"/>
      <c r="H62" s="413"/>
      <c r="I62" s="413"/>
      <c r="J62" s="413"/>
      <c r="K62" s="414">
        <f t="shared" si="0"/>
        <v>0</v>
      </c>
      <c r="L62" s="395">
        <f t="shared" si="1"/>
        <v>0</v>
      </c>
      <c r="M62" s="396">
        <f t="shared" si="2"/>
        <v>0</v>
      </c>
      <c r="N62" s="396">
        <f t="shared" si="3"/>
        <v>0</v>
      </c>
      <c r="O62" s="397">
        <f t="shared" si="4"/>
        <v>0</v>
      </c>
      <c r="P62" s="398">
        <f t="shared" si="5"/>
        <v>0</v>
      </c>
      <c r="Q62" s="387"/>
      <c r="R62" s="399"/>
      <c r="S62" s="400"/>
    </row>
    <row r="63" spans="1:19" s="292" customFormat="1" ht="15.75" x14ac:dyDescent="0.25">
      <c r="A63" s="673"/>
      <c r="B63" s="676"/>
      <c r="C63" s="306"/>
      <c r="D63" s="307"/>
      <c r="E63" s="410"/>
      <c r="F63" s="411"/>
      <c r="G63" s="412"/>
      <c r="H63" s="413"/>
      <c r="I63" s="413"/>
      <c r="J63" s="413"/>
      <c r="K63" s="414">
        <f t="shared" si="0"/>
        <v>0</v>
      </c>
      <c r="L63" s="395">
        <f t="shared" si="1"/>
        <v>0</v>
      </c>
      <c r="M63" s="396">
        <f t="shared" si="2"/>
        <v>0</v>
      </c>
      <c r="N63" s="396">
        <f t="shared" si="3"/>
        <v>0</v>
      </c>
      <c r="O63" s="397">
        <f t="shared" si="4"/>
        <v>0</v>
      </c>
      <c r="P63" s="398">
        <f t="shared" si="5"/>
        <v>0</v>
      </c>
      <c r="Q63" s="387"/>
      <c r="R63" s="399"/>
      <c r="S63" s="400"/>
    </row>
    <row r="64" spans="1:19" s="292" customFormat="1" ht="15.75" x14ac:dyDescent="0.25">
      <c r="A64" s="673"/>
      <c r="B64" s="676"/>
      <c r="C64" s="306"/>
      <c r="D64" s="307"/>
      <c r="E64" s="410"/>
      <c r="F64" s="411"/>
      <c r="G64" s="412"/>
      <c r="H64" s="413"/>
      <c r="I64" s="413"/>
      <c r="J64" s="413"/>
      <c r="K64" s="414">
        <f t="shared" si="0"/>
        <v>0</v>
      </c>
      <c r="L64" s="395">
        <f t="shared" si="1"/>
        <v>0</v>
      </c>
      <c r="M64" s="396">
        <f t="shared" si="2"/>
        <v>0</v>
      </c>
      <c r="N64" s="396">
        <f t="shared" si="3"/>
        <v>0</v>
      </c>
      <c r="O64" s="397">
        <f t="shared" si="4"/>
        <v>0</v>
      </c>
      <c r="P64" s="398">
        <f t="shared" si="5"/>
        <v>0</v>
      </c>
      <c r="Q64" s="387"/>
      <c r="R64" s="399"/>
      <c r="S64" s="400"/>
    </row>
    <row r="65" spans="1:19" s="292" customFormat="1" ht="15.75" x14ac:dyDescent="0.25">
      <c r="A65" s="673"/>
      <c r="B65" s="676"/>
      <c r="C65" s="306"/>
      <c r="D65" s="307"/>
      <c r="E65" s="410"/>
      <c r="F65" s="411"/>
      <c r="G65" s="412"/>
      <c r="H65" s="413"/>
      <c r="I65" s="413"/>
      <c r="J65" s="413"/>
      <c r="K65" s="414">
        <f t="shared" si="0"/>
        <v>0</v>
      </c>
      <c r="L65" s="395">
        <f t="shared" si="1"/>
        <v>0</v>
      </c>
      <c r="M65" s="396">
        <f t="shared" si="2"/>
        <v>0</v>
      </c>
      <c r="N65" s="396">
        <f t="shared" si="3"/>
        <v>0</v>
      </c>
      <c r="O65" s="397">
        <f t="shared" si="4"/>
        <v>0</v>
      </c>
      <c r="P65" s="398">
        <f t="shared" si="5"/>
        <v>0</v>
      </c>
      <c r="Q65" s="387"/>
      <c r="R65" s="399"/>
      <c r="S65" s="400"/>
    </row>
    <row r="66" spans="1:19" s="292" customFormat="1" ht="15.75" x14ac:dyDescent="0.25">
      <c r="A66" s="673"/>
      <c r="B66" s="676"/>
      <c r="C66" s="306"/>
      <c r="D66" s="307"/>
      <c r="E66" s="410"/>
      <c r="F66" s="411"/>
      <c r="G66" s="412"/>
      <c r="H66" s="413"/>
      <c r="I66" s="413"/>
      <c r="J66" s="413"/>
      <c r="K66" s="414">
        <f t="shared" si="0"/>
        <v>0</v>
      </c>
      <c r="L66" s="395">
        <f t="shared" si="1"/>
        <v>0</v>
      </c>
      <c r="M66" s="396">
        <f t="shared" si="2"/>
        <v>0</v>
      </c>
      <c r="N66" s="396">
        <f t="shared" si="3"/>
        <v>0</v>
      </c>
      <c r="O66" s="397">
        <f t="shared" si="4"/>
        <v>0</v>
      </c>
      <c r="P66" s="398">
        <f t="shared" si="5"/>
        <v>0</v>
      </c>
      <c r="Q66" s="387"/>
      <c r="R66" s="399"/>
      <c r="S66" s="400"/>
    </row>
    <row r="67" spans="1:19" s="292" customFormat="1" ht="15.75" x14ac:dyDescent="0.25">
      <c r="A67" s="673"/>
      <c r="B67" s="676"/>
      <c r="C67" s="306"/>
      <c r="D67" s="307"/>
      <c r="E67" s="410"/>
      <c r="F67" s="411"/>
      <c r="G67" s="412"/>
      <c r="H67" s="413"/>
      <c r="I67" s="413"/>
      <c r="J67" s="413"/>
      <c r="K67" s="414">
        <f t="shared" si="0"/>
        <v>0</v>
      </c>
      <c r="L67" s="395">
        <f t="shared" si="1"/>
        <v>0</v>
      </c>
      <c r="M67" s="396">
        <f t="shared" si="2"/>
        <v>0</v>
      </c>
      <c r="N67" s="396">
        <f t="shared" si="3"/>
        <v>0</v>
      </c>
      <c r="O67" s="397">
        <f t="shared" si="4"/>
        <v>0</v>
      </c>
      <c r="P67" s="398">
        <f t="shared" si="5"/>
        <v>0</v>
      </c>
      <c r="Q67" s="387"/>
      <c r="R67" s="399"/>
      <c r="S67" s="400"/>
    </row>
    <row r="68" spans="1:19" s="292" customFormat="1" ht="15.75" x14ac:dyDescent="0.25">
      <c r="A68" s="673"/>
      <c r="B68" s="676"/>
      <c r="C68" s="306"/>
      <c r="D68" s="307"/>
      <c r="E68" s="410"/>
      <c r="F68" s="411"/>
      <c r="G68" s="412"/>
      <c r="H68" s="413"/>
      <c r="I68" s="413"/>
      <c r="J68" s="413"/>
      <c r="K68" s="414">
        <f t="shared" si="0"/>
        <v>0</v>
      </c>
      <c r="L68" s="395">
        <f t="shared" si="1"/>
        <v>0</v>
      </c>
      <c r="M68" s="396">
        <f t="shared" si="2"/>
        <v>0</v>
      </c>
      <c r="N68" s="396">
        <f t="shared" si="3"/>
        <v>0</v>
      </c>
      <c r="O68" s="397">
        <f t="shared" si="4"/>
        <v>0</v>
      </c>
      <c r="P68" s="398">
        <f t="shared" si="5"/>
        <v>0</v>
      </c>
      <c r="Q68" s="387"/>
      <c r="R68" s="399"/>
      <c r="S68" s="400"/>
    </row>
    <row r="69" spans="1:19" s="292" customFormat="1" ht="15.75" x14ac:dyDescent="0.25">
      <c r="A69" s="673"/>
      <c r="B69" s="676"/>
      <c r="C69" s="306"/>
      <c r="D69" s="307"/>
      <c r="E69" s="410"/>
      <c r="F69" s="411"/>
      <c r="G69" s="412"/>
      <c r="H69" s="413"/>
      <c r="I69" s="413"/>
      <c r="J69" s="413"/>
      <c r="K69" s="414">
        <f t="shared" si="0"/>
        <v>0</v>
      </c>
      <c r="L69" s="395">
        <f t="shared" si="1"/>
        <v>0</v>
      </c>
      <c r="M69" s="396">
        <f t="shared" si="2"/>
        <v>0</v>
      </c>
      <c r="N69" s="396">
        <f t="shared" si="3"/>
        <v>0</v>
      </c>
      <c r="O69" s="397">
        <f t="shared" si="4"/>
        <v>0</v>
      </c>
      <c r="P69" s="398">
        <f t="shared" si="5"/>
        <v>0</v>
      </c>
      <c r="Q69" s="387"/>
      <c r="R69" s="399"/>
      <c r="S69" s="400"/>
    </row>
    <row r="70" spans="1:19" s="292" customFormat="1" ht="15.75" x14ac:dyDescent="0.25">
      <c r="A70" s="673"/>
      <c r="B70" s="676"/>
      <c r="C70" s="306"/>
      <c r="D70" s="307"/>
      <c r="E70" s="410"/>
      <c r="F70" s="411"/>
      <c r="G70" s="412"/>
      <c r="H70" s="413"/>
      <c r="I70" s="413"/>
      <c r="J70" s="413"/>
      <c r="K70" s="414">
        <f t="shared" si="0"/>
        <v>0</v>
      </c>
      <c r="L70" s="395">
        <f t="shared" si="1"/>
        <v>0</v>
      </c>
      <c r="M70" s="396">
        <f t="shared" si="2"/>
        <v>0</v>
      </c>
      <c r="N70" s="396">
        <f t="shared" si="3"/>
        <v>0</v>
      </c>
      <c r="O70" s="397">
        <f t="shared" si="4"/>
        <v>0</v>
      </c>
      <c r="P70" s="398">
        <f t="shared" si="5"/>
        <v>0</v>
      </c>
      <c r="Q70" s="387"/>
      <c r="R70" s="399"/>
      <c r="S70" s="400"/>
    </row>
    <row r="71" spans="1:19" s="292" customFormat="1" ht="15.75" x14ac:dyDescent="0.25">
      <c r="A71" s="673"/>
      <c r="B71" s="676"/>
      <c r="C71" s="306"/>
      <c r="D71" s="307"/>
      <c r="E71" s="410"/>
      <c r="F71" s="411"/>
      <c r="G71" s="412"/>
      <c r="H71" s="413"/>
      <c r="I71" s="413"/>
      <c r="J71" s="413"/>
      <c r="K71" s="414">
        <f t="shared" si="0"/>
        <v>0</v>
      </c>
      <c r="L71" s="395">
        <f t="shared" si="1"/>
        <v>0</v>
      </c>
      <c r="M71" s="396">
        <f t="shared" si="2"/>
        <v>0</v>
      </c>
      <c r="N71" s="396">
        <f t="shared" si="3"/>
        <v>0</v>
      </c>
      <c r="O71" s="397">
        <f t="shared" si="4"/>
        <v>0</v>
      </c>
      <c r="P71" s="398">
        <f t="shared" si="5"/>
        <v>0</v>
      </c>
      <c r="Q71" s="387"/>
      <c r="R71" s="399"/>
      <c r="S71" s="400"/>
    </row>
    <row r="72" spans="1:19" s="292" customFormat="1" ht="15.75" x14ac:dyDescent="0.25">
      <c r="A72" s="673"/>
      <c r="B72" s="676"/>
      <c r="C72" s="306"/>
      <c r="D72" s="307"/>
      <c r="E72" s="410"/>
      <c r="F72" s="411"/>
      <c r="G72" s="412"/>
      <c r="H72" s="413"/>
      <c r="I72" s="413"/>
      <c r="J72" s="413"/>
      <c r="K72" s="414">
        <f t="shared" si="0"/>
        <v>0</v>
      </c>
      <c r="L72" s="395">
        <f t="shared" si="1"/>
        <v>0</v>
      </c>
      <c r="M72" s="396">
        <f t="shared" si="2"/>
        <v>0</v>
      </c>
      <c r="N72" s="396">
        <f t="shared" si="3"/>
        <v>0</v>
      </c>
      <c r="O72" s="397">
        <f t="shared" si="4"/>
        <v>0</v>
      </c>
      <c r="P72" s="398">
        <f t="shared" si="5"/>
        <v>0</v>
      </c>
      <c r="Q72" s="387"/>
      <c r="R72" s="399"/>
      <c r="S72" s="400"/>
    </row>
    <row r="73" spans="1:19" s="292" customFormat="1" ht="15.75" x14ac:dyDescent="0.25">
      <c r="A73" s="673"/>
      <c r="B73" s="676"/>
      <c r="C73" s="306"/>
      <c r="D73" s="307"/>
      <c r="E73" s="410"/>
      <c r="F73" s="411"/>
      <c r="G73" s="412"/>
      <c r="H73" s="413"/>
      <c r="I73" s="413"/>
      <c r="J73" s="413"/>
      <c r="K73" s="414">
        <f t="shared" si="0"/>
        <v>0</v>
      </c>
      <c r="L73" s="395">
        <f t="shared" si="1"/>
        <v>0</v>
      </c>
      <c r="M73" s="396">
        <f t="shared" si="2"/>
        <v>0</v>
      </c>
      <c r="N73" s="396">
        <f t="shared" si="3"/>
        <v>0</v>
      </c>
      <c r="O73" s="397">
        <f t="shared" si="4"/>
        <v>0</v>
      </c>
      <c r="P73" s="398">
        <f t="shared" si="5"/>
        <v>0</v>
      </c>
      <c r="Q73" s="387"/>
      <c r="R73" s="399"/>
      <c r="S73" s="400"/>
    </row>
    <row r="74" spans="1:19" s="292" customFormat="1" ht="15.75" x14ac:dyDescent="0.25">
      <c r="A74" s="673"/>
      <c r="B74" s="676"/>
      <c r="C74" s="306"/>
      <c r="D74" s="307"/>
      <c r="E74" s="410"/>
      <c r="F74" s="411"/>
      <c r="G74" s="412"/>
      <c r="H74" s="413"/>
      <c r="I74" s="413"/>
      <c r="J74" s="413"/>
      <c r="K74" s="414">
        <f t="shared" si="0"/>
        <v>0</v>
      </c>
      <c r="L74" s="395">
        <f t="shared" si="1"/>
        <v>0</v>
      </c>
      <c r="M74" s="396">
        <f t="shared" si="2"/>
        <v>0</v>
      </c>
      <c r="N74" s="396">
        <f t="shared" si="3"/>
        <v>0</v>
      </c>
      <c r="O74" s="397">
        <f t="shared" si="4"/>
        <v>0</v>
      </c>
      <c r="P74" s="398">
        <f t="shared" si="5"/>
        <v>0</v>
      </c>
      <c r="Q74" s="387"/>
      <c r="R74" s="399"/>
      <c r="S74" s="400"/>
    </row>
    <row r="75" spans="1:19" s="292" customFormat="1" ht="15.75" x14ac:dyDescent="0.25">
      <c r="A75" s="673"/>
      <c r="B75" s="676"/>
      <c r="C75" s="306"/>
      <c r="D75" s="307"/>
      <c r="E75" s="410"/>
      <c r="F75" s="411"/>
      <c r="G75" s="412"/>
      <c r="H75" s="413"/>
      <c r="I75" s="413"/>
      <c r="J75" s="413"/>
      <c r="K75" s="414">
        <f t="shared" si="0"/>
        <v>0</v>
      </c>
      <c r="L75" s="395">
        <f t="shared" si="1"/>
        <v>0</v>
      </c>
      <c r="M75" s="396">
        <f t="shared" si="2"/>
        <v>0</v>
      </c>
      <c r="N75" s="396">
        <f t="shared" si="3"/>
        <v>0</v>
      </c>
      <c r="O75" s="397">
        <f t="shared" si="4"/>
        <v>0</v>
      </c>
      <c r="P75" s="398">
        <f t="shared" si="5"/>
        <v>0</v>
      </c>
      <c r="Q75" s="387"/>
      <c r="R75" s="399"/>
      <c r="S75" s="400"/>
    </row>
    <row r="76" spans="1:19" s="292" customFormat="1" ht="15.75" x14ac:dyDescent="0.25">
      <c r="A76" s="673"/>
      <c r="B76" s="676"/>
      <c r="C76" s="306"/>
      <c r="D76" s="307"/>
      <c r="E76" s="410"/>
      <c r="F76" s="411"/>
      <c r="G76" s="412"/>
      <c r="H76" s="413"/>
      <c r="I76" s="413"/>
      <c r="J76" s="413"/>
      <c r="K76" s="414">
        <f t="shared" si="0"/>
        <v>0</v>
      </c>
      <c r="L76" s="395">
        <f t="shared" si="1"/>
        <v>0</v>
      </c>
      <c r="M76" s="396">
        <f t="shared" si="2"/>
        <v>0</v>
      </c>
      <c r="N76" s="396">
        <f t="shared" si="3"/>
        <v>0</v>
      </c>
      <c r="O76" s="397">
        <f t="shared" si="4"/>
        <v>0</v>
      </c>
      <c r="P76" s="398">
        <f t="shared" si="5"/>
        <v>0</v>
      </c>
      <c r="Q76" s="387"/>
      <c r="R76" s="399"/>
      <c r="S76" s="400"/>
    </row>
    <row r="77" spans="1:19" s="292" customFormat="1" ht="15.75" x14ac:dyDescent="0.25">
      <c r="A77" s="673"/>
      <c r="B77" s="676"/>
      <c r="C77" s="306"/>
      <c r="D77" s="307"/>
      <c r="E77" s="410"/>
      <c r="F77" s="411"/>
      <c r="G77" s="412"/>
      <c r="H77" s="413"/>
      <c r="I77" s="413"/>
      <c r="J77" s="413"/>
      <c r="K77" s="414">
        <f t="shared" si="0"/>
        <v>0</v>
      </c>
      <c r="L77" s="395">
        <f t="shared" si="1"/>
        <v>0</v>
      </c>
      <c r="M77" s="396">
        <f t="shared" si="2"/>
        <v>0</v>
      </c>
      <c r="N77" s="396">
        <f t="shared" si="3"/>
        <v>0</v>
      </c>
      <c r="O77" s="397">
        <f t="shared" si="4"/>
        <v>0</v>
      </c>
      <c r="P77" s="398">
        <f t="shared" si="5"/>
        <v>0</v>
      </c>
      <c r="Q77" s="387"/>
      <c r="R77" s="399"/>
      <c r="S77" s="400"/>
    </row>
    <row r="78" spans="1:19" s="292" customFormat="1" ht="15.75" x14ac:dyDescent="0.25">
      <c r="A78" s="673"/>
      <c r="B78" s="676"/>
      <c r="C78" s="308"/>
      <c r="D78" s="309"/>
      <c r="E78" s="401"/>
      <c r="F78" s="402"/>
      <c r="G78" s="403"/>
      <c r="H78" s="404"/>
      <c r="I78" s="404"/>
      <c r="J78" s="404"/>
      <c r="K78" s="405">
        <f t="shared" si="0"/>
        <v>0</v>
      </c>
      <c r="L78" s="395">
        <f t="shared" si="1"/>
        <v>0</v>
      </c>
      <c r="M78" s="396">
        <f t="shared" si="2"/>
        <v>0</v>
      </c>
      <c r="N78" s="396">
        <f t="shared" si="3"/>
        <v>0</v>
      </c>
      <c r="O78" s="397">
        <f t="shared" si="4"/>
        <v>0</v>
      </c>
      <c r="P78" s="398">
        <f t="shared" si="5"/>
        <v>0</v>
      </c>
      <c r="Q78" s="387"/>
      <c r="R78" s="399"/>
      <c r="S78" s="400"/>
    </row>
    <row r="79" spans="1:19" s="292" customFormat="1" ht="15.75" x14ac:dyDescent="0.25">
      <c r="A79" s="673"/>
      <c r="B79" s="676"/>
      <c r="C79" s="308"/>
      <c r="D79" s="309"/>
      <c r="E79" s="401"/>
      <c r="F79" s="391"/>
      <c r="G79" s="392"/>
      <c r="H79" s="393"/>
      <c r="I79" s="393"/>
      <c r="J79" s="393"/>
      <c r="K79" s="394">
        <f t="shared" si="0"/>
        <v>0</v>
      </c>
      <c r="L79" s="395">
        <f t="shared" si="1"/>
        <v>0</v>
      </c>
      <c r="M79" s="396">
        <f t="shared" si="2"/>
        <v>0</v>
      </c>
      <c r="N79" s="396">
        <f t="shared" si="3"/>
        <v>0</v>
      </c>
      <c r="O79" s="397">
        <f t="shared" si="4"/>
        <v>0</v>
      </c>
      <c r="P79" s="398">
        <f t="shared" si="5"/>
        <v>0</v>
      </c>
      <c r="Q79" s="387"/>
      <c r="R79" s="399"/>
      <c r="S79" s="400"/>
    </row>
    <row r="80" spans="1:19" s="292" customFormat="1" ht="15.75" x14ac:dyDescent="0.25">
      <c r="A80" s="673"/>
      <c r="B80" s="676"/>
      <c r="C80" s="308"/>
      <c r="D80" s="309"/>
      <c r="E80" s="401"/>
      <c r="F80" s="406"/>
      <c r="G80" s="407"/>
      <c r="H80" s="408"/>
      <c r="I80" s="408"/>
      <c r="J80" s="408"/>
      <c r="K80" s="409">
        <f t="shared" si="0"/>
        <v>0</v>
      </c>
      <c r="L80" s="395">
        <f t="shared" si="1"/>
        <v>0</v>
      </c>
      <c r="M80" s="396">
        <f t="shared" si="2"/>
        <v>0</v>
      </c>
      <c r="N80" s="396">
        <f t="shared" si="3"/>
        <v>0</v>
      </c>
      <c r="O80" s="397">
        <f t="shared" si="4"/>
        <v>0</v>
      </c>
      <c r="P80" s="398">
        <f t="shared" si="5"/>
        <v>0</v>
      </c>
      <c r="Q80" s="387"/>
      <c r="R80" s="399"/>
      <c r="S80" s="400"/>
    </row>
    <row r="81" spans="1:19" s="292" customFormat="1" ht="15.75" x14ac:dyDescent="0.25">
      <c r="A81" s="673"/>
      <c r="B81" s="676"/>
      <c r="C81" s="306"/>
      <c r="D81" s="307"/>
      <c r="E81" s="410"/>
      <c r="F81" s="411"/>
      <c r="G81" s="412"/>
      <c r="H81" s="413"/>
      <c r="I81" s="413"/>
      <c r="J81" s="413"/>
      <c r="K81" s="414">
        <f t="shared" si="0"/>
        <v>0</v>
      </c>
      <c r="L81" s="395">
        <f t="shared" si="1"/>
        <v>0</v>
      </c>
      <c r="M81" s="396">
        <f t="shared" si="2"/>
        <v>0</v>
      </c>
      <c r="N81" s="396">
        <f t="shared" si="3"/>
        <v>0</v>
      </c>
      <c r="O81" s="397">
        <f t="shared" si="4"/>
        <v>0</v>
      </c>
      <c r="P81" s="398">
        <f t="shared" si="5"/>
        <v>0</v>
      </c>
      <c r="Q81" s="387"/>
      <c r="R81" s="399"/>
      <c r="S81" s="400"/>
    </row>
    <row r="82" spans="1:19" s="292" customFormat="1" ht="15.75" x14ac:dyDescent="0.25">
      <c r="A82" s="673"/>
      <c r="B82" s="676"/>
      <c r="C82" s="306"/>
      <c r="D82" s="307"/>
      <c r="E82" s="410"/>
      <c r="F82" s="411"/>
      <c r="G82" s="412"/>
      <c r="H82" s="413"/>
      <c r="I82" s="413"/>
      <c r="J82" s="413"/>
      <c r="K82" s="414">
        <f t="shared" si="0"/>
        <v>0</v>
      </c>
      <c r="L82" s="395">
        <f t="shared" si="1"/>
        <v>0</v>
      </c>
      <c r="M82" s="396">
        <f t="shared" si="2"/>
        <v>0</v>
      </c>
      <c r="N82" s="396">
        <f t="shared" si="3"/>
        <v>0</v>
      </c>
      <c r="O82" s="397">
        <f t="shared" si="4"/>
        <v>0</v>
      </c>
      <c r="P82" s="398">
        <f t="shared" si="5"/>
        <v>0</v>
      </c>
      <c r="Q82" s="387"/>
      <c r="R82" s="399"/>
      <c r="S82" s="400"/>
    </row>
    <row r="83" spans="1:19" s="292" customFormat="1" ht="15.75" x14ac:dyDescent="0.25">
      <c r="A83" s="673"/>
      <c r="B83" s="676"/>
      <c r="C83" s="306"/>
      <c r="D83" s="307"/>
      <c r="E83" s="410"/>
      <c r="F83" s="411"/>
      <c r="G83" s="412"/>
      <c r="H83" s="413"/>
      <c r="I83" s="413"/>
      <c r="J83" s="413"/>
      <c r="K83" s="414">
        <f t="shared" si="0"/>
        <v>0</v>
      </c>
      <c r="L83" s="395">
        <f t="shared" si="1"/>
        <v>0</v>
      </c>
      <c r="M83" s="396">
        <f t="shared" si="2"/>
        <v>0</v>
      </c>
      <c r="N83" s="396">
        <f t="shared" si="3"/>
        <v>0</v>
      </c>
      <c r="O83" s="397">
        <f t="shared" si="4"/>
        <v>0</v>
      </c>
      <c r="P83" s="398">
        <f t="shared" si="5"/>
        <v>0</v>
      </c>
      <c r="Q83" s="387"/>
      <c r="R83" s="399"/>
      <c r="S83" s="400"/>
    </row>
    <row r="84" spans="1:19" s="292" customFormat="1" ht="15.75" x14ac:dyDescent="0.25">
      <c r="A84" s="673"/>
      <c r="B84" s="676"/>
      <c r="C84" s="306"/>
      <c r="D84" s="307"/>
      <c r="E84" s="410"/>
      <c r="F84" s="411"/>
      <c r="G84" s="412"/>
      <c r="H84" s="413"/>
      <c r="I84" s="413"/>
      <c r="J84" s="413"/>
      <c r="K84" s="414">
        <f t="shared" si="0"/>
        <v>0</v>
      </c>
      <c r="L84" s="395">
        <f t="shared" si="1"/>
        <v>0</v>
      </c>
      <c r="M84" s="396">
        <f t="shared" si="2"/>
        <v>0</v>
      </c>
      <c r="N84" s="396">
        <f t="shared" si="3"/>
        <v>0</v>
      </c>
      <c r="O84" s="397">
        <f t="shared" si="4"/>
        <v>0</v>
      </c>
      <c r="P84" s="398">
        <f t="shared" si="5"/>
        <v>0</v>
      </c>
      <c r="Q84" s="387"/>
      <c r="R84" s="399"/>
      <c r="S84" s="400"/>
    </row>
    <row r="85" spans="1:19" s="292" customFormat="1" ht="15.75" x14ac:dyDescent="0.25">
      <c r="A85" s="673"/>
      <c r="B85" s="676"/>
      <c r="C85" s="306"/>
      <c r="D85" s="307"/>
      <c r="E85" s="410"/>
      <c r="F85" s="411"/>
      <c r="G85" s="412"/>
      <c r="H85" s="413"/>
      <c r="I85" s="413"/>
      <c r="J85" s="413"/>
      <c r="K85" s="414">
        <f t="shared" si="0"/>
        <v>0</v>
      </c>
      <c r="L85" s="395">
        <f t="shared" si="1"/>
        <v>0</v>
      </c>
      <c r="M85" s="396">
        <f t="shared" si="2"/>
        <v>0</v>
      </c>
      <c r="N85" s="396">
        <f t="shared" si="3"/>
        <v>0</v>
      </c>
      <c r="O85" s="397">
        <f t="shared" si="4"/>
        <v>0</v>
      </c>
      <c r="P85" s="398">
        <f t="shared" si="5"/>
        <v>0</v>
      </c>
      <c r="Q85" s="387"/>
      <c r="R85" s="399"/>
      <c r="S85" s="400"/>
    </row>
    <row r="86" spans="1:19" s="292" customFormat="1" ht="15.75" x14ac:dyDescent="0.25">
      <c r="A86" s="673"/>
      <c r="B86" s="676"/>
      <c r="C86" s="306"/>
      <c r="D86" s="307"/>
      <c r="E86" s="410"/>
      <c r="F86" s="411"/>
      <c r="G86" s="412"/>
      <c r="H86" s="413"/>
      <c r="I86" s="413"/>
      <c r="J86" s="413"/>
      <c r="K86" s="414">
        <f t="shared" si="0"/>
        <v>0</v>
      </c>
      <c r="L86" s="395">
        <f t="shared" si="1"/>
        <v>0</v>
      </c>
      <c r="M86" s="396">
        <f t="shared" si="2"/>
        <v>0</v>
      </c>
      <c r="N86" s="396">
        <f t="shared" si="3"/>
        <v>0</v>
      </c>
      <c r="O86" s="397">
        <f t="shared" si="4"/>
        <v>0</v>
      </c>
      <c r="P86" s="398">
        <f t="shared" si="5"/>
        <v>0</v>
      </c>
      <c r="Q86" s="387"/>
      <c r="R86" s="399"/>
      <c r="S86" s="400"/>
    </row>
    <row r="87" spans="1:19" s="292" customFormat="1" ht="15.75" x14ac:dyDescent="0.25">
      <c r="A87" s="673"/>
      <c r="B87" s="676"/>
      <c r="C87" s="306"/>
      <c r="D87" s="307"/>
      <c r="E87" s="410"/>
      <c r="F87" s="411"/>
      <c r="G87" s="412"/>
      <c r="H87" s="413"/>
      <c r="I87" s="413"/>
      <c r="J87" s="413"/>
      <c r="K87" s="414">
        <f t="shared" si="0"/>
        <v>0</v>
      </c>
      <c r="L87" s="395">
        <f t="shared" si="1"/>
        <v>0</v>
      </c>
      <c r="M87" s="396">
        <f t="shared" si="2"/>
        <v>0</v>
      </c>
      <c r="N87" s="396">
        <f t="shared" si="3"/>
        <v>0</v>
      </c>
      <c r="O87" s="397">
        <f t="shared" si="4"/>
        <v>0</v>
      </c>
      <c r="P87" s="398">
        <f t="shared" si="5"/>
        <v>0</v>
      </c>
      <c r="Q87" s="387"/>
      <c r="R87" s="399"/>
      <c r="S87" s="400"/>
    </row>
    <row r="88" spans="1:19" s="292" customFormat="1" ht="15.75" x14ac:dyDescent="0.25">
      <c r="A88" s="673"/>
      <c r="B88" s="676"/>
      <c r="C88" s="308"/>
      <c r="D88" s="309"/>
      <c r="E88" s="415"/>
      <c r="F88" s="416"/>
      <c r="G88" s="417"/>
      <c r="H88" s="418"/>
      <c r="I88" s="418"/>
      <c r="J88" s="418"/>
      <c r="K88" s="419">
        <f t="shared" si="0"/>
        <v>0</v>
      </c>
      <c r="L88" s="395">
        <f t="shared" si="1"/>
        <v>0</v>
      </c>
      <c r="M88" s="396">
        <f t="shared" si="2"/>
        <v>0</v>
      </c>
      <c r="N88" s="396">
        <f t="shared" si="3"/>
        <v>0</v>
      </c>
      <c r="O88" s="397">
        <f t="shared" si="4"/>
        <v>0</v>
      </c>
      <c r="P88" s="398">
        <f t="shared" si="5"/>
        <v>0</v>
      </c>
      <c r="Q88" s="387"/>
      <c r="R88" s="399"/>
      <c r="S88" s="400"/>
    </row>
    <row r="89" spans="1:19" s="292" customFormat="1" ht="15.75" x14ac:dyDescent="0.25">
      <c r="A89" s="673"/>
      <c r="B89" s="676"/>
      <c r="C89" s="306"/>
      <c r="D89" s="307"/>
      <c r="E89" s="410"/>
      <c r="F89" s="411"/>
      <c r="G89" s="412"/>
      <c r="H89" s="413"/>
      <c r="I89" s="413"/>
      <c r="J89" s="413"/>
      <c r="K89" s="414">
        <f t="shared" si="0"/>
        <v>0</v>
      </c>
      <c r="L89" s="395">
        <f t="shared" si="1"/>
        <v>0</v>
      </c>
      <c r="M89" s="396">
        <f t="shared" si="2"/>
        <v>0</v>
      </c>
      <c r="N89" s="396">
        <f t="shared" si="3"/>
        <v>0</v>
      </c>
      <c r="O89" s="397">
        <f t="shared" si="4"/>
        <v>0</v>
      </c>
      <c r="P89" s="398">
        <f t="shared" si="5"/>
        <v>0</v>
      </c>
      <c r="Q89" s="387"/>
      <c r="R89" s="399"/>
      <c r="S89" s="400"/>
    </row>
    <row r="90" spans="1:19" s="292" customFormat="1" ht="15.75" x14ac:dyDescent="0.25">
      <c r="A90" s="673"/>
      <c r="B90" s="676"/>
      <c r="C90" s="306"/>
      <c r="D90" s="307"/>
      <c r="E90" s="410"/>
      <c r="F90" s="411"/>
      <c r="G90" s="412"/>
      <c r="H90" s="413"/>
      <c r="I90" s="413"/>
      <c r="J90" s="413"/>
      <c r="K90" s="414">
        <f t="shared" si="0"/>
        <v>0</v>
      </c>
      <c r="L90" s="395">
        <f t="shared" si="1"/>
        <v>0</v>
      </c>
      <c r="M90" s="396">
        <f t="shared" si="2"/>
        <v>0</v>
      </c>
      <c r="N90" s="396">
        <f t="shared" si="3"/>
        <v>0</v>
      </c>
      <c r="O90" s="397">
        <f t="shared" si="4"/>
        <v>0</v>
      </c>
      <c r="P90" s="398">
        <f t="shared" si="5"/>
        <v>0</v>
      </c>
      <c r="Q90" s="387"/>
      <c r="R90" s="399"/>
      <c r="S90" s="400"/>
    </row>
    <row r="91" spans="1:19" s="292" customFormat="1" ht="15.75" x14ac:dyDescent="0.25">
      <c r="A91" s="673"/>
      <c r="B91" s="676"/>
      <c r="C91" s="306"/>
      <c r="D91" s="307"/>
      <c r="E91" s="410"/>
      <c r="F91" s="411"/>
      <c r="G91" s="412"/>
      <c r="H91" s="413"/>
      <c r="I91" s="413"/>
      <c r="J91" s="413"/>
      <c r="K91" s="414">
        <f t="shared" si="0"/>
        <v>0</v>
      </c>
      <c r="L91" s="395">
        <f t="shared" si="1"/>
        <v>0</v>
      </c>
      <c r="M91" s="396">
        <f t="shared" si="2"/>
        <v>0</v>
      </c>
      <c r="N91" s="396">
        <f t="shared" si="3"/>
        <v>0</v>
      </c>
      <c r="O91" s="397">
        <f t="shared" si="4"/>
        <v>0</v>
      </c>
      <c r="P91" s="398">
        <f t="shared" si="5"/>
        <v>0</v>
      </c>
      <c r="Q91" s="387"/>
      <c r="R91" s="399"/>
      <c r="S91" s="400"/>
    </row>
    <row r="92" spans="1:19" s="292" customFormat="1" ht="15.75" x14ac:dyDescent="0.25">
      <c r="A92" s="673"/>
      <c r="B92" s="676"/>
      <c r="C92" s="306"/>
      <c r="D92" s="307"/>
      <c r="E92" s="410"/>
      <c r="F92" s="411"/>
      <c r="G92" s="412"/>
      <c r="H92" s="413"/>
      <c r="I92" s="413"/>
      <c r="J92" s="413"/>
      <c r="K92" s="414">
        <f t="shared" si="0"/>
        <v>0</v>
      </c>
      <c r="L92" s="395">
        <f t="shared" si="1"/>
        <v>0</v>
      </c>
      <c r="M92" s="396">
        <f t="shared" si="2"/>
        <v>0</v>
      </c>
      <c r="N92" s="396">
        <f t="shared" si="3"/>
        <v>0</v>
      </c>
      <c r="O92" s="397">
        <f t="shared" si="4"/>
        <v>0</v>
      </c>
      <c r="P92" s="398">
        <f t="shared" si="5"/>
        <v>0</v>
      </c>
      <c r="Q92" s="387"/>
      <c r="R92" s="399"/>
      <c r="S92" s="400"/>
    </row>
    <row r="93" spans="1:19" s="292" customFormat="1" ht="15.75" x14ac:dyDescent="0.25">
      <c r="A93" s="673"/>
      <c r="B93" s="676"/>
      <c r="C93" s="306"/>
      <c r="D93" s="307"/>
      <c r="E93" s="410"/>
      <c r="F93" s="411"/>
      <c r="G93" s="412"/>
      <c r="H93" s="413"/>
      <c r="I93" s="413"/>
      <c r="J93" s="413"/>
      <c r="K93" s="414">
        <f t="shared" si="0"/>
        <v>0</v>
      </c>
      <c r="L93" s="395">
        <f t="shared" si="1"/>
        <v>0</v>
      </c>
      <c r="M93" s="396">
        <f t="shared" si="2"/>
        <v>0</v>
      </c>
      <c r="N93" s="396">
        <f t="shared" si="3"/>
        <v>0</v>
      </c>
      <c r="O93" s="397">
        <f t="shared" si="4"/>
        <v>0</v>
      </c>
      <c r="P93" s="398">
        <f t="shared" si="5"/>
        <v>0</v>
      </c>
      <c r="Q93" s="387"/>
      <c r="R93" s="399"/>
      <c r="S93" s="400"/>
    </row>
    <row r="94" spans="1:19" s="292" customFormat="1" ht="15.75" x14ac:dyDescent="0.25">
      <c r="A94" s="673"/>
      <c r="B94" s="676"/>
      <c r="C94" s="306"/>
      <c r="D94" s="307"/>
      <c r="E94" s="390"/>
      <c r="F94" s="391"/>
      <c r="G94" s="392"/>
      <c r="H94" s="393"/>
      <c r="I94" s="393"/>
      <c r="J94" s="393"/>
      <c r="K94" s="394">
        <f t="shared" si="0"/>
        <v>0</v>
      </c>
      <c r="L94" s="395">
        <f t="shared" si="1"/>
        <v>0</v>
      </c>
      <c r="M94" s="396">
        <f t="shared" si="2"/>
        <v>0</v>
      </c>
      <c r="N94" s="396">
        <f t="shared" si="3"/>
        <v>0</v>
      </c>
      <c r="O94" s="397">
        <f t="shared" si="4"/>
        <v>0</v>
      </c>
      <c r="P94" s="398">
        <f t="shared" si="5"/>
        <v>0</v>
      </c>
      <c r="Q94" s="387"/>
      <c r="R94" s="399"/>
      <c r="S94" s="400"/>
    </row>
    <row r="95" spans="1:19" s="292" customFormat="1" ht="15.75" x14ac:dyDescent="0.25">
      <c r="A95" s="673"/>
      <c r="B95" s="676"/>
      <c r="C95" s="306"/>
      <c r="D95" s="307"/>
      <c r="E95" s="390"/>
      <c r="F95" s="391"/>
      <c r="G95" s="392"/>
      <c r="H95" s="393"/>
      <c r="I95" s="393"/>
      <c r="J95" s="393"/>
      <c r="K95" s="394">
        <f t="shared" si="0"/>
        <v>0</v>
      </c>
      <c r="L95" s="395">
        <f t="shared" si="1"/>
        <v>0</v>
      </c>
      <c r="M95" s="396">
        <f t="shared" si="2"/>
        <v>0</v>
      </c>
      <c r="N95" s="396">
        <f t="shared" si="3"/>
        <v>0</v>
      </c>
      <c r="O95" s="397">
        <f t="shared" si="4"/>
        <v>0</v>
      </c>
      <c r="P95" s="398">
        <f t="shared" si="5"/>
        <v>0</v>
      </c>
      <c r="Q95" s="387"/>
      <c r="R95" s="399"/>
      <c r="S95" s="400"/>
    </row>
    <row r="96" spans="1:19" s="292" customFormat="1" ht="15.75" x14ac:dyDescent="0.25">
      <c r="A96" s="673"/>
      <c r="B96" s="676"/>
      <c r="C96" s="308"/>
      <c r="D96" s="307"/>
      <c r="E96" s="390"/>
      <c r="F96" s="391"/>
      <c r="G96" s="392"/>
      <c r="H96" s="393"/>
      <c r="I96" s="393"/>
      <c r="J96" s="393"/>
      <c r="K96" s="394">
        <f t="shared" si="0"/>
        <v>0</v>
      </c>
      <c r="L96" s="395">
        <f t="shared" si="1"/>
        <v>0</v>
      </c>
      <c r="M96" s="396">
        <f t="shared" si="2"/>
        <v>0</v>
      </c>
      <c r="N96" s="396">
        <f t="shared" si="3"/>
        <v>0</v>
      </c>
      <c r="O96" s="397">
        <f t="shared" si="4"/>
        <v>0</v>
      </c>
      <c r="P96" s="398">
        <f t="shared" si="5"/>
        <v>0</v>
      </c>
      <c r="Q96" s="387"/>
      <c r="R96" s="399"/>
      <c r="S96" s="400"/>
    </row>
    <row r="97" spans="1:19" s="292" customFormat="1" ht="15.75" x14ac:dyDescent="0.25">
      <c r="A97" s="673"/>
      <c r="B97" s="676"/>
      <c r="C97" s="306"/>
      <c r="D97" s="307"/>
      <c r="E97" s="390"/>
      <c r="F97" s="391"/>
      <c r="G97" s="392"/>
      <c r="H97" s="393"/>
      <c r="I97" s="393"/>
      <c r="J97" s="393"/>
      <c r="K97" s="394">
        <f t="shared" si="0"/>
        <v>0</v>
      </c>
      <c r="L97" s="395">
        <f t="shared" si="1"/>
        <v>0</v>
      </c>
      <c r="M97" s="396">
        <f t="shared" si="2"/>
        <v>0</v>
      </c>
      <c r="N97" s="396">
        <f t="shared" si="3"/>
        <v>0</v>
      </c>
      <c r="O97" s="397">
        <f t="shared" si="4"/>
        <v>0</v>
      </c>
      <c r="P97" s="398">
        <f t="shared" si="5"/>
        <v>0</v>
      </c>
      <c r="Q97" s="387"/>
      <c r="R97" s="399"/>
      <c r="S97" s="400"/>
    </row>
    <row r="98" spans="1:19" s="292" customFormat="1" ht="15.75" x14ac:dyDescent="0.25">
      <c r="A98" s="673"/>
      <c r="B98" s="676"/>
      <c r="C98" s="306"/>
      <c r="D98" s="307"/>
      <c r="E98" s="390"/>
      <c r="F98" s="391"/>
      <c r="G98" s="392"/>
      <c r="H98" s="393"/>
      <c r="I98" s="393"/>
      <c r="J98" s="393"/>
      <c r="K98" s="394">
        <f t="shared" si="0"/>
        <v>0</v>
      </c>
      <c r="L98" s="395">
        <f t="shared" si="1"/>
        <v>0</v>
      </c>
      <c r="M98" s="396">
        <f t="shared" si="2"/>
        <v>0</v>
      </c>
      <c r="N98" s="396">
        <f t="shared" si="3"/>
        <v>0</v>
      </c>
      <c r="O98" s="397">
        <f t="shared" si="4"/>
        <v>0</v>
      </c>
      <c r="P98" s="398">
        <f t="shared" si="5"/>
        <v>0</v>
      </c>
      <c r="Q98" s="387"/>
      <c r="R98" s="399"/>
      <c r="S98" s="400"/>
    </row>
    <row r="99" spans="1:19" s="292" customFormat="1" ht="15.75" x14ac:dyDescent="0.25">
      <c r="A99" s="673"/>
      <c r="B99" s="676"/>
      <c r="C99" s="306"/>
      <c r="D99" s="307"/>
      <c r="E99" s="390"/>
      <c r="F99" s="391"/>
      <c r="G99" s="392"/>
      <c r="H99" s="393"/>
      <c r="I99" s="393"/>
      <c r="J99" s="393"/>
      <c r="K99" s="394">
        <f t="shared" si="0"/>
        <v>0</v>
      </c>
      <c r="L99" s="395">
        <f t="shared" si="1"/>
        <v>0</v>
      </c>
      <c r="M99" s="396">
        <f t="shared" si="2"/>
        <v>0</v>
      </c>
      <c r="N99" s="396">
        <f t="shared" si="3"/>
        <v>0</v>
      </c>
      <c r="O99" s="397">
        <f t="shared" si="4"/>
        <v>0</v>
      </c>
      <c r="P99" s="398">
        <f t="shared" si="5"/>
        <v>0</v>
      </c>
      <c r="Q99" s="387"/>
      <c r="R99" s="399"/>
      <c r="S99" s="400"/>
    </row>
    <row r="100" spans="1:19" s="292" customFormat="1" ht="15.75" x14ac:dyDescent="0.25">
      <c r="A100" s="673"/>
      <c r="B100" s="676"/>
      <c r="C100" s="306"/>
      <c r="D100" s="307"/>
      <c r="E100" s="390"/>
      <c r="F100" s="391"/>
      <c r="G100" s="392"/>
      <c r="H100" s="393"/>
      <c r="I100" s="393"/>
      <c r="J100" s="393"/>
      <c r="K100" s="394">
        <f t="shared" si="0"/>
        <v>0</v>
      </c>
      <c r="L100" s="395">
        <f t="shared" si="1"/>
        <v>0</v>
      </c>
      <c r="M100" s="396">
        <f t="shared" si="2"/>
        <v>0</v>
      </c>
      <c r="N100" s="396">
        <f t="shared" si="3"/>
        <v>0</v>
      </c>
      <c r="O100" s="397">
        <f t="shared" si="4"/>
        <v>0</v>
      </c>
      <c r="P100" s="398">
        <f t="shared" si="5"/>
        <v>0</v>
      </c>
      <c r="Q100" s="387"/>
      <c r="R100" s="399"/>
      <c r="S100" s="400"/>
    </row>
    <row r="101" spans="1:19" s="292" customFormat="1" ht="15.75" x14ac:dyDescent="0.25">
      <c r="A101" s="673"/>
      <c r="B101" s="676"/>
      <c r="C101" s="306"/>
      <c r="D101" s="307"/>
      <c r="E101" s="390"/>
      <c r="F101" s="391"/>
      <c r="G101" s="392"/>
      <c r="H101" s="393"/>
      <c r="I101" s="393"/>
      <c r="J101" s="393"/>
      <c r="K101" s="394">
        <f t="shared" si="0"/>
        <v>0</v>
      </c>
      <c r="L101" s="395">
        <f t="shared" si="1"/>
        <v>0</v>
      </c>
      <c r="M101" s="396">
        <f t="shared" si="2"/>
        <v>0</v>
      </c>
      <c r="N101" s="396">
        <f t="shared" si="3"/>
        <v>0</v>
      </c>
      <c r="O101" s="397">
        <f t="shared" si="4"/>
        <v>0</v>
      </c>
      <c r="P101" s="398">
        <f t="shared" si="5"/>
        <v>0</v>
      </c>
      <c r="Q101" s="387"/>
      <c r="R101" s="399"/>
      <c r="S101" s="400"/>
    </row>
    <row r="102" spans="1:19" s="292" customFormat="1" ht="15.75" x14ac:dyDescent="0.25">
      <c r="A102" s="673"/>
      <c r="B102" s="676"/>
      <c r="C102" s="308"/>
      <c r="D102" s="307"/>
      <c r="E102" s="390"/>
      <c r="F102" s="391"/>
      <c r="G102" s="392"/>
      <c r="H102" s="393"/>
      <c r="I102" s="393"/>
      <c r="J102" s="393"/>
      <c r="K102" s="394">
        <f t="shared" si="0"/>
        <v>0</v>
      </c>
      <c r="L102" s="395">
        <f t="shared" si="1"/>
        <v>0</v>
      </c>
      <c r="M102" s="396">
        <f t="shared" si="2"/>
        <v>0</v>
      </c>
      <c r="N102" s="396">
        <f t="shared" si="3"/>
        <v>0</v>
      </c>
      <c r="O102" s="397">
        <f t="shared" si="4"/>
        <v>0</v>
      </c>
      <c r="P102" s="398">
        <f t="shared" si="5"/>
        <v>0</v>
      </c>
      <c r="Q102" s="387"/>
      <c r="R102" s="399"/>
      <c r="S102" s="400"/>
    </row>
    <row r="103" spans="1:19" s="292" customFormat="1" ht="15.75" x14ac:dyDescent="0.25">
      <c r="A103" s="673"/>
      <c r="B103" s="676"/>
      <c r="C103" s="306"/>
      <c r="D103" s="307"/>
      <c r="E103" s="390"/>
      <c r="F103" s="391"/>
      <c r="G103" s="392"/>
      <c r="H103" s="393"/>
      <c r="I103" s="393"/>
      <c r="J103" s="393"/>
      <c r="K103" s="394">
        <f t="shared" si="0"/>
        <v>0</v>
      </c>
      <c r="L103" s="395">
        <f t="shared" si="1"/>
        <v>0</v>
      </c>
      <c r="M103" s="396">
        <f t="shared" si="2"/>
        <v>0</v>
      </c>
      <c r="N103" s="396">
        <f t="shared" si="3"/>
        <v>0</v>
      </c>
      <c r="O103" s="397">
        <f t="shared" si="4"/>
        <v>0</v>
      </c>
      <c r="P103" s="398">
        <f t="shared" si="5"/>
        <v>0</v>
      </c>
      <c r="Q103" s="387"/>
      <c r="R103" s="399"/>
      <c r="S103" s="400"/>
    </row>
    <row r="104" spans="1:19" s="292" customFormat="1" ht="15.75" x14ac:dyDescent="0.25">
      <c r="A104" s="673"/>
      <c r="B104" s="676"/>
      <c r="C104" s="306"/>
      <c r="D104" s="307"/>
      <c r="E104" s="390"/>
      <c r="F104" s="391"/>
      <c r="G104" s="392"/>
      <c r="H104" s="393"/>
      <c r="I104" s="393"/>
      <c r="J104" s="393"/>
      <c r="K104" s="394">
        <f t="shared" si="0"/>
        <v>0</v>
      </c>
      <c r="L104" s="395">
        <f t="shared" si="1"/>
        <v>0</v>
      </c>
      <c r="M104" s="396">
        <f t="shared" si="2"/>
        <v>0</v>
      </c>
      <c r="N104" s="396">
        <f t="shared" si="3"/>
        <v>0</v>
      </c>
      <c r="O104" s="397">
        <f t="shared" si="4"/>
        <v>0</v>
      </c>
      <c r="P104" s="398">
        <f t="shared" si="5"/>
        <v>0</v>
      </c>
      <c r="Q104" s="387"/>
      <c r="R104" s="399"/>
      <c r="S104" s="400"/>
    </row>
    <row r="105" spans="1:19" s="292" customFormat="1" ht="15.75" x14ac:dyDescent="0.25">
      <c r="A105" s="673"/>
      <c r="B105" s="676"/>
      <c r="C105" s="306"/>
      <c r="D105" s="307"/>
      <c r="E105" s="390"/>
      <c r="F105" s="391"/>
      <c r="G105" s="392"/>
      <c r="H105" s="393"/>
      <c r="I105" s="393"/>
      <c r="J105" s="393"/>
      <c r="K105" s="394">
        <f t="shared" si="0"/>
        <v>0</v>
      </c>
      <c r="L105" s="395">
        <f t="shared" si="1"/>
        <v>0</v>
      </c>
      <c r="M105" s="396">
        <f t="shared" si="2"/>
        <v>0</v>
      </c>
      <c r="N105" s="396">
        <f t="shared" si="3"/>
        <v>0</v>
      </c>
      <c r="O105" s="397">
        <f t="shared" si="4"/>
        <v>0</v>
      </c>
      <c r="P105" s="398">
        <f t="shared" si="5"/>
        <v>0</v>
      </c>
      <c r="Q105" s="387"/>
      <c r="R105" s="399"/>
      <c r="S105" s="400"/>
    </row>
    <row r="106" spans="1:19" s="292" customFormat="1" ht="15.75" x14ac:dyDescent="0.25">
      <c r="A106" s="673"/>
      <c r="B106" s="676"/>
      <c r="C106" s="420"/>
      <c r="D106" s="307"/>
      <c r="E106" s="390"/>
      <c r="F106" s="391"/>
      <c r="G106" s="392"/>
      <c r="H106" s="393"/>
      <c r="I106" s="393"/>
      <c r="J106" s="393"/>
      <c r="K106" s="394">
        <f t="shared" si="0"/>
        <v>0</v>
      </c>
      <c r="L106" s="395">
        <f t="shared" si="1"/>
        <v>0</v>
      </c>
      <c r="M106" s="396">
        <f t="shared" si="2"/>
        <v>0</v>
      </c>
      <c r="N106" s="396">
        <f t="shared" si="3"/>
        <v>0</v>
      </c>
      <c r="O106" s="397">
        <f t="shared" si="4"/>
        <v>0</v>
      </c>
      <c r="P106" s="398">
        <f t="shared" si="5"/>
        <v>0</v>
      </c>
      <c r="Q106" s="387"/>
      <c r="R106" s="399"/>
      <c r="S106" s="400"/>
    </row>
    <row r="107" spans="1:19" s="292" customFormat="1" ht="15.75" x14ac:dyDescent="0.25">
      <c r="A107" s="673"/>
      <c r="B107" s="676"/>
      <c r="C107" s="306"/>
      <c r="D107" s="307"/>
      <c r="E107" s="390"/>
      <c r="F107" s="391"/>
      <c r="G107" s="392"/>
      <c r="H107" s="393"/>
      <c r="I107" s="393"/>
      <c r="J107" s="393"/>
      <c r="K107" s="394">
        <f t="shared" si="0"/>
        <v>0</v>
      </c>
      <c r="L107" s="395">
        <f t="shared" si="1"/>
        <v>0</v>
      </c>
      <c r="M107" s="396">
        <f t="shared" si="2"/>
        <v>0</v>
      </c>
      <c r="N107" s="396">
        <f t="shared" si="3"/>
        <v>0</v>
      </c>
      <c r="O107" s="397">
        <f t="shared" si="4"/>
        <v>0</v>
      </c>
      <c r="P107" s="398">
        <f t="shared" si="5"/>
        <v>0</v>
      </c>
      <c r="Q107" s="387"/>
      <c r="R107" s="399"/>
      <c r="S107" s="400"/>
    </row>
    <row r="108" spans="1:19" s="292" customFormat="1" ht="15.75" x14ac:dyDescent="0.25">
      <c r="A108" s="673"/>
      <c r="B108" s="676"/>
      <c r="C108" s="306"/>
      <c r="D108" s="307"/>
      <c r="E108" s="390"/>
      <c r="F108" s="391"/>
      <c r="G108" s="392"/>
      <c r="H108" s="393"/>
      <c r="I108" s="393"/>
      <c r="J108" s="393"/>
      <c r="K108" s="394">
        <f t="shared" si="0"/>
        <v>0</v>
      </c>
      <c r="L108" s="395">
        <f t="shared" si="1"/>
        <v>0</v>
      </c>
      <c r="M108" s="396">
        <f t="shared" si="2"/>
        <v>0</v>
      </c>
      <c r="N108" s="396">
        <f t="shared" si="3"/>
        <v>0</v>
      </c>
      <c r="O108" s="397">
        <f t="shared" si="4"/>
        <v>0</v>
      </c>
      <c r="P108" s="398">
        <f t="shared" si="5"/>
        <v>0</v>
      </c>
      <c r="Q108" s="387"/>
      <c r="R108" s="399"/>
      <c r="S108" s="400"/>
    </row>
    <row r="109" spans="1:19" s="292" customFormat="1" ht="26.45" customHeight="1" x14ac:dyDescent="0.25">
      <c r="A109" s="673"/>
      <c r="B109" s="676"/>
      <c r="C109" s="421"/>
      <c r="D109" s="422"/>
      <c r="E109" s="423"/>
      <c r="F109" s="424"/>
      <c r="G109" s="425"/>
      <c r="H109" s="426"/>
      <c r="I109" s="426"/>
      <c r="J109" s="426"/>
      <c r="K109" s="427">
        <f t="shared" si="0"/>
        <v>0</v>
      </c>
      <c r="L109" s="428">
        <f t="shared" ref="L109:L139" si="6">ROUND(E109*G109,8)+ROUND(F109*G109,8)</f>
        <v>0</v>
      </c>
      <c r="M109" s="429">
        <f t="shared" ref="M109:M139" si="7">ROUND(E109*H109,8)+ROUND(F109*H109,8)</f>
        <v>0</v>
      </c>
      <c r="N109" s="429">
        <f t="shared" ref="N109:N139" si="8">ROUND(E109*I109,8)+ROUND(F109*I109,8)</f>
        <v>0</v>
      </c>
      <c r="O109" s="430">
        <f t="shared" ref="O109:O139" si="9">ROUND(E109*J109,8)+ROUND(F109*J109,8)</f>
        <v>0</v>
      </c>
      <c r="P109" s="431">
        <f t="shared" si="5"/>
        <v>0</v>
      </c>
      <c r="Q109" s="387"/>
      <c r="R109" s="399"/>
      <c r="S109" s="400"/>
    </row>
    <row r="110" spans="1:19" s="292" customFormat="1" ht="16.5" thickBot="1" x14ac:dyDescent="0.3">
      <c r="A110" s="674"/>
      <c r="B110" s="677"/>
      <c r="C110" s="378"/>
      <c r="D110" s="310"/>
      <c r="E110" s="432"/>
      <c r="F110" s="433"/>
      <c r="G110" s="434"/>
      <c r="H110" s="435"/>
      <c r="I110" s="435"/>
      <c r="J110" s="435"/>
      <c r="K110" s="436">
        <f t="shared" si="0"/>
        <v>0</v>
      </c>
      <c r="L110" s="437">
        <f t="shared" si="6"/>
        <v>0</v>
      </c>
      <c r="M110" s="438">
        <f t="shared" si="7"/>
        <v>0</v>
      </c>
      <c r="N110" s="438">
        <f t="shared" si="8"/>
        <v>0</v>
      </c>
      <c r="O110" s="439">
        <f t="shared" si="9"/>
        <v>0</v>
      </c>
      <c r="P110" s="440">
        <f t="shared" si="5"/>
        <v>0</v>
      </c>
      <c r="Q110" s="387"/>
      <c r="R110" s="399"/>
      <c r="S110" s="400"/>
    </row>
    <row r="111" spans="1:19" s="292" customFormat="1" ht="15.75" hidden="1" outlineLevel="1" x14ac:dyDescent="0.25">
      <c r="A111" s="581"/>
      <c r="B111" s="582"/>
      <c r="C111" s="582"/>
      <c r="D111" s="583">
        <v>1</v>
      </c>
      <c r="E111" s="584"/>
      <c r="F111" s="585"/>
      <c r="G111" s="586"/>
      <c r="H111" s="587"/>
      <c r="I111" s="587">
        <f>D111*I20</f>
        <v>0.14238194444444444</v>
      </c>
      <c r="J111" s="587"/>
      <c r="K111" s="588">
        <f>SUM(G111:J111)</f>
        <v>0.14238194444444444</v>
      </c>
      <c r="L111" s="589">
        <f t="shared" si="6"/>
        <v>0</v>
      </c>
      <c r="M111" s="590">
        <f t="shared" si="7"/>
        <v>0</v>
      </c>
      <c r="N111" s="590">
        <f t="shared" si="8"/>
        <v>0</v>
      </c>
      <c r="O111" s="591">
        <f t="shared" si="9"/>
        <v>0</v>
      </c>
      <c r="P111" s="448">
        <f t="shared" si="5"/>
        <v>0</v>
      </c>
      <c r="Q111" s="387"/>
      <c r="R111" s="399"/>
      <c r="S111" s="400"/>
    </row>
    <row r="112" spans="1:19" s="292" customFormat="1" ht="15.75" hidden="1" outlineLevel="1" x14ac:dyDescent="0.25">
      <c r="A112" s="592"/>
      <c r="B112" s="593"/>
      <c r="C112" s="594"/>
      <c r="D112" s="595"/>
      <c r="E112" s="596"/>
      <c r="F112" s="597"/>
      <c r="G112" s="598"/>
      <c r="H112" s="599"/>
      <c r="I112" s="599"/>
      <c r="J112" s="599"/>
      <c r="K112" s="600">
        <f t="shared" ref="K112:K175" si="10">SUM(G112:J112)</f>
        <v>0</v>
      </c>
      <c r="L112" s="601">
        <f t="shared" si="6"/>
        <v>0</v>
      </c>
      <c r="M112" s="533">
        <f t="shared" si="7"/>
        <v>0</v>
      </c>
      <c r="N112" s="533">
        <f t="shared" si="8"/>
        <v>0</v>
      </c>
      <c r="O112" s="602">
        <f t="shared" si="9"/>
        <v>0</v>
      </c>
      <c r="P112" s="456">
        <f t="shared" si="5"/>
        <v>0</v>
      </c>
      <c r="Q112" s="387"/>
      <c r="R112" s="399"/>
      <c r="S112" s="400"/>
    </row>
    <row r="113" spans="1:19" s="292" customFormat="1" ht="15.75" hidden="1" outlineLevel="1" x14ac:dyDescent="0.25">
      <c r="A113" s="592"/>
      <c r="B113" s="593"/>
      <c r="C113" s="594"/>
      <c r="D113" s="595"/>
      <c r="E113" s="596"/>
      <c r="F113" s="597"/>
      <c r="G113" s="598"/>
      <c r="H113" s="599"/>
      <c r="I113" s="599"/>
      <c r="J113" s="599"/>
      <c r="K113" s="600">
        <f t="shared" si="10"/>
        <v>0</v>
      </c>
      <c r="L113" s="601">
        <f t="shared" si="6"/>
        <v>0</v>
      </c>
      <c r="M113" s="533">
        <f t="shared" si="7"/>
        <v>0</v>
      </c>
      <c r="N113" s="533">
        <f t="shared" si="8"/>
        <v>0</v>
      </c>
      <c r="O113" s="602">
        <f t="shared" si="9"/>
        <v>0</v>
      </c>
      <c r="P113" s="456">
        <f t="shared" si="5"/>
        <v>0</v>
      </c>
      <c r="Q113" s="387"/>
      <c r="R113" s="399"/>
      <c r="S113" s="400"/>
    </row>
    <row r="114" spans="1:19" s="292" customFormat="1" ht="15.75" hidden="1" outlineLevel="1" x14ac:dyDescent="0.25">
      <c r="A114" s="592"/>
      <c r="B114" s="593"/>
      <c r="C114" s="594"/>
      <c r="D114" s="595"/>
      <c r="E114" s="596"/>
      <c r="F114" s="597"/>
      <c r="G114" s="598"/>
      <c r="H114" s="599"/>
      <c r="I114" s="599"/>
      <c r="J114" s="599"/>
      <c r="K114" s="600">
        <f t="shared" si="10"/>
        <v>0</v>
      </c>
      <c r="L114" s="601">
        <f t="shared" si="6"/>
        <v>0</v>
      </c>
      <c r="M114" s="533">
        <f t="shared" si="7"/>
        <v>0</v>
      </c>
      <c r="N114" s="533">
        <f t="shared" si="8"/>
        <v>0</v>
      </c>
      <c r="O114" s="602">
        <f t="shared" si="9"/>
        <v>0</v>
      </c>
      <c r="P114" s="456">
        <f t="shared" si="5"/>
        <v>0</v>
      </c>
      <c r="Q114" s="387"/>
      <c r="R114" s="399"/>
      <c r="S114" s="400"/>
    </row>
    <row r="115" spans="1:19" s="292" customFormat="1" ht="15.75" hidden="1" outlineLevel="1" x14ac:dyDescent="0.25">
      <c r="A115" s="592"/>
      <c r="B115" s="593"/>
      <c r="C115" s="594"/>
      <c r="D115" s="595"/>
      <c r="E115" s="596"/>
      <c r="F115" s="597"/>
      <c r="G115" s="598"/>
      <c r="H115" s="599"/>
      <c r="I115" s="599"/>
      <c r="J115" s="599"/>
      <c r="K115" s="600">
        <f t="shared" si="10"/>
        <v>0</v>
      </c>
      <c r="L115" s="601">
        <f t="shared" si="6"/>
        <v>0</v>
      </c>
      <c r="M115" s="533">
        <f t="shared" si="7"/>
        <v>0</v>
      </c>
      <c r="N115" s="533">
        <f t="shared" si="8"/>
        <v>0</v>
      </c>
      <c r="O115" s="602">
        <f t="shared" si="9"/>
        <v>0</v>
      </c>
      <c r="P115" s="456">
        <f t="shared" si="5"/>
        <v>0</v>
      </c>
      <c r="Q115" s="387"/>
      <c r="R115" s="399"/>
      <c r="S115" s="400"/>
    </row>
    <row r="116" spans="1:19" s="292" customFormat="1" ht="15.75" hidden="1" outlineLevel="1" x14ac:dyDescent="0.25">
      <c r="A116" s="592"/>
      <c r="B116" s="593"/>
      <c r="C116" s="594"/>
      <c r="D116" s="595"/>
      <c r="E116" s="596"/>
      <c r="F116" s="597"/>
      <c r="G116" s="598"/>
      <c r="H116" s="599"/>
      <c r="I116" s="599"/>
      <c r="J116" s="599"/>
      <c r="K116" s="600">
        <f t="shared" si="10"/>
        <v>0</v>
      </c>
      <c r="L116" s="601">
        <f t="shared" si="6"/>
        <v>0</v>
      </c>
      <c r="M116" s="533">
        <f t="shared" si="7"/>
        <v>0</v>
      </c>
      <c r="N116" s="533">
        <f t="shared" si="8"/>
        <v>0</v>
      </c>
      <c r="O116" s="602">
        <f t="shared" si="9"/>
        <v>0</v>
      </c>
      <c r="P116" s="456">
        <f t="shared" si="5"/>
        <v>0</v>
      </c>
      <c r="Q116" s="387"/>
      <c r="R116" s="399"/>
      <c r="S116" s="400"/>
    </row>
    <row r="117" spans="1:19" s="292" customFormat="1" ht="15.75" hidden="1" outlineLevel="1" x14ac:dyDescent="0.25">
      <c r="A117" s="592"/>
      <c r="B117" s="593"/>
      <c r="C117" s="594"/>
      <c r="D117" s="595"/>
      <c r="E117" s="596"/>
      <c r="F117" s="597"/>
      <c r="G117" s="598"/>
      <c r="H117" s="599"/>
      <c r="I117" s="599"/>
      <c r="J117" s="599"/>
      <c r="K117" s="600">
        <f t="shared" si="10"/>
        <v>0</v>
      </c>
      <c r="L117" s="601">
        <f t="shared" si="6"/>
        <v>0</v>
      </c>
      <c r="M117" s="533">
        <f t="shared" si="7"/>
        <v>0</v>
      </c>
      <c r="N117" s="533">
        <f t="shared" si="8"/>
        <v>0</v>
      </c>
      <c r="O117" s="602">
        <f t="shared" si="9"/>
        <v>0</v>
      </c>
      <c r="P117" s="456">
        <f t="shared" si="5"/>
        <v>0</v>
      </c>
      <c r="Q117" s="387"/>
      <c r="R117" s="399"/>
      <c r="S117" s="400"/>
    </row>
    <row r="118" spans="1:19" s="292" customFormat="1" ht="15.75" hidden="1" outlineLevel="1" x14ac:dyDescent="0.25">
      <c r="A118" s="592"/>
      <c r="B118" s="593"/>
      <c r="C118" s="594"/>
      <c r="D118" s="595"/>
      <c r="E118" s="596"/>
      <c r="F118" s="597"/>
      <c r="G118" s="598"/>
      <c r="H118" s="599"/>
      <c r="I118" s="599"/>
      <c r="J118" s="599"/>
      <c r="K118" s="600">
        <f t="shared" si="10"/>
        <v>0</v>
      </c>
      <c r="L118" s="601">
        <f t="shared" si="6"/>
        <v>0</v>
      </c>
      <c r="M118" s="533">
        <f t="shared" si="7"/>
        <v>0</v>
      </c>
      <c r="N118" s="533">
        <f t="shared" si="8"/>
        <v>0</v>
      </c>
      <c r="O118" s="602">
        <f t="shared" si="9"/>
        <v>0</v>
      </c>
      <c r="P118" s="456">
        <f t="shared" si="5"/>
        <v>0</v>
      </c>
      <c r="Q118" s="387"/>
      <c r="R118" s="399"/>
      <c r="S118" s="400"/>
    </row>
    <row r="119" spans="1:19" s="292" customFormat="1" ht="15.75" hidden="1" outlineLevel="1" x14ac:dyDescent="0.25">
      <c r="A119" s="592"/>
      <c r="B119" s="593"/>
      <c r="C119" s="594"/>
      <c r="D119" s="595"/>
      <c r="E119" s="596"/>
      <c r="F119" s="597"/>
      <c r="G119" s="598"/>
      <c r="H119" s="599"/>
      <c r="I119" s="599"/>
      <c r="J119" s="599"/>
      <c r="K119" s="600">
        <f t="shared" si="10"/>
        <v>0</v>
      </c>
      <c r="L119" s="601">
        <f t="shared" si="6"/>
        <v>0</v>
      </c>
      <c r="M119" s="533">
        <f t="shared" si="7"/>
        <v>0</v>
      </c>
      <c r="N119" s="533">
        <f t="shared" si="8"/>
        <v>0</v>
      </c>
      <c r="O119" s="602">
        <f t="shared" si="9"/>
        <v>0</v>
      </c>
      <c r="P119" s="456">
        <f t="shared" si="5"/>
        <v>0</v>
      </c>
      <c r="Q119" s="387"/>
      <c r="R119" s="399"/>
      <c r="S119" s="400"/>
    </row>
    <row r="120" spans="1:19" s="292" customFormat="1" ht="15.75" hidden="1" outlineLevel="1" x14ac:dyDescent="0.25">
      <c r="A120" s="592"/>
      <c r="B120" s="593"/>
      <c r="C120" s="594"/>
      <c r="D120" s="595"/>
      <c r="E120" s="596"/>
      <c r="F120" s="597"/>
      <c r="G120" s="598"/>
      <c r="H120" s="599"/>
      <c r="I120" s="599"/>
      <c r="J120" s="599"/>
      <c r="K120" s="600">
        <f t="shared" si="10"/>
        <v>0</v>
      </c>
      <c r="L120" s="601">
        <f t="shared" si="6"/>
        <v>0</v>
      </c>
      <c r="M120" s="533">
        <f t="shared" si="7"/>
        <v>0</v>
      </c>
      <c r="N120" s="533">
        <f t="shared" si="8"/>
        <v>0</v>
      </c>
      <c r="O120" s="602">
        <f t="shared" si="9"/>
        <v>0</v>
      </c>
      <c r="P120" s="456">
        <f t="shared" si="5"/>
        <v>0</v>
      </c>
      <c r="Q120" s="387"/>
      <c r="R120" s="399"/>
      <c r="S120" s="400"/>
    </row>
    <row r="121" spans="1:19" s="292" customFormat="1" ht="15.75" hidden="1" outlineLevel="1" x14ac:dyDescent="0.25">
      <c r="A121" s="592"/>
      <c r="B121" s="593"/>
      <c r="C121" s="594"/>
      <c r="D121" s="595"/>
      <c r="E121" s="596"/>
      <c r="F121" s="597"/>
      <c r="G121" s="598"/>
      <c r="H121" s="599"/>
      <c r="I121" s="599"/>
      <c r="J121" s="599"/>
      <c r="K121" s="600">
        <f t="shared" si="10"/>
        <v>0</v>
      </c>
      <c r="L121" s="601">
        <f t="shared" si="6"/>
        <v>0</v>
      </c>
      <c r="M121" s="533">
        <f t="shared" si="7"/>
        <v>0</v>
      </c>
      <c r="N121" s="533">
        <f t="shared" si="8"/>
        <v>0</v>
      </c>
      <c r="O121" s="602">
        <f t="shared" si="9"/>
        <v>0</v>
      </c>
      <c r="P121" s="456">
        <f t="shared" si="5"/>
        <v>0</v>
      </c>
      <c r="Q121" s="387"/>
      <c r="R121" s="399"/>
      <c r="S121" s="400"/>
    </row>
    <row r="122" spans="1:19" s="292" customFormat="1" ht="15.75" hidden="1" outlineLevel="1" x14ac:dyDescent="0.25">
      <c r="A122" s="592"/>
      <c r="B122" s="593"/>
      <c r="C122" s="594"/>
      <c r="D122" s="595"/>
      <c r="E122" s="596"/>
      <c r="F122" s="597"/>
      <c r="G122" s="598"/>
      <c r="H122" s="599"/>
      <c r="I122" s="599"/>
      <c r="J122" s="599"/>
      <c r="K122" s="600">
        <f t="shared" si="10"/>
        <v>0</v>
      </c>
      <c r="L122" s="601">
        <f t="shared" si="6"/>
        <v>0</v>
      </c>
      <c r="M122" s="533">
        <f t="shared" si="7"/>
        <v>0</v>
      </c>
      <c r="N122" s="533">
        <f t="shared" si="8"/>
        <v>0</v>
      </c>
      <c r="O122" s="602">
        <f t="shared" si="9"/>
        <v>0</v>
      </c>
      <c r="P122" s="456">
        <f t="shared" si="5"/>
        <v>0</v>
      </c>
      <c r="Q122" s="387"/>
      <c r="R122" s="399"/>
      <c r="S122" s="400"/>
    </row>
    <row r="123" spans="1:19" s="292" customFormat="1" ht="15.75" hidden="1" outlineLevel="1" x14ac:dyDescent="0.25">
      <c r="A123" s="592"/>
      <c r="B123" s="593"/>
      <c r="C123" s="594"/>
      <c r="D123" s="595"/>
      <c r="E123" s="596"/>
      <c r="F123" s="597"/>
      <c r="G123" s="598"/>
      <c r="H123" s="599"/>
      <c r="I123" s="599"/>
      <c r="J123" s="599"/>
      <c r="K123" s="600">
        <f t="shared" si="10"/>
        <v>0</v>
      </c>
      <c r="L123" s="601">
        <f t="shared" si="6"/>
        <v>0</v>
      </c>
      <c r="M123" s="533">
        <f t="shared" si="7"/>
        <v>0</v>
      </c>
      <c r="N123" s="533">
        <f t="shared" si="8"/>
        <v>0</v>
      </c>
      <c r="O123" s="602">
        <f t="shared" si="9"/>
        <v>0</v>
      </c>
      <c r="P123" s="456">
        <f t="shared" si="5"/>
        <v>0</v>
      </c>
      <c r="Q123" s="387"/>
      <c r="R123" s="399"/>
      <c r="S123" s="400"/>
    </row>
    <row r="124" spans="1:19" s="292" customFormat="1" ht="15.75" hidden="1" outlineLevel="1" x14ac:dyDescent="0.25">
      <c r="A124" s="592"/>
      <c r="B124" s="593"/>
      <c r="C124" s="594"/>
      <c r="D124" s="595"/>
      <c r="E124" s="596"/>
      <c r="F124" s="597"/>
      <c r="G124" s="598"/>
      <c r="H124" s="599"/>
      <c r="I124" s="599"/>
      <c r="J124" s="599"/>
      <c r="K124" s="600">
        <f t="shared" si="10"/>
        <v>0</v>
      </c>
      <c r="L124" s="601">
        <f t="shared" si="6"/>
        <v>0</v>
      </c>
      <c r="M124" s="533">
        <f t="shared" si="7"/>
        <v>0</v>
      </c>
      <c r="N124" s="533">
        <f t="shared" si="8"/>
        <v>0</v>
      </c>
      <c r="O124" s="602">
        <f t="shared" si="9"/>
        <v>0</v>
      </c>
      <c r="P124" s="456">
        <f t="shared" si="5"/>
        <v>0</v>
      </c>
      <c r="Q124" s="387"/>
      <c r="R124" s="399"/>
      <c r="S124" s="400"/>
    </row>
    <row r="125" spans="1:19" s="292" customFormat="1" ht="15.75" hidden="1" outlineLevel="1" x14ac:dyDescent="0.25">
      <c r="A125" s="592"/>
      <c r="B125" s="593"/>
      <c r="C125" s="594"/>
      <c r="D125" s="595"/>
      <c r="E125" s="596"/>
      <c r="F125" s="597"/>
      <c r="G125" s="598"/>
      <c r="H125" s="599"/>
      <c r="I125" s="599"/>
      <c r="J125" s="599"/>
      <c r="K125" s="600">
        <f t="shared" si="10"/>
        <v>0</v>
      </c>
      <c r="L125" s="601">
        <f t="shared" si="6"/>
        <v>0</v>
      </c>
      <c r="M125" s="533">
        <f t="shared" si="7"/>
        <v>0</v>
      </c>
      <c r="N125" s="533">
        <f t="shared" si="8"/>
        <v>0</v>
      </c>
      <c r="O125" s="602">
        <f t="shared" si="9"/>
        <v>0</v>
      </c>
      <c r="P125" s="456">
        <f t="shared" si="5"/>
        <v>0</v>
      </c>
      <c r="Q125" s="387"/>
      <c r="R125" s="399"/>
      <c r="S125" s="400"/>
    </row>
    <row r="126" spans="1:19" s="292" customFormat="1" ht="15.75" hidden="1" outlineLevel="1" x14ac:dyDescent="0.25">
      <c r="A126" s="592"/>
      <c r="B126" s="593"/>
      <c r="C126" s="594"/>
      <c r="D126" s="595"/>
      <c r="E126" s="596"/>
      <c r="F126" s="597"/>
      <c r="G126" s="598"/>
      <c r="H126" s="599"/>
      <c r="I126" s="599"/>
      <c r="J126" s="599"/>
      <c r="K126" s="600">
        <f t="shared" si="10"/>
        <v>0</v>
      </c>
      <c r="L126" s="601">
        <f t="shared" si="6"/>
        <v>0</v>
      </c>
      <c r="M126" s="533">
        <f t="shared" si="7"/>
        <v>0</v>
      </c>
      <c r="N126" s="533">
        <f t="shared" si="8"/>
        <v>0</v>
      </c>
      <c r="O126" s="602">
        <f t="shared" si="9"/>
        <v>0</v>
      </c>
      <c r="P126" s="456">
        <f t="shared" si="5"/>
        <v>0</v>
      </c>
      <c r="Q126" s="387"/>
      <c r="R126" s="399"/>
      <c r="S126" s="400"/>
    </row>
    <row r="127" spans="1:19" s="292" customFormat="1" ht="15.75" hidden="1" outlineLevel="1" x14ac:dyDescent="0.25">
      <c r="A127" s="592"/>
      <c r="B127" s="593"/>
      <c r="C127" s="594"/>
      <c r="D127" s="595"/>
      <c r="E127" s="596"/>
      <c r="F127" s="597"/>
      <c r="G127" s="598"/>
      <c r="H127" s="599"/>
      <c r="I127" s="599"/>
      <c r="J127" s="599"/>
      <c r="K127" s="600">
        <f t="shared" si="10"/>
        <v>0</v>
      </c>
      <c r="L127" s="601">
        <f t="shared" si="6"/>
        <v>0</v>
      </c>
      <c r="M127" s="533">
        <f t="shared" si="7"/>
        <v>0</v>
      </c>
      <c r="N127" s="533">
        <f t="shared" si="8"/>
        <v>0</v>
      </c>
      <c r="O127" s="602">
        <f t="shared" si="9"/>
        <v>0</v>
      </c>
      <c r="P127" s="456">
        <f t="shared" si="5"/>
        <v>0</v>
      </c>
      <c r="Q127" s="387"/>
      <c r="R127" s="399"/>
      <c r="S127" s="400"/>
    </row>
    <row r="128" spans="1:19" s="292" customFormat="1" ht="15.75" hidden="1" outlineLevel="1" x14ac:dyDescent="0.25">
      <c r="A128" s="592"/>
      <c r="B128" s="593"/>
      <c r="C128" s="594"/>
      <c r="D128" s="595"/>
      <c r="E128" s="596"/>
      <c r="F128" s="597"/>
      <c r="G128" s="598"/>
      <c r="H128" s="599"/>
      <c r="I128" s="599"/>
      <c r="J128" s="599"/>
      <c r="K128" s="600">
        <f t="shared" si="10"/>
        <v>0</v>
      </c>
      <c r="L128" s="601">
        <f t="shared" si="6"/>
        <v>0</v>
      </c>
      <c r="M128" s="533">
        <f t="shared" si="7"/>
        <v>0</v>
      </c>
      <c r="N128" s="533">
        <f t="shared" si="8"/>
        <v>0</v>
      </c>
      <c r="O128" s="602">
        <f t="shared" si="9"/>
        <v>0</v>
      </c>
      <c r="P128" s="456">
        <f t="shared" si="5"/>
        <v>0</v>
      </c>
      <c r="Q128" s="387"/>
      <c r="R128" s="399"/>
      <c r="S128" s="400"/>
    </row>
    <row r="129" spans="1:20" s="292" customFormat="1" ht="15.75" hidden="1" outlineLevel="1" x14ac:dyDescent="0.25">
      <c r="A129" s="592"/>
      <c r="B129" s="593"/>
      <c r="C129" s="594"/>
      <c r="D129" s="595"/>
      <c r="E129" s="596"/>
      <c r="F129" s="597"/>
      <c r="G129" s="598"/>
      <c r="H129" s="599"/>
      <c r="I129" s="599"/>
      <c r="J129" s="599"/>
      <c r="K129" s="600">
        <f t="shared" si="10"/>
        <v>0</v>
      </c>
      <c r="L129" s="601">
        <f t="shared" si="6"/>
        <v>0</v>
      </c>
      <c r="M129" s="533">
        <f t="shared" si="7"/>
        <v>0</v>
      </c>
      <c r="N129" s="533">
        <f t="shared" si="8"/>
        <v>0</v>
      </c>
      <c r="O129" s="602">
        <f t="shared" si="9"/>
        <v>0</v>
      </c>
      <c r="P129" s="456">
        <f t="shared" si="5"/>
        <v>0</v>
      </c>
      <c r="Q129" s="387"/>
      <c r="R129" s="399"/>
      <c r="S129" s="400"/>
    </row>
    <row r="130" spans="1:20" s="292" customFormat="1" ht="15.75" hidden="1" outlineLevel="1" x14ac:dyDescent="0.25">
      <c r="A130" s="592"/>
      <c r="B130" s="593"/>
      <c r="C130" s="594"/>
      <c r="D130" s="595"/>
      <c r="E130" s="596"/>
      <c r="F130" s="597"/>
      <c r="G130" s="598"/>
      <c r="H130" s="599"/>
      <c r="I130" s="599"/>
      <c r="J130" s="599"/>
      <c r="K130" s="600">
        <f t="shared" si="10"/>
        <v>0</v>
      </c>
      <c r="L130" s="601">
        <f t="shared" si="6"/>
        <v>0</v>
      </c>
      <c r="M130" s="533">
        <f t="shared" si="7"/>
        <v>0</v>
      </c>
      <c r="N130" s="533">
        <f t="shared" si="8"/>
        <v>0</v>
      </c>
      <c r="O130" s="602">
        <f t="shared" si="9"/>
        <v>0</v>
      </c>
      <c r="P130" s="456">
        <f t="shared" si="5"/>
        <v>0</v>
      </c>
      <c r="Q130" s="387"/>
      <c r="R130" s="399"/>
      <c r="S130" s="400"/>
    </row>
    <row r="131" spans="1:20" s="292" customFormat="1" ht="15.75" hidden="1" outlineLevel="1" x14ac:dyDescent="0.25">
      <c r="A131" s="592"/>
      <c r="B131" s="593"/>
      <c r="C131" s="594"/>
      <c r="D131" s="595"/>
      <c r="E131" s="596"/>
      <c r="F131" s="597"/>
      <c r="G131" s="598"/>
      <c r="H131" s="599"/>
      <c r="I131" s="599"/>
      <c r="J131" s="599"/>
      <c r="K131" s="600">
        <f t="shared" si="10"/>
        <v>0</v>
      </c>
      <c r="L131" s="601">
        <f t="shared" si="6"/>
        <v>0</v>
      </c>
      <c r="M131" s="533">
        <f t="shared" si="7"/>
        <v>0</v>
      </c>
      <c r="N131" s="533">
        <f t="shared" si="8"/>
        <v>0</v>
      </c>
      <c r="O131" s="602">
        <f t="shared" si="9"/>
        <v>0</v>
      </c>
      <c r="P131" s="456">
        <f t="shared" si="5"/>
        <v>0</v>
      </c>
      <c r="Q131" s="387"/>
      <c r="R131" s="399"/>
      <c r="S131" s="400"/>
    </row>
    <row r="132" spans="1:20" s="292" customFormat="1" ht="15.75" hidden="1" outlineLevel="1" x14ac:dyDescent="0.25">
      <c r="A132" s="592"/>
      <c r="B132" s="593"/>
      <c r="C132" s="594"/>
      <c r="D132" s="595"/>
      <c r="E132" s="596"/>
      <c r="F132" s="597"/>
      <c r="G132" s="598"/>
      <c r="H132" s="599"/>
      <c r="I132" s="599"/>
      <c r="J132" s="599"/>
      <c r="K132" s="600">
        <f t="shared" si="10"/>
        <v>0</v>
      </c>
      <c r="L132" s="601">
        <f t="shared" si="6"/>
        <v>0</v>
      </c>
      <c r="M132" s="533">
        <f t="shared" si="7"/>
        <v>0</v>
      </c>
      <c r="N132" s="533">
        <f t="shared" si="8"/>
        <v>0</v>
      </c>
      <c r="O132" s="602">
        <f t="shared" si="9"/>
        <v>0</v>
      </c>
      <c r="P132" s="456">
        <f t="shared" si="5"/>
        <v>0</v>
      </c>
      <c r="Q132" s="387"/>
      <c r="R132" s="399"/>
      <c r="S132" s="400"/>
    </row>
    <row r="133" spans="1:20" s="292" customFormat="1" ht="15.75" hidden="1" outlineLevel="1" x14ac:dyDescent="0.25">
      <c r="A133" s="592"/>
      <c r="B133" s="603"/>
      <c r="C133" s="594"/>
      <c r="D133" s="595"/>
      <c r="E133" s="596"/>
      <c r="F133" s="597"/>
      <c r="G133" s="598"/>
      <c r="H133" s="599"/>
      <c r="I133" s="599"/>
      <c r="J133" s="599"/>
      <c r="K133" s="600">
        <f t="shared" si="10"/>
        <v>0</v>
      </c>
      <c r="L133" s="601">
        <f t="shared" si="6"/>
        <v>0</v>
      </c>
      <c r="M133" s="533">
        <f t="shared" si="7"/>
        <v>0</v>
      </c>
      <c r="N133" s="533">
        <f t="shared" si="8"/>
        <v>0</v>
      </c>
      <c r="O133" s="602">
        <f t="shared" si="9"/>
        <v>0</v>
      </c>
      <c r="P133" s="456">
        <f t="shared" si="5"/>
        <v>0</v>
      </c>
      <c r="Q133" s="387"/>
      <c r="R133" s="399"/>
      <c r="S133" s="400"/>
    </row>
    <row r="134" spans="1:20" s="292" customFormat="1" ht="15.75" hidden="1" outlineLevel="1" x14ac:dyDescent="0.25">
      <c r="A134" s="592"/>
      <c r="B134" s="603"/>
      <c r="C134" s="594"/>
      <c r="D134" s="595"/>
      <c r="E134" s="596"/>
      <c r="F134" s="597"/>
      <c r="G134" s="598"/>
      <c r="H134" s="599"/>
      <c r="I134" s="599"/>
      <c r="J134" s="599"/>
      <c r="K134" s="600">
        <f t="shared" si="10"/>
        <v>0</v>
      </c>
      <c r="L134" s="601">
        <f t="shared" si="6"/>
        <v>0</v>
      </c>
      <c r="M134" s="533">
        <f t="shared" si="7"/>
        <v>0</v>
      </c>
      <c r="N134" s="533">
        <f t="shared" si="8"/>
        <v>0</v>
      </c>
      <c r="O134" s="602">
        <f t="shared" si="9"/>
        <v>0</v>
      </c>
      <c r="P134" s="456">
        <f t="shared" si="5"/>
        <v>0</v>
      </c>
      <c r="Q134" s="387"/>
      <c r="R134" s="399"/>
      <c r="S134" s="400"/>
    </row>
    <row r="135" spans="1:20" s="292" customFormat="1" ht="15.75" hidden="1" outlineLevel="1" x14ac:dyDescent="0.25">
      <c r="A135" s="592"/>
      <c r="B135" s="603"/>
      <c r="C135" s="594"/>
      <c r="D135" s="595"/>
      <c r="E135" s="596"/>
      <c r="F135" s="597"/>
      <c r="G135" s="598"/>
      <c r="H135" s="599"/>
      <c r="I135" s="599"/>
      <c r="J135" s="599"/>
      <c r="K135" s="600">
        <f t="shared" si="10"/>
        <v>0</v>
      </c>
      <c r="L135" s="601">
        <f t="shared" si="6"/>
        <v>0</v>
      </c>
      <c r="M135" s="533">
        <f t="shared" si="7"/>
        <v>0</v>
      </c>
      <c r="N135" s="533">
        <f t="shared" si="8"/>
        <v>0</v>
      </c>
      <c r="O135" s="602">
        <f t="shared" si="9"/>
        <v>0</v>
      </c>
      <c r="P135" s="456">
        <f t="shared" si="5"/>
        <v>0</v>
      </c>
      <c r="Q135" s="387"/>
      <c r="R135" s="399"/>
      <c r="S135" s="400"/>
    </row>
    <row r="136" spans="1:20" s="292" customFormat="1" ht="15.75" hidden="1" outlineLevel="1" x14ac:dyDescent="0.25">
      <c r="A136" s="592"/>
      <c r="B136" s="603"/>
      <c r="C136" s="594"/>
      <c r="D136" s="595"/>
      <c r="E136" s="596"/>
      <c r="F136" s="597"/>
      <c r="G136" s="598"/>
      <c r="H136" s="599"/>
      <c r="I136" s="599"/>
      <c r="J136" s="599"/>
      <c r="K136" s="600">
        <f t="shared" si="10"/>
        <v>0</v>
      </c>
      <c r="L136" s="601">
        <f t="shared" si="6"/>
        <v>0</v>
      </c>
      <c r="M136" s="533">
        <f t="shared" si="7"/>
        <v>0</v>
      </c>
      <c r="N136" s="533">
        <f t="shared" si="8"/>
        <v>0</v>
      </c>
      <c r="O136" s="602">
        <f t="shared" si="9"/>
        <v>0</v>
      </c>
      <c r="P136" s="456">
        <f t="shared" si="5"/>
        <v>0</v>
      </c>
      <c r="Q136" s="387"/>
      <c r="R136" s="399"/>
      <c r="S136" s="400"/>
    </row>
    <row r="137" spans="1:20" s="292" customFormat="1" ht="15.75" hidden="1" outlineLevel="1" x14ac:dyDescent="0.25">
      <c r="A137" s="592"/>
      <c r="B137" s="603"/>
      <c r="C137" s="594"/>
      <c r="D137" s="595"/>
      <c r="E137" s="596"/>
      <c r="F137" s="597"/>
      <c r="G137" s="598"/>
      <c r="H137" s="599"/>
      <c r="I137" s="599"/>
      <c r="J137" s="599"/>
      <c r="K137" s="600">
        <f t="shared" si="10"/>
        <v>0</v>
      </c>
      <c r="L137" s="601">
        <f t="shared" si="6"/>
        <v>0</v>
      </c>
      <c r="M137" s="533">
        <f t="shared" si="7"/>
        <v>0</v>
      </c>
      <c r="N137" s="533">
        <f t="shared" si="8"/>
        <v>0</v>
      </c>
      <c r="O137" s="602">
        <f t="shared" si="9"/>
        <v>0</v>
      </c>
      <c r="P137" s="456">
        <f t="shared" si="5"/>
        <v>0</v>
      </c>
      <c r="Q137" s="387"/>
      <c r="R137" s="399"/>
      <c r="S137" s="400"/>
    </row>
    <row r="138" spans="1:20" s="292" customFormat="1" ht="15.75" hidden="1" outlineLevel="1" x14ac:dyDescent="0.25">
      <c r="A138" s="592"/>
      <c r="B138" s="603"/>
      <c r="C138" s="594"/>
      <c r="D138" s="595"/>
      <c r="E138" s="596"/>
      <c r="F138" s="597"/>
      <c r="G138" s="598"/>
      <c r="H138" s="599"/>
      <c r="I138" s="599"/>
      <c r="J138" s="599"/>
      <c r="K138" s="600">
        <f t="shared" si="10"/>
        <v>0</v>
      </c>
      <c r="L138" s="601">
        <f t="shared" si="6"/>
        <v>0</v>
      </c>
      <c r="M138" s="533">
        <f t="shared" si="7"/>
        <v>0</v>
      </c>
      <c r="N138" s="533">
        <f t="shared" si="8"/>
        <v>0</v>
      </c>
      <c r="O138" s="602">
        <f t="shared" si="9"/>
        <v>0</v>
      </c>
      <c r="P138" s="456">
        <f t="shared" si="5"/>
        <v>0</v>
      </c>
      <c r="Q138" s="387"/>
      <c r="R138" s="399"/>
      <c r="S138" s="400"/>
    </row>
    <row r="139" spans="1:20" s="292" customFormat="1" ht="16.5" hidden="1" outlineLevel="1" thickBot="1" x14ac:dyDescent="0.3">
      <c r="A139" s="604"/>
      <c r="B139" s="605"/>
      <c r="C139" s="606"/>
      <c r="D139" s="607"/>
      <c r="E139" s="608"/>
      <c r="F139" s="609"/>
      <c r="G139" s="610"/>
      <c r="H139" s="611"/>
      <c r="I139" s="611"/>
      <c r="J139" s="611"/>
      <c r="K139" s="612">
        <f t="shared" si="10"/>
        <v>0</v>
      </c>
      <c r="L139" s="613">
        <f t="shared" si="6"/>
        <v>0</v>
      </c>
      <c r="M139" s="614">
        <f t="shared" si="7"/>
        <v>0</v>
      </c>
      <c r="N139" s="614">
        <f t="shared" si="8"/>
        <v>0</v>
      </c>
      <c r="O139" s="615">
        <f t="shared" si="9"/>
        <v>0</v>
      </c>
      <c r="P139" s="535">
        <f t="shared" si="5"/>
        <v>0</v>
      </c>
      <c r="Q139" s="387"/>
      <c r="R139" s="399"/>
      <c r="S139" s="400"/>
    </row>
    <row r="140" spans="1:20" s="312" customFormat="1" ht="16.5" hidden="1" collapsed="1" thickBot="1" x14ac:dyDescent="0.3">
      <c r="A140" s="536"/>
      <c r="B140" s="537" t="s">
        <v>750</v>
      </c>
      <c r="C140" s="562"/>
      <c r="D140" s="538">
        <f>D111</f>
        <v>1</v>
      </c>
      <c r="E140" s="563">
        <f t="shared" ref="E140:J140" si="11">SUM(E111:E139)</f>
        <v>0</v>
      </c>
      <c r="F140" s="564">
        <f t="shared" si="11"/>
        <v>0</v>
      </c>
      <c r="G140" s="565">
        <f t="shared" si="11"/>
        <v>0</v>
      </c>
      <c r="H140" s="566">
        <f t="shared" si="11"/>
        <v>0</v>
      </c>
      <c r="I140" s="566">
        <f t="shared" si="11"/>
        <v>0.14238194444444444</v>
      </c>
      <c r="J140" s="566">
        <f t="shared" si="11"/>
        <v>0</v>
      </c>
      <c r="K140" s="567">
        <f t="shared" si="10"/>
        <v>0.14238194444444444</v>
      </c>
      <c r="L140" s="568">
        <f>SUM(L111:L139)</f>
        <v>0</v>
      </c>
      <c r="M140" s="545">
        <f>SUM(M111:M139)</f>
        <v>0</v>
      </c>
      <c r="N140" s="545">
        <f>SUM(N111:N139)</f>
        <v>0</v>
      </c>
      <c r="O140" s="546">
        <f>SUM(O111:O139)</f>
        <v>0</v>
      </c>
      <c r="P140" s="569">
        <f t="shared" si="5"/>
        <v>0</v>
      </c>
      <c r="Q140" s="462">
        <f>ROUND(P140*1.2,8)</f>
        <v>0</v>
      </c>
      <c r="R140" s="463">
        <f>E140</f>
        <v>0</v>
      </c>
      <c r="S140" s="464">
        <f>F140</f>
        <v>0</v>
      </c>
      <c r="T140" s="313">
        <f>R140+S140</f>
        <v>0</v>
      </c>
    </row>
    <row r="141" spans="1:20" s="292" customFormat="1" ht="15.75" hidden="1" outlineLevel="1" x14ac:dyDescent="0.25">
      <c r="A141" s="581"/>
      <c r="B141" s="616"/>
      <c r="C141" s="582"/>
      <c r="D141" s="583">
        <v>1.0509999999999999</v>
      </c>
      <c r="E141" s="584"/>
      <c r="F141" s="617"/>
      <c r="G141" s="586"/>
      <c r="H141" s="587"/>
      <c r="I141" s="587">
        <f>D141*I20</f>
        <v>0.1496434236111111</v>
      </c>
      <c r="J141" s="587"/>
      <c r="K141" s="588">
        <f t="shared" si="10"/>
        <v>0.1496434236111111</v>
      </c>
      <c r="L141" s="618">
        <f t="shared" ref="L141:L169" si="12">ROUND(E141*G141,8)+ROUND(F141*G141,8)</f>
        <v>0</v>
      </c>
      <c r="M141" s="590">
        <f t="shared" ref="M141:M169" si="13">ROUND(E141*H141,8)+ROUND(F141*H141,8)</f>
        <v>0</v>
      </c>
      <c r="N141" s="590">
        <f t="shared" ref="N141:N169" si="14">ROUND(E141*I141,8)+ROUND(F141*I141,8)</f>
        <v>0</v>
      </c>
      <c r="O141" s="591">
        <f t="shared" ref="O141:O169" si="15">ROUND(E141*J141,8)+ROUND(F141*J141,8)</f>
        <v>0</v>
      </c>
      <c r="P141" s="448">
        <f t="shared" ref="P141:P204" si="16">SUM(L141:O141)</f>
        <v>0</v>
      </c>
      <c r="Q141" s="387"/>
      <c r="R141" s="399"/>
      <c r="S141" s="400"/>
      <c r="T141" s="292">
        <f t="shared" ref="T141:T204" si="17">R141+S141</f>
        <v>0</v>
      </c>
    </row>
    <row r="142" spans="1:20" s="292" customFormat="1" ht="15.75" hidden="1" outlineLevel="1" x14ac:dyDescent="0.25">
      <c r="A142" s="592"/>
      <c r="B142" s="603"/>
      <c r="C142" s="594"/>
      <c r="D142" s="595"/>
      <c r="E142" s="596"/>
      <c r="F142" s="619"/>
      <c r="G142" s="598"/>
      <c r="H142" s="599"/>
      <c r="I142" s="599"/>
      <c r="J142" s="599"/>
      <c r="K142" s="600">
        <f t="shared" si="10"/>
        <v>0</v>
      </c>
      <c r="L142" s="620">
        <f t="shared" si="12"/>
        <v>0</v>
      </c>
      <c r="M142" s="533">
        <f t="shared" si="13"/>
        <v>0</v>
      </c>
      <c r="N142" s="533">
        <f t="shared" si="14"/>
        <v>0</v>
      </c>
      <c r="O142" s="602">
        <f t="shared" si="15"/>
        <v>0</v>
      </c>
      <c r="P142" s="456">
        <f t="shared" si="16"/>
        <v>0</v>
      </c>
      <c r="Q142" s="387"/>
      <c r="R142" s="399"/>
      <c r="S142" s="400"/>
      <c r="T142" s="292">
        <f t="shared" si="17"/>
        <v>0</v>
      </c>
    </row>
    <row r="143" spans="1:20" s="292" customFormat="1" ht="15.75" hidden="1" outlineLevel="1" x14ac:dyDescent="0.25">
      <c r="A143" s="592"/>
      <c r="B143" s="603"/>
      <c r="C143" s="594"/>
      <c r="D143" s="595"/>
      <c r="E143" s="596"/>
      <c r="F143" s="619"/>
      <c r="G143" s="598"/>
      <c r="H143" s="599"/>
      <c r="I143" s="599"/>
      <c r="J143" s="599"/>
      <c r="K143" s="600">
        <f t="shared" si="10"/>
        <v>0</v>
      </c>
      <c r="L143" s="620">
        <f t="shared" si="12"/>
        <v>0</v>
      </c>
      <c r="M143" s="533">
        <f t="shared" si="13"/>
        <v>0</v>
      </c>
      <c r="N143" s="533">
        <f t="shared" si="14"/>
        <v>0</v>
      </c>
      <c r="O143" s="602">
        <f t="shared" si="15"/>
        <v>0</v>
      </c>
      <c r="P143" s="456">
        <f t="shared" si="16"/>
        <v>0</v>
      </c>
      <c r="Q143" s="387"/>
      <c r="R143" s="399"/>
      <c r="S143" s="400"/>
      <c r="T143" s="292">
        <f t="shared" si="17"/>
        <v>0</v>
      </c>
    </row>
    <row r="144" spans="1:20" s="292" customFormat="1" ht="15.75" hidden="1" outlineLevel="1" x14ac:dyDescent="0.25">
      <c r="A144" s="592"/>
      <c r="B144" s="603"/>
      <c r="C144" s="594"/>
      <c r="D144" s="595"/>
      <c r="E144" s="596"/>
      <c r="F144" s="619"/>
      <c r="G144" s="598"/>
      <c r="H144" s="599"/>
      <c r="I144" s="599"/>
      <c r="J144" s="599"/>
      <c r="K144" s="600">
        <f t="shared" si="10"/>
        <v>0</v>
      </c>
      <c r="L144" s="620">
        <f t="shared" si="12"/>
        <v>0</v>
      </c>
      <c r="M144" s="533">
        <f t="shared" si="13"/>
        <v>0</v>
      </c>
      <c r="N144" s="533">
        <f t="shared" si="14"/>
        <v>0</v>
      </c>
      <c r="O144" s="602">
        <f t="shared" si="15"/>
        <v>0</v>
      </c>
      <c r="P144" s="456">
        <f t="shared" si="16"/>
        <v>0</v>
      </c>
      <c r="Q144" s="387"/>
      <c r="R144" s="399"/>
      <c r="S144" s="400"/>
      <c r="T144" s="292">
        <f t="shared" si="17"/>
        <v>0</v>
      </c>
    </row>
    <row r="145" spans="1:20" s="292" customFormat="1" ht="15.75" hidden="1" outlineLevel="1" x14ac:dyDescent="0.25">
      <c r="A145" s="592"/>
      <c r="B145" s="603"/>
      <c r="C145" s="594"/>
      <c r="D145" s="595"/>
      <c r="E145" s="596"/>
      <c r="F145" s="619"/>
      <c r="G145" s="598"/>
      <c r="H145" s="599"/>
      <c r="I145" s="599"/>
      <c r="J145" s="599"/>
      <c r="K145" s="600">
        <f t="shared" si="10"/>
        <v>0</v>
      </c>
      <c r="L145" s="620">
        <f t="shared" si="12"/>
        <v>0</v>
      </c>
      <c r="M145" s="533">
        <f t="shared" si="13"/>
        <v>0</v>
      </c>
      <c r="N145" s="533">
        <f t="shared" si="14"/>
        <v>0</v>
      </c>
      <c r="O145" s="602">
        <f t="shared" si="15"/>
        <v>0</v>
      </c>
      <c r="P145" s="456">
        <f t="shared" si="16"/>
        <v>0</v>
      </c>
      <c r="Q145" s="387"/>
      <c r="R145" s="399"/>
      <c r="S145" s="400"/>
      <c r="T145" s="292">
        <f t="shared" si="17"/>
        <v>0</v>
      </c>
    </row>
    <row r="146" spans="1:20" s="292" customFormat="1" ht="15.75" hidden="1" outlineLevel="1" x14ac:dyDescent="0.25">
      <c r="A146" s="592"/>
      <c r="B146" s="603"/>
      <c r="C146" s="594"/>
      <c r="D146" s="595"/>
      <c r="E146" s="596"/>
      <c r="F146" s="619"/>
      <c r="G146" s="598"/>
      <c r="H146" s="599"/>
      <c r="I146" s="599"/>
      <c r="J146" s="599"/>
      <c r="K146" s="600">
        <f t="shared" si="10"/>
        <v>0</v>
      </c>
      <c r="L146" s="620">
        <f t="shared" si="12"/>
        <v>0</v>
      </c>
      <c r="M146" s="533">
        <f t="shared" si="13"/>
        <v>0</v>
      </c>
      <c r="N146" s="533">
        <f t="shared" si="14"/>
        <v>0</v>
      </c>
      <c r="O146" s="602">
        <f t="shared" si="15"/>
        <v>0</v>
      </c>
      <c r="P146" s="456">
        <f t="shared" si="16"/>
        <v>0</v>
      </c>
      <c r="Q146" s="387"/>
      <c r="R146" s="399"/>
      <c r="S146" s="400"/>
      <c r="T146" s="292">
        <f t="shared" si="17"/>
        <v>0</v>
      </c>
    </row>
    <row r="147" spans="1:20" s="292" customFormat="1" ht="15.75" hidden="1" outlineLevel="1" x14ac:dyDescent="0.25">
      <c r="A147" s="592"/>
      <c r="B147" s="603"/>
      <c r="C147" s="594"/>
      <c r="D147" s="595"/>
      <c r="E147" s="596"/>
      <c r="F147" s="619"/>
      <c r="G147" s="598"/>
      <c r="H147" s="599"/>
      <c r="I147" s="599"/>
      <c r="J147" s="599"/>
      <c r="K147" s="600">
        <f t="shared" si="10"/>
        <v>0</v>
      </c>
      <c r="L147" s="620">
        <f t="shared" si="12"/>
        <v>0</v>
      </c>
      <c r="M147" s="533">
        <f t="shared" si="13"/>
        <v>0</v>
      </c>
      <c r="N147" s="533">
        <f t="shared" si="14"/>
        <v>0</v>
      </c>
      <c r="O147" s="602">
        <f t="shared" si="15"/>
        <v>0</v>
      </c>
      <c r="P147" s="456">
        <f t="shared" si="16"/>
        <v>0</v>
      </c>
      <c r="Q147" s="387"/>
      <c r="R147" s="399"/>
      <c r="S147" s="400"/>
      <c r="T147" s="292">
        <f t="shared" si="17"/>
        <v>0</v>
      </c>
    </row>
    <row r="148" spans="1:20" s="292" customFormat="1" ht="15.75" hidden="1" outlineLevel="1" x14ac:dyDescent="0.25">
      <c r="A148" s="592"/>
      <c r="B148" s="603"/>
      <c r="C148" s="594"/>
      <c r="D148" s="595"/>
      <c r="E148" s="596"/>
      <c r="F148" s="619"/>
      <c r="G148" s="598"/>
      <c r="H148" s="599"/>
      <c r="I148" s="599"/>
      <c r="J148" s="599"/>
      <c r="K148" s="600">
        <f t="shared" si="10"/>
        <v>0</v>
      </c>
      <c r="L148" s="620">
        <f t="shared" si="12"/>
        <v>0</v>
      </c>
      <c r="M148" s="533">
        <f t="shared" si="13"/>
        <v>0</v>
      </c>
      <c r="N148" s="533">
        <f t="shared" si="14"/>
        <v>0</v>
      </c>
      <c r="O148" s="602">
        <f t="shared" si="15"/>
        <v>0</v>
      </c>
      <c r="P148" s="456">
        <f t="shared" si="16"/>
        <v>0</v>
      </c>
      <c r="Q148" s="387"/>
      <c r="R148" s="399"/>
      <c r="S148" s="400"/>
      <c r="T148" s="292">
        <f t="shared" si="17"/>
        <v>0</v>
      </c>
    </row>
    <row r="149" spans="1:20" s="292" customFormat="1" ht="15.75" hidden="1" outlineLevel="1" x14ac:dyDescent="0.25">
      <c r="A149" s="592"/>
      <c r="B149" s="603"/>
      <c r="C149" s="594"/>
      <c r="D149" s="595"/>
      <c r="E149" s="596"/>
      <c r="F149" s="619"/>
      <c r="G149" s="598"/>
      <c r="H149" s="599"/>
      <c r="I149" s="599"/>
      <c r="J149" s="599"/>
      <c r="K149" s="600">
        <f t="shared" si="10"/>
        <v>0</v>
      </c>
      <c r="L149" s="620">
        <f t="shared" si="12"/>
        <v>0</v>
      </c>
      <c r="M149" s="533">
        <f t="shared" si="13"/>
        <v>0</v>
      </c>
      <c r="N149" s="533">
        <f t="shared" si="14"/>
        <v>0</v>
      </c>
      <c r="O149" s="602">
        <f t="shared" si="15"/>
        <v>0</v>
      </c>
      <c r="P149" s="456">
        <f t="shared" si="16"/>
        <v>0</v>
      </c>
      <c r="Q149" s="387"/>
      <c r="R149" s="399"/>
      <c r="S149" s="400"/>
      <c r="T149" s="292">
        <f t="shared" si="17"/>
        <v>0</v>
      </c>
    </row>
    <row r="150" spans="1:20" s="292" customFormat="1" ht="15.75" hidden="1" outlineLevel="1" x14ac:dyDescent="0.25">
      <c r="A150" s="592"/>
      <c r="B150" s="603"/>
      <c r="C150" s="594"/>
      <c r="D150" s="595"/>
      <c r="E150" s="596"/>
      <c r="F150" s="619"/>
      <c r="G150" s="598"/>
      <c r="H150" s="599"/>
      <c r="I150" s="599"/>
      <c r="J150" s="599"/>
      <c r="K150" s="600">
        <f t="shared" si="10"/>
        <v>0</v>
      </c>
      <c r="L150" s="620">
        <f t="shared" si="12"/>
        <v>0</v>
      </c>
      <c r="M150" s="533">
        <f t="shared" si="13"/>
        <v>0</v>
      </c>
      <c r="N150" s="533">
        <f t="shared" si="14"/>
        <v>0</v>
      </c>
      <c r="O150" s="602">
        <f t="shared" si="15"/>
        <v>0</v>
      </c>
      <c r="P150" s="456">
        <f t="shared" si="16"/>
        <v>0</v>
      </c>
      <c r="Q150" s="387"/>
      <c r="R150" s="399"/>
      <c r="S150" s="400"/>
      <c r="T150" s="292">
        <f t="shared" si="17"/>
        <v>0</v>
      </c>
    </row>
    <row r="151" spans="1:20" s="292" customFormat="1" ht="15.75" hidden="1" outlineLevel="1" x14ac:dyDescent="0.25">
      <c r="A151" s="592"/>
      <c r="B151" s="603"/>
      <c r="C151" s="594"/>
      <c r="D151" s="595"/>
      <c r="E151" s="596"/>
      <c r="F151" s="619"/>
      <c r="G151" s="598"/>
      <c r="H151" s="599"/>
      <c r="I151" s="599"/>
      <c r="J151" s="599"/>
      <c r="K151" s="600">
        <f t="shared" si="10"/>
        <v>0</v>
      </c>
      <c r="L151" s="620">
        <f t="shared" si="12"/>
        <v>0</v>
      </c>
      <c r="M151" s="533">
        <f t="shared" si="13"/>
        <v>0</v>
      </c>
      <c r="N151" s="533">
        <f t="shared" si="14"/>
        <v>0</v>
      </c>
      <c r="O151" s="602">
        <f t="shared" si="15"/>
        <v>0</v>
      </c>
      <c r="P151" s="456">
        <f t="shared" si="16"/>
        <v>0</v>
      </c>
      <c r="Q151" s="387"/>
      <c r="R151" s="399"/>
      <c r="S151" s="400"/>
      <c r="T151" s="292">
        <f t="shared" si="17"/>
        <v>0</v>
      </c>
    </row>
    <row r="152" spans="1:20" s="292" customFormat="1" ht="15.75" hidden="1" outlineLevel="1" x14ac:dyDescent="0.25">
      <c r="A152" s="592"/>
      <c r="B152" s="603"/>
      <c r="C152" s="594"/>
      <c r="D152" s="595"/>
      <c r="E152" s="596"/>
      <c r="F152" s="619"/>
      <c r="G152" s="598"/>
      <c r="H152" s="599"/>
      <c r="I152" s="599"/>
      <c r="J152" s="599"/>
      <c r="K152" s="600">
        <f t="shared" si="10"/>
        <v>0</v>
      </c>
      <c r="L152" s="620">
        <f t="shared" si="12"/>
        <v>0</v>
      </c>
      <c r="M152" s="533">
        <f t="shared" si="13"/>
        <v>0</v>
      </c>
      <c r="N152" s="533">
        <f t="shared" si="14"/>
        <v>0</v>
      </c>
      <c r="O152" s="602">
        <f t="shared" si="15"/>
        <v>0</v>
      </c>
      <c r="P152" s="456">
        <f t="shared" si="16"/>
        <v>0</v>
      </c>
      <c r="Q152" s="387"/>
      <c r="R152" s="399"/>
      <c r="S152" s="400"/>
      <c r="T152" s="292">
        <f t="shared" si="17"/>
        <v>0</v>
      </c>
    </row>
    <row r="153" spans="1:20" s="292" customFormat="1" ht="15.75" hidden="1" outlineLevel="1" x14ac:dyDescent="0.25">
      <c r="A153" s="592"/>
      <c r="B153" s="603"/>
      <c r="C153" s="594"/>
      <c r="D153" s="595"/>
      <c r="E153" s="596"/>
      <c r="F153" s="619"/>
      <c r="G153" s="598"/>
      <c r="H153" s="599"/>
      <c r="I153" s="599"/>
      <c r="J153" s="599"/>
      <c r="K153" s="600">
        <f t="shared" si="10"/>
        <v>0</v>
      </c>
      <c r="L153" s="620">
        <f t="shared" si="12"/>
        <v>0</v>
      </c>
      <c r="M153" s="533">
        <f t="shared" si="13"/>
        <v>0</v>
      </c>
      <c r="N153" s="533">
        <f t="shared" si="14"/>
        <v>0</v>
      </c>
      <c r="O153" s="602">
        <f t="shared" si="15"/>
        <v>0</v>
      </c>
      <c r="P153" s="456">
        <f t="shared" si="16"/>
        <v>0</v>
      </c>
      <c r="Q153" s="387"/>
      <c r="R153" s="399"/>
      <c r="S153" s="400"/>
      <c r="T153" s="292">
        <f t="shared" si="17"/>
        <v>0</v>
      </c>
    </row>
    <row r="154" spans="1:20" s="292" customFormat="1" ht="15.75" hidden="1" outlineLevel="1" x14ac:dyDescent="0.25">
      <c r="A154" s="592"/>
      <c r="B154" s="603"/>
      <c r="C154" s="594"/>
      <c r="D154" s="595"/>
      <c r="E154" s="596"/>
      <c r="F154" s="619"/>
      <c r="G154" s="598"/>
      <c r="H154" s="599"/>
      <c r="I154" s="599"/>
      <c r="J154" s="599"/>
      <c r="K154" s="600">
        <f t="shared" si="10"/>
        <v>0</v>
      </c>
      <c r="L154" s="620">
        <f t="shared" si="12"/>
        <v>0</v>
      </c>
      <c r="M154" s="533">
        <f t="shared" si="13"/>
        <v>0</v>
      </c>
      <c r="N154" s="533">
        <f t="shared" si="14"/>
        <v>0</v>
      </c>
      <c r="O154" s="602">
        <f t="shared" si="15"/>
        <v>0</v>
      </c>
      <c r="P154" s="456">
        <f t="shared" si="16"/>
        <v>0</v>
      </c>
      <c r="Q154" s="387"/>
      <c r="R154" s="399"/>
      <c r="S154" s="400"/>
      <c r="T154" s="292">
        <f t="shared" si="17"/>
        <v>0</v>
      </c>
    </row>
    <row r="155" spans="1:20" s="292" customFormat="1" ht="15.75" hidden="1" outlineLevel="1" x14ac:dyDescent="0.25">
      <c r="A155" s="592"/>
      <c r="B155" s="603"/>
      <c r="C155" s="594"/>
      <c r="D155" s="595"/>
      <c r="E155" s="596"/>
      <c r="F155" s="619"/>
      <c r="G155" s="598"/>
      <c r="H155" s="599"/>
      <c r="I155" s="599"/>
      <c r="J155" s="599"/>
      <c r="K155" s="600">
        <f t="shared" si="10"/>
        <v>0</v>
      </c>
      <c r="L155" s="620">
        <f t="shared" si="12"/>
        <v>0</v>
      </c>
      <c r="M155" s="533">
        <f t="shared" si="13"/>
        <v>0</v>
      </c>
      <c r="N155" s="533">
        <f t="shared" si="14"/>
        <v>0</v>
      </c>
      <c r="O155" s="602">
        <f t="shared" si="15"/>
        <v>0</v>
      </c>
      <c r="P155" s="456">
        <f t="shared" si="16"/>
        <v>0</v>
      </c>
      <c r="Q155" s="387"/>
      <c r="R155" s="399"/>
      <c r="S155" s="400"/>
      <c r="T155" s="292">
        <f t="shared" si="17"/>
        <v>0</v>
      </c>
    </row>
    <row r="156" spans="1:20" s="292" customFormat="1" ht="15.75" hidden="1" outlineLevel="1" x14ac:dyDescent="0.25">
      <c r="A156" s="592"/>
      <c r="B156" s="603"/>
      <c r="C156" s="594"/>
      <c r="D156" s="595"/>
      <c r="E156" s="596"/>
      <c r="F156" s="619"/>
      <c r="G156" s="598"/>
      <c r="H156" s="599"/>
      <c r="I156" s="599"/>
      <c r="J156" s="599"/>
      <c r="K156" s="600">
        <f t="shared" si="10"/>
        <v>0</v>
      </c>
      <c r="L156" s="620">
        <f t="shared" si="12"/>
        <v>0</v>
      </c>
      <c r="M156" s="533">
        <f t="shared" si="13"/>
        <v>0</v>
      </c>
      <c r="N156" s="533">
        <f t="shared" si="14"/>
        <v>0</v>
      </c>
      <c r="O156" s="602">
        <f t="shared" si="15"/>
        <v>0</v>
      </c>
      <c r="P156" s="456">
        <f t="shared" si="16"/>
        <v>0</v>
      </c>
      <c r="Q156" s="387"/>
      <c r="R156" s="399"/>
      <c r="S156" s="400"/>
      <c r="T156" s="292">
        <f t="shared" si="17"/>
        <v>0</v>
      </c>
    </row>
    <row r="157" spans="1:20" s="292" customFormat="1" ht="15.75" hidden="1" outlineLevel="1" x14ac:dyDescent="0.25">
      <c r="A157" s="592"/>
      <c r="B157" s="603"/>
      <c r="C157" s="594"/>
      <c r="D157" s="595"/>
      <c r="E157" s="596"/>
      <c r="F157" s="619"/>
      <c r="G157" s="598"/>
      <c r="H157" s="599"/>
      <c r="I157" s="599"/>
      <c r="J157" s="599"/>
      <c r="K157" s="600">
        <f t="shared" si="10"/>
        <v>0</v>
      </c>
      <c r="L157" s="620">
        <f t="shared" si="12"/>
        <v>0</v>
      </c>
      <c r="M157" s="533">
        <f t="shared" si="13"/>
        <v>0</v>
      </c>
      <c r="N157" s="533">
        <f t="shared" si="14"/>
        <v>0</v>
      </c>
      <c r="O157" s="602">
        <f t="shared" si="15"/>
        <v>0</v>
      </c>
      <c r="P157" s="456">
        <f t="shared" si="16"/>
        <v>0</v>
      </c>
      <c r="Q157" s="387"/>
      <c r="R157" s="399"/>
      <c r="S157" s="400"/>
      <c r="T157" s="292">
        <f t="shared" si="17"/>
        <v>0</v>
      </c>
    </row>
    <row r="158" spans="1:20" s="292" customFormat="1" ht="15.75" hidden="1" outlineLevel="1" x14ac:dyDescent="0.25">
      <c r="A158" s="592"/>
      <c r="B158" s="603"/>
      <c r="C158" s="594"/>
      <c r="D158" s="595"/>
      <c r="E158" s="596"/>
      <c r="F158" s="619"/>
      <c r="G158" s="598"/>
      <c r="H158" s="599"/>
      <c r="I158" s="599"/>
      <c r="J158" s="599"/>
      <c r="K158" s="600">
        <f t="shared" si="10"/>
        <v>0</v>
      </c>
      <c r="L158" s="620">
        <f t="shared" si="12"/>
        <v>0</v>
      </c>
      <c r="M158" s="533">
        <f t="shared" si="13"/>
        <v>0</v>
      </c>
      <c r="N158" s="533">
        <f t="shared" si="14"/>
        <v>0</v>
      </c>
      <c r="O158" s="602">
        <f t="shared" si="15"/>
        <v>0</v>
      </c>
      <c r="P158" s="456">
        <f t="shared" si="16"/>
        <v>0</v>
      </c>
      <c r="Q158" s="387"/>
      <c r="R158" s="399"/>
      <c r="S158" s="400"/>
      <c r="T158" s="292">
        <f t="shared" si="17"/>
        <v>0</v>
      </c>
    </row>
    <row r="159" spans="1:20" s="292" customFormat="1" ht="15.75" hidden="1" outlineLevel="1" x14ac:dyDescent="0.25">
      <c r="A159" s="592"/>
      <c r="B159" s="603"/>
      <c r="C159" s="594"/>
      <c r="D159" s="595"/>
      <c r="E159" s="596"/>
      <c r="F159" s="619"/>
      <c r="G159" s="598"/>
      <c r="H159" s="599"/>
      <c r="I159" s="599"/>
      <c r="J159" s="599"/>
      <c r="K159" s="600">
        <f t="shared" si="10"/>
        <v>0</v>
      </c>
      <c r="L159" s="620">
        <f t="shared" si="12"/>
        <v>0</v>
      </c>
      <c r="M159" s="533">
        <f t="shared" si="13"/>
        <v>0</v>
      </c>
      <c r="N159" s="533">
        <f t="shared" si="14"/>
        <v>0</v>
      </c>
      <c r="O159" s="602">
        <f t="shared" si="15"/>
        <v>0</v>
      </c>
      <c r="P159" s="456">
        <f t="shared" si="16"/>
        <v>0</v>
      </c>
      <c r="Q159" s="387"/>
      <c r="R159" s="399"/>
      <c r="S159" s="400"/>
      <c r="T159" s="292">
        <f t="shared" si="17"/>
        <v>0</v>
      </c>
    </row>
    <row r="160" spans="1:20" s="292" customFormat="1" ht="15.75" hidden="1" outlineLevel="1" x14ac:dyDescent="0.25">
      <c r="A160" s="592"/>
      <c r="B160" s="603"/>
      <c r="C160" s="594"/>
      <c r="D160" s="595"/>
      <c r="E160" s="596"/>
      <c r="F160" s="619"/>
      <c r="G160" s="598"/>
      <c r="H160" s="599"/>
      <c r="I160" s="599"/>
      <c r="J160" s="599"/>
      <c r="K160" s="600">
        <f t="shared" si="10"/>
        <v>0</v>
      </c>
      <c r="L160" s="620">
        <f t="shared" si="12"/>
        <v>0</v>
      </c>
      <c r="M160" s="533">
        <f t="shared" si="13"/>
        <v>0</v>
      </c>
      <c r="N160" s="533">
        <f t="shared" si="14"/>
        <v>0</v>
      </c>
      <c r="O160" s="602">
        <f t="shared" si="15"/>
        <v>0</v>
      </c>
      <c r="P160" s="456">
        <f t="shared" si="16"/>
        <v>0</v>
      </c>
      <c r="Q160" s="387"/>
      <c r="R160" s="399"/>
      <c r="S160" s="400"/>
      <c r="T160" s="292">
        <f t="shared" si="17"/>
        <v>0</v>
      </c>
    </row>
    <row r="161" spans="1:20" s="292" customFormat="1" ht="15.75" hidden="1" outlineLevel="1" x14ac:dyDescent="0.25">
      <c r="A161" s="592"/>
      <c r="B161" s="603"/>
      <c r="C161" s="594"/>
      <c r="D161" s="595"/>
      <c r="E161" s="596"/>
      <c r="F161" s="619"/>
      <c r="G161" s="598"/>
      <c r="H161" s="599"/>
      <c r="I161" s="599"/>
      <c r="J161" s="599"/>
      <c r="K161" s="600">
        <f t="shared" si="10"/>
        <v>0</v>
      </c>
      <c r="L161" s="620">
        <f t="shared" si="12"/>
        <v>0</v>
      </c>
      <c r="M161" s="533">
        <f t="shared" si="13"/>
        <v>0</v>
      </c>
      <c r="N161" s="533">
        <f t="shared" si="14"/>
        <v>0</v>
      </c>
      <c r="O161" s="602">
        <f t="shared" si="15"/>
        <v>0</v>
      </c>
      <c r="P161" s="456">
        <f t="shared" si="16"/>
        <v>0</v>
      </c>
      <c r="Q161" s="387"/>
      <c r="R161" s="399"/>
      <c r="S161" s="400"/>
      <c r="T161" s="292">
        <f t="shared" si="17"/>
        <v>0</v>
      </c>
    </row>
    <row r="162" spans="1:20" s="292" customFormat="1" ht="15.75" hidden="1" outlineLevel="1" x14ac:dyDescent="0.25">
      <c r="A162" s="592"/>
      <c r="B162" s="603"/>
      <c r="C162" s="594"/>
      <c r="D162" s="595"/>
      <c r="E162" s="596"/>
      <c r="F162" s="619"/>
      <c r="G162" s="598"/>
      <c r="H162" s="599"/>
      <c r="I162" s="599"/>
      <c r="J162" s="599"/>
      <c r="K162" s="600">
        <f t="shared" si="10"/>
        <v>0</v>
      </c>
      <c r="L162" s="620">
        <f t="shared" si="12"/>
        <v>0</v>
      </c>
      <c r="M162" s="533">
        <f t="shared" si="13"/>
        <v>0</v>
      </c>
      <c r="N162" s="533">
        <f t="shared" si="14"/>
        <v>0</v>
      </c>
      <c r="O162" s="602">
        <f t="shared" si="15"/>
        <v>0</v>
      </c>
      <c r="P162" s="456">
        <f t="shared" si="16"/>
        <v>0</v>
      </c>
      <c r="Q162" s="387"/>
      <c r="R162" s="399"/>
      <c r="S162" s="400"/>
      <c r="T162" s="292">
        <f t="shared" si="17"/>
        <v>0</v>
      </c>
    </row>
    <row r="163" spans="1:20" s="292" customFormat="1" ht="15.75" hidden="1" outlineLevel="1" x14ac:dyDescent="0.25">
      <c r="A163" s="592"/>
      <c r="B163" s="603"/>
      <c r="C163" s="594"/>
      <c r="D163" s="595"/>
      <c r="E163" s="596"/>
      <c r="F163" s="619"/>
      <c r="G163" s="598"/>
      <c r="H163" s="599"/>
      <c r="I163" s="599"/>
      <c r="J163" s="599"/>
      <c r="K163" s="600">
        <f t="shared" si="10"/>
        <v>0</v>
      </c>
      <c r="L163" s="620">
        <f t="shared" si="12"/>
        <v>0</v>
      </c>
      <c r="M163" s="533">
        <f t="shared" si="13"/>
        <v>0</v>
      </c>
      <c r="N163" s="533">
        <f t="shared" si="14"/>
        <v>0</v>
      </c>
      <c r="O163" s="602">
        <f t="shared" si="15"/>
        <v>0</v>
      </c>
      <c r="P163" s="456">
        <f t="shared" si="16"/>
        <v>0</v>
      </c>
      <c r="Q163" s="387"/>
      <c r="R163" s="399"/>
      <c r="S163" s="400"/>
      <c r="T163" s="292">
        <f t="shared" si="17"/>
        <v>0</v>
      </c>
    </row>
    <row r="164" spans="1:20" s="292" customFormat="1" ht="15.75" hidden="1" outlineLevel="1" x14ac:dyDescent="0.25">
      <c r="A164" s="592"/>
      <c r="B164" s="603"/>
      <c r="C164" s="594"/>
      <c r="D164" s="595"/>
      <c r="E164" s="596"/>
      <c r="F164" s="619"/>
      <c r="G164" s="598"/>
      <c r="H164" s="599"/>
      <c r="I164" s="599"/>
      <c r="J164" s="599"/>
      <c r="K164" s="600">
        <f t="shared" si="10"/>
        <v>0</v>
      </c>
      <c r="L164" s="620">
        <f t="shared" si="12"/>
        <v>0</v>
      </c>
      <c r="M164" s="533">
        <f t="shared" si="13"/>
        <v>0</v>
      </c>
      <c r="N164" s="533">
        <f t="shared" si="14"/>
        <v>0</v>
      </c>
      <c r="O164" s="602">
        <f t="shared" si="15"/>
        <v>0</v>
      </c>
      <c r="P164" s="456">
        <f t="shared" si="16"/>
        <v>0</v>
      </c>
      <c r="Q164" s="387"/>
      <c r="R164" s="399"/>
      <c r="S164" s="400"/>
      <c r="T164" s="292">
        <f t="shared" si="17"/>
        <v>0</v>
      </c>
    </row>
    <row r="165" spans="1:20" s="292" customFormat="1" ht="15.75" hidden="1" outlineLevel="1" x14ac:dyDescent="0.25">
      <c r="A165" s="592"/>
      <c r="B165" s="603"/>
      <c r="C165" s="594"/>
      <c r="D165" s="595"/>
      <c r="E165" s="596"/>
      <c r="F165" s="619"/>
      <c r="G165" s="598"/>
      <c r="H165" s="599"/>
      <c r="I165" s="599"/>
      <c r="J165" s="599"/>
      <c r="K165" s="600">
        <f t="shared" si="10"/>
        <v>0</v>
      </c>
      <c r="L165" s="620">
        <f t="shared" si="12"/>
        <v>0</v>
      </c>
      <c r="M165" s="533">
        <f t="shared" si="13"/>
        <v>0</v>
      </c>
      <c r="N165" s="533">
        <f t="shared" si="14"/>
        <v>0</v>
      </c>
      <c r="O165" s="602">
        <f t="shared" si="15"/>
        <v>0</v>
      </c>
      <c r="P165" s="456">
        <f t="shared" si="16"/>
        <v>0</v>
      </c>
      <c r="Q165" s="387"/>
      <c r="R165" s="399"/>
      <c r="S165" s="400"/>
      <c r="T165" s="292">
        <f t="shared" si="17"/>
        <v>0</v>
      </c>
    </row>
    <row r="166" spans="1:20" s="292" customFormat="1" ht="15.75" hidden="1" outlineLevel="1" x14ac:dyDescent="0.25">
      <c r="A166" s="592"/>
      <c r="B166" s="603"/>
      <c r="C166" s="594"/>
      <c r="D166" s="595"/>
      <c r="E166" s="596"/>
      <c r="F166" s="619"/>
      <c r="G166" s="598"/>
      <c r="H166" s="599"/>
      <c r="I166" s="599"/>
      <c r="J166" s="599"/>
      <c r="K166" s="600">
        <f t="shared" si="10"/>
        <v>0</v>
      </c>
      <c r="L166" s="620">
        <f t="shared" si="12"/>
        <v>0</v>
      </c>
      <c r="M166" s="533">
        <f t="shared" si="13"/>
        <v>0</v>
      </c>
      <c r="N166" s="533">
        <f t="shared" si="14"/>
        <v>0</v>
      </c>
      <c r="O166" s="602">
        <f t="shared" si="15"/>
        <v>0</v>
      </c>
      <c r="P166" s="456">
        <f t="shared" si="16"/>
        <v>0</v>
      </c>
      <c r="Q166" s="387"/>
      <c r="R166" s="399"/>
      <c r="S166" s="400"/>
      <c r="T166" s="292">
        <f t="shared" si="17"/>
        <v>0</v>
      </c>
    </row>
    <row r="167" spans="1:20" s="292" customFormat="1" ht="15.75" hidden="1" outlineLevel="1" x14ac:dyDescent="0.25">
      <c r="A167" s="592"/>
      <c r="B167" s="603"/>
      <c r="C167" s="594"/>
      <c r="D167" s="595"/>
      <c r="E167" s="596"/>
      <c r="F167" s="619"/>
      <c r="G167" s="598"/>
      <c r="H167" s="599"/>
      <c r="I167" s="599"/>
      <c r="J167" s="599"/>
      <c r="K167" s="600">
        <f t="shared" si="10"/>
        <v>0</v>
      </c>
      <c r="L167" s="620">
        <f t="shared" si="12"/>
        <v>0</v>
      </c>
      <c r="M167" s="533">
        <f t="shared" si="13"/>
        <v>0</v>
      </c>
      <c r="N167" s="533">
        <f t="shared" si="14"/>
        <v>0</v>
      </c>
      <c r="O167" s="602">
        <f t="shared" si="15"/>
        <v>0</v>
      </c>
      <c r="P167" s="456">
        <f t="shared" si="16"/>
        <v>0</v>
      </c>
      <c r="Q167" s="387"/>
      <c r="R167" s="399"/>
      <c r="S167" s="400"/>
      <c r="T167" s="292">
        <f t="shared" si="17"/>
        <v>0</v>
      </c>
    </row>
    <row r="168" spans="1:20" s="292" customFormat="1" ht="15.75" hidden="1" outlineLevel="1" x14ac:dyDescent="0.25">
      <c r="A168" s="592"/>
      <c r="B168" s="603"/>
      <c r="C168" s="594"/>
      <c r="D168" s="595"/>
      <c r="E168" s="596"/>
      <c r="F168" s="619"/>
      <c r="G168" s="598"/>
      <c r="H168" s="599"/>
      <c r="I168" s="599"/>
      <c r="J168" s="599"/>
      <c r="K168" s="600">
        <f t="shared" si="10"/>
        <v>0</v>
      </c>
      <c r="L168" s="620">
        <f t="shared" si="12"/>
        <v>0</v>
      </c>
      <c r="M168" s="533">
        <f t="shared" si="13"/>
        <v>0</v>
      </c>
      <c r="N168" s="533">
        <f t="shared" si="14"/>
        <v>0</v>
      </c>
      <c r="O168" s="602">
        <f t="shared" si="15"/>
        <v>0</v>
      </c>
      <c r="P168" s="456">
        <f t="shared" si="16"/>
        <v>0</v>
      </c>
      <c r="Q168" s="387"/>
      <c r="R168" s="399"/>
      <c r="S168" s="400"/>
      <c r="T168" s="292">
        <f t="shared" si="17"/>
        <v>0</v>
      </c>
    </row>
    <row r="169" spans="1:20" s="292" customFormat="1" ht="15.75" hidden="1" outlineLevel="1" x14ac:dyDescent="0.25">
      <c r="A169" s="592"/>
      <c r="B169" s="603"/>
      <c r="C169" s="594"/>
      <c r="D169" s="595"/>
      <c r="E169" s="596"/>
      <c r="F169" s="619"/>
      <c r="G169" s="598"/>
      <c r="H169" s="599"/>
      <c r="I169" s="599"/>
      <c r="J169" s="599"/>
      <c r="K169" s="600">
        <f t="shared" si="10"/>
        <v>0</v>
      </c>
      <c r="L169" s="620">
        <f t="shared" si="12"/>
        <v>0</v>
      </c>
      <c r="M169" s="533">
        <f t="shared" si="13"/>
        <v>0</v>
      </c>
      <c r="N169" s="533">
        <f t="shared" si="14"/>
        <v>0</v>
      </c>
      <c r="O169" s="602">
        <f t="shared" si="15"/>
        <v>0</v>
      </c>
      <c r="P169" s="456">
        <f t="shared" si="16"/>
        <v>0</v>
      </c>
      <c r="Q169" s="387"/>
      <c r="R169" s="399"/>
      <c r="S169" s="400"/>
      <c r="T169" s="292">
        <f t="shared" si="17"/>
        <v>0</v>
      </c>
    </row>
    <row r="170" spans="1:20" s="312" customFormat="1" ht="16.5" hidden="1" collapsed="1" thickBot="1" x14ac:dyDescent="0.3">
      <c r="A170" s="458"/>
      <c r="B170" s="470" t="s">
        <v>751</v>
      </c>
      <c r="C170" s="570"/>
      <c r="D170" s="460">
        <f>D141</f>
        <v>1.0509999999999999</v>
      </c>
      <c r="E170" s="471">
        <f t="shared" ref="E170:J170" si="18">SUM(E141:E169)</f>
        <v>0</v>
      </c>
      <c r="F170" s="472">
        <f t="shared" si="18"/>
        <v>0</v>
      </c>
      <c r="G170" s="473">
        <f t="shared" si="18"/>
        <v>0</v>
      </c>
      <c r="H170" s="474">
        <f t="shared" si="18"/>
        <v>0</v>
      </c>
      <c r="I170" s="474">
        <f t="shared" si="18"/>
        <v>0.1496434236111111</v>
      </c>
      <c r="J170" s="474">
        <f t="shared" si="18"/>
        <v>0</v>
      </c>
      <c r="K170" s="475">
        <f t="shared" si="10"/>
        <v>0.1496434236111111</v>
      </c>
      <c r="L170" s="476">
        <f>SUM(L141:L169)</f>
        <v>0</v>
      </c>
      <c r="M170" s="477">
        <f>SUM(M141:M169)</f>
        <v>0</v>
      </c>
      <c r="N170" s="477">
        <f>SUM(N141:N169)</f>
        <v>0</v>
      </c>
      <c r="O170" s="478">
        <f>SUM(O141:O169)</f>
        <v>0</v>
      </c>
      <c r="P170" s="479">
        <f t="shared" si="16"/>
        <v>0</v>
      </c>
      <c r="Q170" s="462">
        <f>ROUND(P170*1.2,8)</f>
        <v>0</v>
      </c>
      <c r="R170" s="463">
        <f>E170</f>
        <v>0</v>
      </c>
      <c r="S170" s="464">
        <f>F170</f>
        <v>0</v>
      </c>
      <c r="T170" s="312">
        <f t="shared" si="17"/>
        <v>0</v>
      </c>
    </row>
    <row r="171" spans="1:20" s="292" customFormat="1" ht="15.75" hidden="1" outlineLevel="1" x14ac:dyDescent="0.25">
      <c r="A171" s="441"/>
      <c r="B171" s="465"/>
      <c r="C171" s="311"/>
      <c r="D171" s="480">
        <v>1.0589999999999999</v>
      </c>
      <c r="E171" s="481"/>
      <c r="F171" s="482"/>
      <c r="G171" s="483"/>
      <c r="H171" s="484"/>
      <c r="I171" s="484">
        <f>D171*D141*I20</f>
        <v>0.15847238560416665</v>
      </c>
      <c r="J171" s="484"/>
      <c r="K171" s="485">
        <f t="shared" si="10"/>
        <v>0.15847238560416665</v>
      </c>
      <c r="L171" s="486">
        <f t="shared" ref="L171:L199" si="19">ROUND(E171*G171,8)+ROUND(F171*G171,8)</f>
        <v>0</v>
      </c>
      <c r="M171" s="446">
        <f t="shared" ref="M171:M199" si="20">ROUND(E171*H171,8)+ROUND(F171*H171,8)</f>
        <v>0</v>
      </c>
      <c r="N171" s="446">
        <f t="shared" ref="N171:N199" si="21">ROUND(E171*I171,8)+ROUND(F171*I171,8)</f>
        <v>0</v>
      </c>
      <c r="O171" s="447">
        <f t="shared" ref="O171:O199" si="22">ROUND(E171*J171,8)+ROUND(F171*J171,8)</f>
        <v>0</v>
      </c>
      <c r="P171" s="487">
        <f t="shared" si="16"/>
        <v>0</v>
      </c>
      <c r="Q171" s="488"/>
      <c r="R171" s="399"/>
      <c r="S171" s="400"/>
      <c r="T171" s="292">
        <f t="shared" si="17"/>
        <v>0</v>
      </c>
    </row>
    <row r="172" spans="1:20" s="292" customFormat="1" ht="15.75" hidden="1" outlineLevel="1" x14ac:dyDescent="0.25">
      <c r="A172" s="449"/>
      <c r="B172" s="457"/>
      <c r="C172" s="293"/>
      <c r="D172" s="489"/>
      <c r="E172" s="490"/>
      <c r="F172" s="491"/>
      <c r="G172" s="492"/>
      <c r="H172" s="493"/>
      <c r="I172" s="493"/>
      <c r="J172" s="493"/>
      <c r="K172" s="494">
        <f t="shared" si="10"/>
        <v>0</v>
      </c>
      <c r="L172" s="495">
        <f t="shared" si="19"/>
        <v>0</v>
      </c>
      <c r="M172" s="454">
        <f t="shared" si="20"/>
        <v>0</v>
      </c>
      <c r="N172" s="454">
        <f t="shared" si="21"/>
        <v>0</v>
      </c>
      <c r="O172" s="455">
        <f t="shared" si="22"/>
        <v>0</v>
      </c>
      <c r="P172" s="496">
        <f t="shared" si="16"/>
        <v>0</v>
      </c>
      <c r="Q172" s="488"/>
      <c r="R172" s="399"/>
      <c r="S172" s="400"/>
      <c r="T172" s="292">
        <f t="shared" si="17"/>
        <v>0</v>
      </c>
    </row>
    <row r="173" spans="1:20" s="292" customFormat="1" ht="15.75" hidden="1" outlineLevel="1" x14ac:dyDescent="0.25">
      <c r="A173" s="449"/>
      <c r="B173" s="457"/>
      <c r="C173" s="293"/>
      <c r="D173" s="489"/>
      <c r="E173" s="490"/>
      <c r="F173" s="491"/>
      <c r="G173" s="492"/>
      <c r="H173" s="493"/>
      <c r="I173" s="493"/>
      <c r="J173" s="493"/>
      <c r="K173" s="494">
        <f t="shared" si="10"/>
        <v>0</v>
      </c>
      <c r="L173" s="495">
        <f t="shared" si="19"/>
        <v>0</v>
      </c>
      <c r="M173" s="454">
        <f t="shared" si="20"/>
        <v>0</v>
      </c>
      <c r="N173" s="454">
        <f t="shared" si="21"/>
        <v>0</v>
      </c>
      <c r="O173" s="455">
        <f t="shared" si="22"/>
        <v>0</v>
      </c>
      <c r="P173" s="496">
        <f t="shared" si="16"/>
        <v>0</v>
      </c>
      <c r="Q173" s="488"/>
      <c r="R173" s="399"/>
      <c r="S173" s="400"/>
      <c r="T173" s="292">
        <f t="shared" si="17"/>
        <v>0</v>
      </c>
    </row>
    <row r="174" spans="1:20" s="292" customFormat="1" ht="15.75" hidden="1" outlineLevel="1" x14ac:dyDescent="0.25">
      <c r="A174" s="449"/>
      <c r="B174" s="457"/>
      <c r="C174" s="293"/>
      <c r="D174" s="489"/>
      <c r="E174" s="490"/>
      <c r="F174" s="491"/>
      <c r="G174" s="492"/>
      <c r="H174" s="493"/>
      <c r="I174" s="493"/>
      <c r="J174" s="493"/>
      <c r="K174" s="494">
        <f t="shared" si="10"/>
        <v>0</v>
      </c>
      <c r="L174" s="495">
        <f t="shared" si="19"/>
        <v>0</v>
      </c>
      <c r="M174" s="454">
        <f t="shared" si="20"/>
        <v>0</v>
      </c>
      <c r="N174" s="454">
        <f t="shared" si="21"/>
        <v>0</v>
      </c>
      <c r="O174" s="455">
        <f t="shared" si="22"/>
        <v>0</v>
      </c>
      <c r="P174" s="496">
        <f t="shared" si="16"/>
        <v>0</v>
      </c>
      <c r="Q174" s="488"/>
      <c r="R174" s="399"/>
      <c r="S174" s="400"/>
      <c r="T174" s="292">
        <f t="shared" si="17"/>
        <v>0</v>
      </c>
    </row>
    <row r="175" spans="1:20" s="292" customFormat="1" ht="15.75" hidden="1" outlineLevel="1" x14ac:dyDescent="0.25">
      <c r="A175" s="449"/>
      <c r="B175" s="457"/>
      <c r="C175" s="293"/>
      <c r="D175" s="489"/>
      <c r="E175" s="490"/>
      <c r="F175" s="491"/>
      <c r="G175" s="492"/>
      <c r="H175" s="493"/>
      <c r="I175" s="493"/>
      <c r="J175" s="493"/>
      <c r="K175" s="494">
        <f t="shared" si="10"/>
        <v>0</v>
      </c>
      <c r="L175" s="495">
        <f t="shared" si="19"/>
        <v>0</v>
      </c>
      <c r="M175" s="454">
        <f t="shared" si="20"/>
        <v>0</v>
      </c>
      <c r="N175" s="454">
        <f t="shared" si="21"/>
        <v>0</v>
      </c>
      <c r="O175" s="455">
        <f t="shared" si="22"/>
        <v>0</v>
      </c>
      <c r="P175" s="496">
        <f t="shared" si="16"/>
        <v>0</v>
      </c>
      <c r="Q175" s="488"/>
      <c r="R175" s="399"/>
      <c r="S175" s="400"/>
      <c r="T175" s="292">
        <f t="shared" si="17"/>
        <v>0</v>
      </c>
    </row>
    <row r="176" spans="1:20" s="292" customFormat="1" ht="15.75" hidden="1" outlineLevel="1" x14ac:dyDescent="0.25">
      <c r="A176" s="449"/>
      <c r="B176" s="457"/>
      <c r="C176" s="293"/>
      <c r="D176" s="489"/>
      <c r="E176" s="490"/>
      <c r="F176" s="491"/>
      <c r="G176" s="492"/>
      <c r="H176" s="493"/>
      <c r="I176" s="493"/>
      <c r="J176" s="493"/>
      <c r="K176" s="494">
        <f t="shared" ref="K176:K239" si="23">SUM(G176:J176)</f>
        <v>0</v>
      </c>
      <c r="L176" s="495">
        <f t="shared" si="19"/>
        <v>0</v>
      </c>
      <c r="M176" s="454">
        <f t="shared" si="20"/>
        <v>0</v>
      </c>
      <c r="N176" s="454">
        <f t="shared" si="21"/>
        <v>0</v>
      </c>
      <c r="O176" s="455">
        <f t="shared" si="22"/>
        <v>0</v>
      </c>
      <c r="P176" s="496">
        <f t="shared" si="16"/>
        <v>0</v>
      </c>
      <c r="Q176" s="488"/>
      <c r="R176" s="399"/>
      <c r="S176" s="400"/>
      <c r="T176" s="292">
        <f t="shared" si="17"/>
        <v>0</v>
      </c>
    </row>
    <row r="177" spans="1:20" s="292" customFormat="1" ht="15.75" hidden="1" outlineLevel="1" x14ac:dyDescent="0.25">
      <c r="A177" s="449"/>
      <c r="B177" s="457"/>
      <c r="C177" s="293"/>
      <c r="D177" s="489"/>
      <c r="E177" s="490"/>
      <c r="F177" s="491"/>
      <c r="G177" s="492"/>
      <c r="H177" s="493"/>
      <c r="I177" s="493"/>
      <c r="J177" s="493"/>
      <c r="K177" s="494">
        <f t="shared" si="23"/>
        <v>0</v>
      </c>
      <c r="L177" s="495">
        <f t="shared" si="19"/>
        <v>0</v>
      </c>
      <c r="M177" s="454">
        <f t="shared" si="20"/>
        <v>0</v>
      </c>
      <c r="N177" s="454">
        <f t="shared" si="21"/>
        <v>0</v>
      </c>
      <c r="O177" s="455">
        <f t="shared" si="22"/>
        <v>0</v>
      </c>
      <c r="P177" s="496">
        <f t="shared" si="16"/>
        <v>0</v>
      </c>
      <c r="Q177" s="488"/>
      <c r="R177" s="399"/>
      <c r="S177" s="400"/>
      <c r="T177" s="292">
        <f t="shared" si="17"/>
        <v>0</v>
      </c>
    </row>
    <row r="178" spans="1:20" s="292" customFormat="1" ht="15.75" hidden="1" outlineLevel="1" x14ac:dyDescent="0.25">
      <c r="A178" s="449"/>
      <c r="B178" s="457"/>
      <c r="C178" s="293"/>
      <c r="D178" s="489"/>
      <c r="E178" s="490"/>
      <c r="F178" s="491"/>
      <c r="G178" s="492"/>
      <c r="H178" s="493"/>
      <c r="I178" s="493"/>
      <c r="J178" s="493"/>
      <c r="K178" s="494">
        <f t="shared" si="23"/>
        <v>0</v>
      </c>
      <c r="L178" s="495">
        <f t="shared" si="19"/>
        <v>0</v>
      </c>
      <c r="M178" s="454">
        <f t="shared" si="20"/>
        <v>0</v>
      </c>
      <c r="N178" s="454">
        <f t="shared" si="21"/>
        <v>0</v>
      </c>
      <c r="O178" s="455">
        <f t="shared" si="22"/>
        <v>0</v>
      </c>
      <c r="P178" s="496">
        <f t="shared" si="16"/>
        <v>0</v>
      </c>
      <c r="Q178" s="488"/>
      <c r="R178" s="399"/>
      <c r="S178" s="400"/>
      <c r="T178" s="292">
        <f t="shared" si="17"/>
        <v>0</v>
      </c>
    </row>
    <row r="179" spans="1:20" s="292" customFormat="1" ht="15.75" hidden="1" outlineLevel="1" x14ac:dyDescent="0.25">
      <c r="A179" s="449"/>
      <c r="B179" s="457"/>
      <c r="C179" s="293"/>
      <c r="D179" s="489"/>
      <c r="E179" s="490"/>
      <c r="F179" s="491"/>
      <c r="G179" s="492"/>
      <c r="H179" s="493"/>
      <c r="I179" s="493"/>
      <c r="J179" s="493"/>
      <c r="K179" s="494">
        <f t="shared" si="23"/>
        <v>0</v>
      </c>
      <c r="L179" s="495">
        <f t="shared" si="19"/>
        <v>0</v>
      </c>
      <c r="M179" s="454">
        <f t="shared" si="20"/>
        <v>0</v>
      </c>
      <c r="N179" s="454">
        <f t="shared" si="21"/>
        <v>0</v>
      </c>
      <c r="O179" s="455">
        <f t="shared" si="22"/>
        <v>0</v>
      </c>
      <c r="P179" s="496">
        <f t="shared" si="16"/>
        <v>0</v>
      </c>
      <c r="Q179" s="488"/>
      <c r="R179" s="399"/>
      <c r="S179" s="400"/>
      <c r="T179" s="292">
        <f t="shared" si="17"/>
        <v>0</v>
      </c>
    </row>
    <row r="180" spans="1:20" s="292" customFormat="1" ht="15.75" hidden="1" outlineLevel="1" x14ac:dyDescent="0.25">
      <c r="A180" s="449"/>
      <c r="B180" s="457"/>
      <c r="C180" s="293"/>
      <c r="D180" s="489"/>
      <c r="E180" s="490"/>
      <c r="F180" s="491"/>
      <c r="G180" s="492"/>
      <c r="H180" s="493"/>
      <c r="I180" s="493"/>
      <c r="J180" s="493"/>
      <c r="K180" s="494">
        <f t="shared" si="23"/>
        <v>0</v>
      </c>
      <c r="L180" s="495">
        <f t="shared" si="19"/>
        <v>0</v>
      </c>
      <c r="M180" s="454">
        <f t="shared" si="20"/>
        <v>0</v>
      </c>
      <c r="N180" s="454">
        <f t="shared" si="21"/>
        <v>0</v>
      </c>
      <c r="O180" s="455">
        <f t="shared" si="22"/>
        <v>0</v>
      </c>
      <c r="P180" s="496">
        <f t="shared" si="16"/>
        <v>0</v>
      </c>
      <c r="Q180" s="488"/>
      <c r="R180" s="399"/>
      <c r="S180" s="400"/>
      <c r="T180" s="292">
        <f t="shared" si="17"/>
        <v>0</v>
      </c>
    </row>
    <row r="181" spans="1:20" s="292" customFormat="1" ht="15.75" hidden="1" outlineLevel="1" x14ac:dyDescent="0.25">
      <c r="A181" s="449"/>
      <c r="B181" s="457"/>
      <c r="C181" s="293"/>
      <c r="D181" s="489"/>
      <c r="E181" s="490"/>
      <c r="F181" s="491"/>
      <c r="G181" s="492"/>
      <c r="H181" s="493"/>
      <c r="I181" s="493"/>
      <c r="J181" s="493"/>
      <c r="K181" s="494">
        <f t="shared" si="23"/>
        <v>0</v>
      </c>
      <c r="L181" s="495">
        <f t="shared" si="19"/>
        <v>0</v>
      </c>
      <c r="M181" s="454">
        <f t="shared" si="20"/>
        <v>0</v>
      </c>
      <c r="N181" s="454">
        <f t="shared" si="21"/>
        <v>0</v>
      </c>
      <c r="O181" s="455">
        <f t="shared" si="22"/>
        <v>0</v>
      </c>
      <c r="P181" s="496">
        <f t="shared" si="16"/>
        <v>0</v>
      </c>
      <c r="Q181" s="488"/>
      <c r="R181" s="399"/>
      <c r="S181" s="400"/>
      <c r="T181" s="292">
        <f t="shared" si="17"/>
        <v>0</v>
      </c>
    </row>
    <row r="182" spans="1:20" s="292" customFormat="1" ht="15.75" hidden="1" outlineLevel="1" x14ac:dyDescent="0.25">
      <c r="A182" s="449"/>
      <c r="B182" s="457"/>
      <c r="C182" s="293"/>
      <c r="D182" s="489"/>
      <c r="E182" s="490"/>
      <c r="F182" s="491"/>
      <c r="G182" s="492"/>
      <c r="H182" s="493"/>
      <c r="I182" s="493"/>
      <c r="J182" s="493"/>
      <c r="K182" s="494">
        <f t="shared" si="23"/>
        <v>0</v>
      </c>
      <c r="L182" s="495">
        <f t="shared" si="19"/>
        <v>0</v>
      </c>
      <c r="M182" s="454">
        <f t="shared" si="20"/>
        <v>0</v>
      </c>
      <c r="N182" s="454">
        <f t="shared" si="21"/>
        <v>0</v>
      </c>
      <c r="O182" s="455">
        <f t="shared" si="22"/>
        <v>0</v>
      </c>
      <c r="P182" s="496">
        <f t="shared" si="16"/>
        <v>0</v>
      </c>
      <c r="Q182" s="488"/>
      <c r="R182" s="399"/>
      <c r="S182" s="400"/>
      <c r="T182" s="292">
        <f t="shared" si="17"/>
        <v>0</v>
      </c>
    </row>
    <row r="183" spans="1:20" s="292" customFormat="1" ht="15.75" hidden="1" outlineLevel="1" x14ac:dyDescent="0.25">
      <c r="A183" s="449"/>
      <c r="B183" s="457"/>
      <c r="C183" s="293"/>
      <c r="D183" s="489"/>
      <c r="E183" s="490"/>
      <c r="F183" s="491"/>
      <c r="G183" s="492"/>
      <c r="H183" s="493"/>
      <c r="I183" s="493"/>
      <c r="J183" s="493"/>
      <c r="K183" s="494">
        <f t="shared" si="23"/>
        <v>0</v>
      </c>
      <c r="L183" s="495">
        <f t="shared" si="19"/>
        <v>0</v>
      </c>
      <c r="M183" s="454">
        <f t="shared" si="20"/>
        <v>0</v>
      </c>
      <c r="N183" s="454">
        <f t="shared" si="21"/>
        <v>0</v>
      </c>
      <c r="O183" s="455">
        <f t="shared" si="22"/>
        <v>0</v>
      </c>
      <c r="P183" s="496">
        <f t="shared" si="16"/>
        <v>0</v>
      </c>
      <c r="Q183" s="488"/>
      <c r="R183" s="399"/>
      <c r="S183" s="400"/>
      <c r="T183" s="292">
        <f t="shared" si="17"/>
        <v>0</v>
      </c>
    </row>
    <row r="184" spans="1:20" s="292" customFormat="1" ht="15.75" hidden="1" outlineLevel="1" x14ac:dyDescent="0.25">
      <c r="A184" s="449"/>
      <c r="B184" s="457"/>
      <c r="C184" s="293"/>
      <c r="D184" s="489"/>
      <c r="E184" s="490"/>
      <c r="F184" s="491"/>
      <c r="G184" s="492"/>
      <c r="H184" s="493"/>
      <c r="I184" s="493"/>
      <c r="J184" s="493"/>
      <c r="K184" s="494">
        <f t="shared" si="23"/>
        <v>0</v>
      </c>
      <c r="L184" s="495">
        <f t="shared" si="19"/>
        <v>0</v>
      </c>
      <c r="M184" s="454">
        <f t="shared" si="20"/>
        <v>0</v>
      </c>
      <c r="N184" s="454">
        <f t="shared" si="21"/>
        <v>0</v>
      </c>
      <c r="O184" s="455">
        <f t="shared" si="22"/>
        <v>0</v>
      </c>
      <c r="P184" s="496">
        <f t="shared" si="16"/>
        <v>0</v>
      </c>
      <c r="Q184" s="488"/>
      <c r="R184" s="399"/>
      <c r="S184" s="400"/>
      <c r="T184" s="292">
        <f t="shared" si="17"/>
        <v>0</v>
      </c>
    </row>
    <row r="185" spans="1:20" s="292" customFormat="1" ht="15.75" hidden="1" outlineLevel="1" x14ac:dyDescent="0.25">
      <c r="A185" s="449"/>
      <c r="B185" s="457"/>
      <c r="C185" s="293"/>
      <c r="D185" s="489"/>
      <c r="E185" s="490"/>
      <c r="F185" s="491"/>
      <c r="G185" s="492"/>
      <c r="H185" s="493"/>
      <c r="I185" s="493"/>
      <c r="J185" s="493"/>
      <c r="K185" s="494">
        <f t="shared" si="23"/>
        <v>0</v>
      </c>
      <c r="L185" s="495">
        <f t="shared" si="19"/>
        <v>0</v>
      </c>
      <c r="M185" s="454">
        <f t="shared" si="20"/>
        <v>0</v>
      </c>
      <c r="N185" s="454">
        <f t="shared" si="21"/>
        <v>0</v>
      </c>
      <c r="O185" s="455">
        <f t="shared" si="22"/>
        <v>0</v>
      </c>
      <c r="P185" s="496">
        <f t="shared" si="16"/>
        <v>0</v>
      </c>
      <c r="Q185" s="488"/>
      <c r="R185" s="399"/>
      <c r="S185" s="400"/>
      <c r="T185" s="292">
        <f t="shared" si="17"/>
        <v>0</v>
      </c>
    </row>
    <row r="186" spans="1:20" s="292" customFormat="1" ht="15.75" hidden="1" outlineLevel="1" x14ac:dyDescent="0.25">
      <c r="A186" s="449"/>
      <c r="B186" s="457"/>
      <c r="C186" s="293"/>
      <c r="D186" s="489"/>
      <c r="E186" s="490"/>
      <c r="F186" s="491"/>
      <c r="G186" s="492"/>
      <c r="H186" s="493"/>
      <c r="I186" s="493"/>
      <c r="J186" s="493"/>
      <c r="K186" s="494">
        <f t="shared" si="23"/>
        <v>0</v>
      </c>
      <c r="L186" s="495">
        <f t="shared" si="19"/>
        <v>0</v>
      </c>
      <c r="M186" s="454">
        <f t="shared" si="20"/>
        <v>0</v>
      </c>
      <c r="N186" s="454">
        <f t="shared" si="21"/>
        <v>0</v>
      </c>
      <c r="O186" s="455">
        <f t="shared" si="22"/>
        <v>0</v>
      </c>
      <c r="P186" s="496">
        <f t="shared" si="16"/>
        <v>0</v>
      </c>
      <c r="Q186" s="488"/>
      <c r="R186" s="399"/>
      <c r="S186" s="400"/>
      <c r="T186" s="292">
        <f t="shared" si="17"/>
        <v>0</v>
      </c>
    </row>
    <row r="187" spans="1:20" s="292" customFormat="1" ht="15.75" hidden="1" outlineLevel="1" x14ac:dyDescent="0.25">
      <c r="A187" s="449"/>
      <c r="B187" s="457"/>
      <c r="C187" s="293"/>
      <c r="D187" s="489"/>
      <c r="E187" s="490"/>
      <c r="F187" s="491"/>
      <c r="G187" s="492"/>
      <c r="H187" s="493"/>
      <c r="I187" s="493"/>
      <c r="J187" s="493"/>
      <c r="K187" s="494">
        <f t="shared" si="23"/>
        <v>0</v>
      </c>
      <c r="L187" s="495">
        <f t="shared" si="19"/>
        <v>0</v>
      </c>
      <c r="M187" s="454">
        <f t="shared" si="20"/>
        <v>0</v>
      </c>
      <c r="N187" s="454">
        <f t="shared" si="21"/>
        <v>0</v>
      </c>
      <c r="O187" s="455">
        <f t="shared" si="22"/>
        <v>0</v>
      </c>
      <c r="P187" s="496">
        <f t="shared" si="16"/>
        <v>0</v>
      </c>
      <c r="Q187" s="488"/>
      <c r="R187" s="399"/>
      <c r="S187" s="400"/>
      <c r="T187" s="292">
        <f t="shared" si="17"/>
        <v>0</v>
      </c>
    </row>
    <row r="188" spans="1:20" s="292" customFormat="1" ht="15.75" hidden="1" outlineLevel="1" x14ac:dyDescent="0.25">
      <c r="A188" s="449"/>
      <c r="B188" s="457"/>
      <c r="C188" s="293"/>
      <c r="D188" s="489"/>
      <c r="E188" s="490"/>
      <c r="F188" s="491"/>
      <c r="G188" s="492"/>
      <c r="H188" s="493"/>
      <c r="I188" s="493"/>
      <c r="J188" s="493"/>
      <c r="K188" s="494">
        <f t="shared" si="23"/>
        <v>0</v>
      </c>
      <c r="L188" s="495">
        <f t="shared" si="19"/>
        <v>0</v>
      </c>
      <c r="M188" s="454">
        <f t="shared" si="20"/>
        <v>0</v>
      </c>
      <c r="N188" s="454">
        <f t="shared" si="21"/>
        <v>0</v>
      </c>
      <c r="O188" s="455">
        <f t="shared" si="22"/>
        <v>0</v>
      </c>
      <c r="P188" s="496">
        <f t="shared" si="16"/>
        <v>0</v>
      </c>
      <c r="Q188" s="488"/>
      <c r="R188" s="399"/>
      <c r="S188" s="400"/>
      <c r="T188" s="292">
        <f t="shared" si="17"/>
        <v>0</v>
      </c>
    </row>
    <row r="189" spans="1:20" s="292" customFormat="1" ht="15.75" hidden="1" outlineLevel="1" x14ac:dyDescent="0.25">
      <c r="A189" s="449"/>
      <c r="B189" s="457"/>
      <c r="C189" s="293"/>
      <c r="D189" s="489"/>
      <c r="E189" s="490"/>
      <c r="F189" s="491"/>
      <c r="G189" s="492"/>
      <c r="H189" s="493"/>
      <c r="I189" s="493"/>
      <c r="J189" s="493"/>
      <c r="K189" s="494">
        <f t="shared" si="23"/>
        <v>0</v>
      </c>
      <c r="L189" s="495">
        <f t="shared" si="19"/>
        <v>0</v>
      </c>
      <c r="M189" s="454">
        <f t="shared" si="20"/>
        <v>0</v>
      </c>
      <c r="N189" s="454">
        <f t="shared" si="21"/>
        <v>0</v>
      </c>
      <c r="O189" s="455">
        <f t="shared" si="22"/>
        <v>0</v>
      </c>
      <c r="P189" s="496">
        <f t="shared" si="16"/>
        <v>0</v>
      </c>
      <c r="Q189" s="488"/>
      <c r="R189" s="399"/>
      <c r="S189" s="400"/>
      <c r="T189" s="292">
        <f t="shared" si="17"/>
        <v>0</v>
      </c>
    </row>
    <row r="190" spans="1:20" s="292" customFormat="1" ht="15.75" hidden="1" outlineLevel="1" x14ac:dyDescent="0.25">
      <c r="A190" s="449"/>
      <c r="B190" s="457"/>
      <c r="C190" s="293"/>
      <c r="D190" s="489"/>
      <c r="E190" s="490"/>
      <c r="F190" s="491"/>
      <c r="G190" s="492"/>
      <c r="H190" s="493"/>
      <c r="I190" s="493"/>
      <c r="J190" s="493"/>
      <c r="K190" s="494">
        <f t="shared" si="23"/>
        <v>0</v>
      </c>
      <c r="L190" s="495">
        <f t="shared" si="19"/>
        <v>0</v>
      </c>
      <c r="M190" s="454">
        <f t="shared" si="20"/>
        <v>0</v>
      </c>
      <c r="N190" s="454">
        <f t="shared" si="21"/>
        <v>0</v>
      </c>
      <c r="O190" s="455">
        <f t="shared" si="22"/>
        <v>0</v>
      </c>
      <c r="P190" s="496">
        <f t="shared" si="16"/>
        <v>0</v>
      </c>
      <c r="Q190" s="488"/>
      <c r="R190" s="399"/>
      <c r="S190" s="400"/>
      <c r="T190" s="292">
        <f t="shared" si="17"/>
        <v>0</v>
      </c>
    </row>
    <row r="191" spans="1:20" s="292" customFormat="1" ht="15.75" hidden="1" outlineLevel="1" x14ac:dyDescent="0.25">
      <c r="A191" s="449"/>
      <c r="B191" s="457"/>
      <c r="C191" s="293"/>
      <c r="D191" s="489"/>
      <c r="E191" s="490"/>
      <c r="F191" s="491"/>
      <c r="G191" s="492"/>
      <c r="H191" s="493"/>
      <c r="I191" s="493"/>
      <c r="J191" s="493"/>
      <c r="K191" s="494">
        <f t="shared" si="23"/>
        <v>0</v>
      </c>
      <c r="L191" s="495">
        <f t="shared" si="19"/>
        <v>0</v>
      </c>
      <c r="M191" s="454">
        <f t="shared" si="20"/>
        <v>0</v>
      </c>
      <c r="N191" s="454">
        <f t="shared" si="21"/>
        <v>0</v>
      </c>
      <c r="O191" s="455">
        <f t="shared" si="22"/>
        <v>0</v>
      </c>
      <c r="P191" s="496">
        <f t="shared" si="16"/>
        <v>0</v>
      </c>
      <c r="Q191" s="488"/>
      <c r="R191" s="399"/>
      <c r="S191" s="400"/>
      <c r="T191" s="292">
        <f t="shared" si="17"/>
        <v>0</v>
      </c>
    </row>
    <row r="192" spans="1:20" s="292" customFormat="1" ht="15.75" hidden="1" outlineLevel="1" x14ac:dyDescent="0.25">
      <c r="A192" s="449"/>
      <c r="B192" s="457"/>
      <c r="C192" s="293"/>
      <c r="D192" s="489"/>
      <c r="E192" s="490"/>
      <c r="F192" s="491"/>
      <c r="G192" s="492"/>
      <c r="H192" s="493"/>
      <c r="I192" s="493"/>
      <c r="J192" s="493"/>
      <c r="K192" s="494">
        <f t="shared" si="23"/>
        <v>0</v>
      </c>
      <c r="L192" s="495">
        <f t="shared" si="19"/>
        <v>0</v>
      </c>
      <c r="M192" s="454">
        <f t="shared" si="20"/>
        <v>0</v>
      </c>
      <c r="N192" s="454">
        <f t="shared" si="21"/>
        <v>0</v>
      </c>
      <c r="O192" s="455">
        <f t="shared" si="22"/>
        <v>0</v>
      </c>
      <c r="P192" s="496">
        <f t="shared" si="16"/>
        <v>0</v>
      </c>
      <c r="Q192" s="488"/>
      <c r="R192" s="399"/>
      <c r="S192" s="400"/>
      <c r="T192" s="292">
        <f t="shared" si="17"/>
        <v>0</v>
      </c>
    </row>
    <row r="193" spans="1:20" s="292" customFormat="1" ht="15.75" hidden="1" outlineLevel="1" x14ac:dyDescent="0.25">
      <c r="A193" s="449"/>
      <c r="B193" s="457"/>
      <c r="C193" s="293"/>
      <c r="D193" s="489"/>
      <c r="E193" s="490"/>
      <c r="F193" s="491"/>
      <c r="G193" s="492"/>
      <c r="H193" s="493"/>
      <c r="I193" s="493"/>
      <c r="J193" s="493"/>
      <c r="K193" s="494">
        <f t="shared" si="23"/>
        <v>0</v>
      </c>
      <c r="L193" s="495">
        <f t="shared" si="19"/>
        <v>0</v>
      </c>
      <c r="M193" s="454">
        <f t="shared" si="20"/>
        <v>0</v>
      </c>
      <c r="N193" s="454">
        <f t="shared" si="21"/>
        <v>0</v>
      </c>
      <c r="O193" s="455">
        <f t="shared" si="22"/>
        <v>0</v>
      </c>
      <c r="P193" s="496">
        <f t="shared" si="16"/>
        <v>0</v>
      </c>
      <c r="Q193" s="488"/>
      <c r="R193" s="399"/>
      <c r="S193" s="400"/>
      <c r="T193" s="292">
        <f t="shared" si="17"/>
        <v>0</v>
      </c>
    </row>
    <row r="194" spans="1:20" s="292" customFormat="1" ht="15.75" hidden="1" outlineLevel="1" x14ac:dyDescent="0.25">
      <c r="A194" s="449"/>
      <c r="B194" s="457"/>
      <c r="C194" s="293"/>
      <c r="D194" s="489"/>
      <c r="E194" s="490"/>
      <c r="F194" s="491"/>
      <c r="G194" s="492"/>
      <c r="H194" s="493"/>
      <c r="I194" s="493"/>
      <c r="J194" s="493"/>
      <c r="K194" s="494">
        <f t="shared" si="23"/>
        <v>0</v>
      </c>
      <c r="L194" s="495">
        <f t="shared" si="19"/>
        <v>0</v>
      </c>
      <c r="M194" s="454">
        <f t="shared" si="20"/>
        <v>0</v>
      </c>
      <c r="N194" s="454">
        <f t="shared" si="21"/>
        <v>0</v>
      </c>
      <c r="O194" s="455">
        <f t="shared" si="22"/>
        <v>0</v>
      </c>
      <c r="P194" s="496">
        <f t="shared" si="16"/>
        <v>0</v>
      </c>
      <c r="Q194" s="488"/>
      <c r="R194" s="399"/>
      <c r="S194" s="400"/>
      <c r="T194" s="292">
        <f t="shared" si="17"/>
        <v>0</v>
      </c>
    </row>
    <row r="195" spans="1:20" s="292" customFormat="1" ht="15.75" hidden="1" outlineLevel="1" x14ac:dyDescent="0.25">
      <c r="A195" s="449"/>
      <c r="B195" s="457"/>
      <c r="C195" s="293"/>
      <c r="D195" s="489"/>
      <c r="E195" s="490"/>
      <c r="F195" s="491"/>
      <c r="G195" s="492"/>
      <c r="H195" s="493"/>
      <c r="I195" s="493"/>
      <c r="J195" s="493"/>
      <c r="K195" s="494">
        <f t="shared" si="23"/>
        <v>0</v>
      </c>
      <c r="L195" s="495">
        <f t="shared" si="19"/>
        <v>0</v>
      </c>
      <c r="M195" s="454">
        <f t="shared" si="20"/>
        <v>0</v>
      </c>
      <c r="N195" s="454">
        <f t="shared" si="21"/>
        <v>0</v>
      </c>
      <c r="O195" s="455">
        <f t="shared" si="22"/>
        <v>0</v>
      </c>
      <c r="P195" s="496">
        <f t="shared" si="16"/>
        <v>0</v>
      </c>
      <c r="Q195" s="488"/>
      <c r="R195" s="399"/>
      <c r="S195" s="400"/>
      <c r="T195" s="292">
        <f t="shared" si="17"/>
        <v>0</v>
      </c>
    </row>
    <row r="196" spans="1:20" s="292" customFormat="1" ht="15.75" hidden="1" outlineLevel="1" x14ac:dyDescent="0.25">
      <c r="A196" s="449"/>
      <c r="B196" s="457"/>
      <c r="C196" s="293"/>
      <c r="D196" s="489"/>
      <c r="E196" s="490"/>
      <c r="F196" s="491"/>
      <c r="G196" s="492"/>
      <c r="H196" s="493"/>
      <c r="I196" s="493"/>
      <c r="J196" s="493"/>
      <c r="K196" s="494">
        <f t="shared" si="23"/>
        <v>0</v>
      </c>
      <c r="L196" s="495">
        <f t="shared" si="19"/>
        <v>0</v>
      </c>
      <c r="M196" s="454">
        <f t="shared" si="20"/>
        <v>0</v>
      </c>
      <c r="N196" s="454">
        <f t="shared" si="21"/>
        <v>0</v>
      </c>
      <c r="O196" s="455">
        <f t="shared" si="22"/>
        <v>0</v>
      </c>
      <c r="P196" s="496">
        <f t="shared" si="16"/>
        <v>0</v>
      </c>
      <c r="Q196" s="488"/>
      <c r="R196" s="399"/>
      <c r="S196" s="400"/>
      <c r="T196" s="292">
        <f t="shared" si="17"/>
        <v>0</v>
      </c>
    </row>
    <row r="197" spans="1:20" s="292" customFormat="1" ht="15.75" hidden="1" outlineLevel="1" x14ac:dyDescent="0.25">
      <c r="A197" s="449"/>
      <c r="B197" s="457"/>
      <c r="C197" s="293"/>
      <c r="D197" s="489"/>
      <c r="E197" s="490"/>
      <c r="F197" s="491"/>
      <c r="G197" s="492"/>
      <c r="H197" s="493"/>
      <c r="I197" s="493"/>
      <c r="J197" s="493"/>
      <c r="K197" s="494">
        <f t="shared" si="23"/>
        <v>0</v>
      </c>
      <c r="L197" s="495">
        <f t="shared" si="19"/>
        <v>0</v>
      </c>
      <c r="M197" s="454">
        <f t="shared" si="20"/>
        <v>0</v>
      </c>
      <c r="N197" s="454">
        <f t="shared" si="21"/>
        <v>0</v>
      </c>
      <c r="O197" s="455">
        <f t="shared" si="22"/>
        <v>0</v>
      </c>
      <c r="P197" s="496">
        <f t="shared" si="16"/>
        <v>0</v>
      </c>
      <c r="Q197" s="488"/>
      <c r="R197" s="399"/>
      <c r="S197" s="400"/>
      <c r="T197" s="292">
        <f t="shared" si="17"/>
        <v>0</v>
      </c>
    </row>
    <row r="198" spans="1:20" s="292" customFormat="1" ht="15.75" hidden="1" outlineLevel="1" x14ac:dyDescent="0.25">
      <c r="A198" s="449"/>
      <c r="B198" s="457"/>
      <c r="C198" s="497"/>
      <c r="D198" s="489"/>
      <c r="E198" s="490"/>
      <c r="F198" s="491"/>
      <c r="G198" s="492"/>
      <c r="H198" s="493"/>
      <c r="I198" s="493"/>
      <c r="J198" s="493"/>
      <c r="K198" s="494">
        <f t="shared" si="23"/>
        <v>0</v>
      </c>
      <c r="L198" s="495">
        <f t="shared" si="19"/>
        <v>0</v>
      </c>
      <c r="M198" s="454">
        <f t="shared" si="20"/>
        <v>0</v>
      </c>
      <c r="N198" s="454">
        <f t="shared" si="21"/>
        <v>0</v>
      </c>
      <c r="O198" s="455">
        <f t="shared" si="22"/>
        <v>0</v>
      </c>
      <c r="P198" s="496">
        <f t="shared" si="16"/>
        <v>0</v>
      </c>
      <c r="Q198" s="488"/>
      <c r="R198" s="399"/>
      <c r="S198" s="400"/>
      <c r="T198" s="292">
        <f t="shared" si="17"/>
        <v>0</v>
      </c>
    </row>
    <row r="199" spans="1:20" s="292" customFormat="1" ht="16.5" hidden="1" outlineLevel="1" thickBot="1" x14ac:dyDescent="0.3">
      <c r="A199" s="580"/>
      <c r="B199" s="534"/>
      <c r="C199" s="625"/>
      <c r="D199" s="573"/>
      <c r="E199" s="574"/>
      <c r="F199" s="575"/>
      <c r="G199" s="548"/>
      <c r="H199" s="549"/>
      <c r="I199" s="549"/>
      <c r="J199" s="549"/>
      <c r="K199" s="550">
        <f t="shared" si="23"/>
        <v>0</v>
      </c>
      <c r="L199" s="576">
        <f t="shared" si="19"/>
        <v>0</v>
      </c>
      <c r="M199" s="438">
        <f t="shared" si="20"/>
        <v>0</v>
      </c>
      <c r="N199" s="438">
        <f t="shared" si="21"/>
        <v>0</v>
      </c>
      <c r="O199" s="439">
        <f t="shared" si="22"/>
        <v>0</v>
      </c>
      <c r="P199" s="577">
        <f t="shared" si="16"/>
        <v>0</v>
      </c>
      <c r="Q199" s="488"/>
      <c r="R199" s="399"/>
      <c r="S199" s="400"/>
      <c r="T199" s="292">
        <f t="shared" si="17"/>
        <v>0</v>
      </c>
    </row>
    <row r="200" spans="1:20" s="312" customFormat="1" ht="16.5" collapsed="1" thickBot="1" x14ac:dyDescent="0.3">
      <c r="A200" s="578"/>
      <c r="B200" s="537" t="s">
        <v>752</v>
      </c>
      <c r="C200" s="579"/>
      <c r="D200" s="538">
        <f>D171</f>
        <v>1.0589999999999999</v>
      </c>
      <c r="E200" s="539">
        <f>SUM(E171:E199)</f>
        <v>0</v>
      </c>
      <c r="F200" s="540">
        <f t="shared" ref="F200:O200" si="24">SUM(F171:F199)</f>
        <v>0</v>
      </c>
      <c r="G200" s="541">
        <f t="shared" si="24"/>
        <v>0</v>
      </c>
      <c r="H200" s="542">
        <f t="shared" si="24"/>
        <v>0</v>
      </c>
      <c r="I200" s="542">
        <f t="shared" si="24"/>
        <v>0.15847238560416665</v>
      </c>
      <c r="J200" s="542">
        <f t="shared" si="24"/>
        <v>0</v>
      </c>
      <c r="K200" s="543">
        <f t="shared" si="23"/>
        <v>0.15847238560416665</v>
      </c>
      <c r="L200" s="544">
        <f t="shared" si="24"/>
        <v>0</v>
      </c>
      <c r="M200" s="545">
        <f t="shared" si="24"/>
        <v>0</v>
      </c>
      <c r="N200" s="545">
        <f t="shared" si="24"/>
        <v>0</v>
      </c>
      <c r="O200" s="546">
        <f t="shared" si="24"/>
        <v>0</v>
      </c>
      <c r="P200" s="547">
        <f t="shared" si="16"/>
        <v>0</v>
      </c>
      <c r="Q200" s="462">
        <f>ROUND(P200*1.2,8)</f>
        <v>0</v>
      </c>
      <c r="R200" s="463">
        <f>E200</f>
        <v>0</v>
      </c>
      <c r="S200" s="464">
        <f>F200</f>
        <v>0</v>
      </c>
      <c r="T200" s="312">
        <f t="shared" si="17"/>
        <v>0</v>
      </c>
    </row>
    <row r="201" spans="1:20" s="292" customFormat="1" ht="15.75" hidden="1" outlineLevel="1" x14ac:dyDescent="0.25">
      <c r="A201" s="500"/>
      <c r="B201" s="465"/>
      <c r="C201" s="311"/>
      <c r="D201" s="480">
        <v>1.0529999999999999</v>
      </c>
      <c r="E201" s="481">
        <v>2</v>
      </c>
      <c r="F201" s="482"/>
      <c r="G201" s="501"/>
      <c r="H201" s="502"/>
      <c r="I201" s="502">
        <f>D201*D171*D141*I20</f>
        <v>0.16687142204118746</v>
      </c>
      <c r="J201" s="502"/>
      <c r="K201" s="503">
        <f t="shared" si="23"/>
        <v>0.16687142204118746</v>
      </c>
      <c r="L201" s="486">
        <f t="shared" ref="L201:L229" si="25">ROUND(E201*G201,8)+ROUND(F201*G201,8)</f>
        <v>0</v>
      </c>
      <c r="M201" s="446">
        <f t="shared" ref="M201:M229" si="26">ROUND(E201*H201,8)+ROUND(F201*H201,8)</f>
        <v>0</v>
      </c>
      <c r="N201" s="446">
        <f t="shared" ref="N201:N229" si="27">ROUND(E201*I201,8)+ROUND(F201*I201,8)</f>
        <v>0.33374283999999999</v>
      </c>
      <c r="O201" s="447">
        <f t="shared" ref="O201:O229" si="28">ROUND(E201*J201,8)+ROUND(F201*J201,8)</f>
        <v>0</v>
      </c>
      <c r="P201" s="487">
        <f>SUM(L201:O201)</f>
        <v>0.33374283999999999</v>
      </c>
      <c r="Q201" s="488"/>
      <c r="R201" s="399"/>
      <c r="S201" s="400"/>
      <c r="T201" s="292">
        <f t="shared" si="17"/>
        <v>0</v>
      </c>
    </row>
    <row r="202" spans="1:20" s="292" customFormat="1" ht="15.75" hidden="1" outlineLevel="1" x14ac:dyDescent="0.25">
      <c r="A202" s="504"/>
      <c r="B202" s="457"/>
      <c r="C202" s="293"/>
      <c r="D202" s="489"/>
      <c r="E202" s="490"/>
      <c r="F202" s="491"/>
      <c r="G202" s="492"/>
      <c r="H202" s="493"/>
      <c r="I202" s="493"/>
      <c r="J202" s="493"/>
      <c r="K202" s="494">
        <f t="shared" si="23"/>
        <v>0</v>
      </c>
      <c r="L202" s="495">
        <f t="shared" si="25"/>
        <v>0</v>
      </c>
      <c r="M202" s="454">
        <f t="shared" si="26"/>
        <v>0</v>
      </c>
      <c r="N202" s="454">
        <f t="shared" si="27"/>
        <v>0</v>
      </c>
      <c r="O202" s="455">
        <f t="shared" si="28"/>
        <v>0</v>
      </c>
      <c r="P202" s="496">
        <f t="shared" si="16"/>
        <v>0</v>
      </c>
      <c r="Q202" s="488"/>
      <c r="R202" s="399"/>
      <c r="S202" s="400"/>
      <c r="T202" s="292">
        <f t="shared" si="17"/>
        <v>0</v>
      </c>
    </row>
    <row r="203" spans="1:20" s="292" customFormat="1" ht="15.75" hidden="1" outlineLevel="1" x14ac:dyDescent="0.25">
      <c r="A203" s="504"/>
      <c r="B203" s="457"/>
      <c r="C203" s="293"/>
      <c r="D203" s="489"/>
      <c r="E203" s="490"/>
      <c r="F203" s="491"/>
      <c r="G203" s="492"/>
      <c r="H203" s="493"/>
      <c r="I203" s="493"/>
      <c r="J203" s="493"/>
      <c r="K203" s="494">
        <f t="shared" si="23"/>
        <v>0</v>
      </c>
      <c r="L203" s="495">
        <f t="shared" si="25"/>
        <v>0</v>
      </c>
      <c r="M203" s="454">
        <f t="shared" si="26"/>
        <v>0</v>
      </c>
      <c r="N203" s="454">
        <f t="shared" si="27"/>
        <v>0</v>
      </c>
      <c r="O203" s="455">
        <f t="shared" si="28"/>
        <v>0</v>
      </c>
      <c r="P203" s="496">
        <f t="shared" si="16"/>
        <v>0</v>
      </c>
      <c r="Q203" s="488"/>
      <c r="R203" s="399"/>
      <c r="S203" s="400"/>
      <c r="T203" s="292">
        <f t="shared" si="17"/>
        <v>0</v>
      </c>
    </row>
    <row r="204" spans="1:20" s="292" customFormat="1" ht="15.75" hidden="1" outlineLevel="1" x14ac:dyDescent="0.25">
      <c r="A204" s="504"/>
      <c r="B204" s="457"/>
      <c r="C204" s="293"/>
      <c r="D204" s="489"/>
      <c r="E204" s="490"/>
      <c r="F204" s="491"/>
      <c r="G204" s="492"/>
      <c r="H204" s="493"/>
      <c r="I204" s="493"/>
      <c r="J204" s="493"/>
      <c r="K204" s="494">
        <f t="shared" si="23"/>
        <v>0</v>
      </c>
      <c r="L204" s="495">
        <f t="shared" si="25"/>
        <v>0</v>
      </c>
      <c r="M204" s="454">
        <f t="shared" si="26"/>
        <v>0</v>
      </c>
      <c r="N204" s="454">
        <f t="shared" si="27"/>
        <v>0</v>
      </c>
      <c r="O204" s="455">
        <f t="shared" si="28"/>
        <v>0</v>
      </c>
      <c r="P204" s="496">
        <f t="shared" si="16"/>
        <v>0</v>
      </c>
      <c r="Q204" s="488"/>
      <c r="R204" s="399"/>
      <c r="S204" s="400"/>
      <c r="T204" s="292">
        <f t="shared" si="17"/>
        <v>0</v>
      </c>
    </row>
    <row r="205" spans="1:20" s="292" customFormat="1" ht="15.75" hidden="1" outlineLevel="1" x14ac:dyDescent="0.25">
      <c r="A205" s="504"/>
      <c r="B205" s="457"/>
      <c r="C205" s="293"/>
      <c r="D205" s="489"/>
      <c r="E205" s="490"/>
      <c r="F205" s="491"/>
      <c r="G205" s="492"/>
      <c r="H205" s="493"/>
      <c r="I205" s="493"/>
      <c r="J205" s="493"/>
      <c r="K205" s="494">
        <f t="shared" si="23"/>
        <v>0</v>
      </c>
      <c r="L205" s="495">
        <f t="shared" si="25"/>
        <v>0</v>
      </c>
      <c r="M205" s="454">
        <f t="shared" si="26"/>
        <v>0</v>
      </c>
      <c r="N205" s="454">
        <f t="shared" si="27"/>
        <v>0</v>
      </c>
      <c r="O205" s="455">
        <f t="shared" si="28"/>
        <v>0</v>
      </c>
      <c r="P205" s="496">
        <f t="shared" ref="P205:P268" si="29">SUM(L205:O205)</f>
        <v>0</v>
      </c>
      <c r="Q205" s="488"/>
      <c r="R205" s="399"/>
      <c r="S205" s="400"/>
      <c r="T205" s="292">
        <f t="shared" ref="T205:T268" si="30">R205+S205</f>
        <v>0</v>
      </c>
    </row>
    <row r="206" spans="1:20" s="292" customFormat="1" ht="15.75" hidden="1" outlineLevel="1" x14ac:dyDescent="0.25">
      <c r="A206" s="504"/>
      <c r="B206" s="457"/>
      <c r="C206" s="293"/>
      <c r="D206" s="489"/>
      <c r="E206" s="490"/>
      <c r="F206" s="491"/>
      <c r="G206" s="492"/>
      <c r="H206" s="493"/>
      <c r="I206" s="493"/>
      <c r="J206" s="493"/>
      <c r="K206" s="494">
        <f t="shared" si="23"/>
        <v>0</v>
      </c>
      <c r="L206" s="495">
        <f t="shared" si="25"/>
        <v>0</v>
      </c>
      <c r="M206" s="454">
        <f t="shared" si="26"/>
        <v>0</v>
      </c>
      <c r="N206" s="454">
        <f t="shared" si="27"/>
        <v>0</v>
      </c>
      <c r="O206" s="455">
        <f t="shared" si="28"/>
        <v>0</v>
      </c>
      <c r="P206" s="496">
        <f t="shared" si="29"/>
        <v>0</v>
      </c>
      <c r="Q206" s="488"/>
      <c r="R206" s="399"/>
      <c r="S206" s="400"/>
      <c r="T206" s="292">
        <f t="shared" si="30"/>
        <v>0</v>
      </c>
    </row>
    <row r="207" spans="1:20" s="292" customFormat="1" ht="15.75" hidden="1" outlineLevel="1" x14ac:dyDescent="0.25">
      <c r="A207" s="504"/>
      <c r="B207" s="457"/>
      <c r="C207" s="293"/>
      <c r="D207" s="489"/>
      <c r="E207" s="490"/>
      <c r="F207" s="491"/>
      <c r="G207" s="492"/>
      <c r="H207" s="493"/>
      <c r="I207" s="493"/>
      <c r="J207" s="493"/>
      <c r="K207" s="494">
        <f t="shared" si="23"/>
        <v>0</v>
      </c>
      <c r="L207" s="495">
        <f t="shared" si="25"/>
        <v>0</v>
      </c>
      <c r="M207" s="454">
        <f t="shared" si="26"/>
        <v>0</v>
      </c>
      <c r="N207" s="454">
        <f t="shared" si="27"/>
        <v>0</v>
      </c>
      <c r="O207" s="455">
        <f t="shared" si="28"/>
        <v>0</v>
      </c>
      <c r="P207" s="496">
        <f t="shared" si="29"/>
        <v>0</v>
      </c>
      <c r="Q207" s="488"/>
      <c r="R207" s="399"/>
      <c r="S207" s="400"/>
      <c r="T207" s="292">
        <f t="shared" si="30"/>
        <v>0</v>
      </c>
    </row>
    <row r="208" spans="1:20" s="292" customFormat="1" ht="15.75" hidden="1" outlineLevel="1" x14ac:dyDescent="0.25">
      <c r="A208" s="504"/>
      <c r="B208" s="457"/>
      <c r="C208" s="505"/>
      <c r="D208" s="489"/>
      <c r="E208" s="490"/>
      <c r="F208" s="491"/>
      <c r="G208" s="492"/>
      <c r="H208" s="493"/>
      <c r="I208" s="493"/>
      <c r="J208" s="493"/>
      <c r="K208" s="494">
        <f t="shared" si="23"/>
        <v>0</v>
      </c>
      <c r="L208" s="495">
        <f t="shared" si="25"/>
        <v>0</v>
      </c>
      <c r="M208" s="454">
        <f t="shared" si="26"/>
        <v>0</v>
      </c>
      <c r="N208" s="454">
        <f t="shared" si="27"/>
        <v>0</v>
      </c>
      <c r="O208" s="455">
        <f t="shared" si="28"/>
        <v>0</v>
      </c>
      <c r="P208" s="496">
        <f t="shared" si="29"/>
        <v>0</v>
      </c>
      <c r="Q208" s="488"/>
      <c r="R208" s="399"/>
      <c r="S208" s="400"/>
      <c r="T208" s="292">
        <f t="shared" si="30"/>
        <v>0</v>
      </c>
    </row>
    <row r="209" spans="1:20" s="292" customFormat="1" ht="15.75" hidden="1" outlineLevel="1" x14ac:dyDescent="0.25">
      <c r="A209" s="504"/>
      <c r="B209" s="457"/>
      <c r="C209" s="505"/>
      <c r="D209" s="489"/>
      <c r="E209" s="490"/>
      <c r="F209" s="491"/>
      <c r="G209" s="492"/>
      <c r="H209" s="493"/>
      <c r="I209" s="493"/>
      <c r="J209" s="493"/>
      <c r="K209" s="494">
        <f t="shared" si="23"/>
        <v>0</v>
      </c>
      <c r="L209" s="495">
        <f t="shared" si="25"/>
        <v>0</v>
      </c>
      <c r="M209" s="454">
        <f t="shared" si="26"/>
        <v>0</v>
      </c>
      <c r="N209" s="454">
        <f t="shared" si="27"/>
        <v>0</v>
      </c>
      <c r="O209" s="455">
        <f t="shared" si="28"/>
        <v>0</v>
      </c>
      <c r="P209" s="496">
        <f t="shared" si="29"/>
        <v>0</v>
      </c>
      <c r="Q209" s="488"/>
      <c r="R209" s="399"/>
      <c r="S209" s="400"/>
      <c r="T209" s="292">
        <f t="shared" si="30"/>
        <v>0</v>
      </c>
    </row>
    <row r="210" spans="1:20" s="292" customFormat="1" ht="15.75" hidden="1" outlineLevel="1" x14ac:dyDescent="0.25">
      <c r="A210" s="504"/>
      <c r="B210" s="457"/>
      <c r="C210" s="505"/>
      <c r="D210" s="489"/>
      <c r="E210" s="490"/>
      <c r="F210" s="491"/>
      <c r="G210" s="492"/>
      <c r="H210" s="493"/>
      <c r="I210" s="493"/>
      <c r="J210" s="493"/>
      <c r="K210" s="494">
        <f t="shared" si="23"/>
        <v>0</v>
      </c>
      <c r="L210" s="495">
        <f t="shared" si="25"/>
        <v>0</v>
      </c>
      <c r="M210" s="454">
        <f t="shared" si="26"/>
        <v>0</v>
      </c>
      <c r="N210" s="454">
        <f t="shared" si="27"/>
        <v>0</v>
      </c>
      <c r="O210" s="455">
        <f t="shared" si="28"/>
        <v>0</v>
      </c>
      <c r="P210" s="496">
        <f t="shared" si="29"/>
        <v>0</v>
      </c>
      <c r="Q210" s="488"/>
      <c r="R210" s="399"/>
      <c r="S210" s="400"/>
      <c r="T210" s="292">
        <f t="shared" si="30"/>
        <v>0</v>
      </c>
    </row>
    <row r="211" spans="1:20" s="292" customFormat="1" ht="15.75" hidden="1" outlineLevel="1" x14ac:dyDescent="0.25">
      <c r="A211" s="504"/>
      <c r="B211" s="457"/>
      <c r="C211" s="505"/>
      <c r="D211" s="489"/>
      <c r="E211" s="490"/>
      <c r="F211" s="491"/>
      <c r="G211" s="492"/>
      <c r="H211" s="493"/>
      <c r="I211" s="493"/>
      <c r="J211" s="493"/>
      <c r="K211" s="494">
        <f t="shared" si="23"/>
        <v>0</v>
      </c>
      <c r="L211" s="495">
        <f t="shared" si="25"/>
        <v>0</v>
      </c>
      <c r="M211" s="454">
        <f t="shared" si="26"/>
        <v>0</v>
      </c>
      <c r="N211" s="454">
        <f t="shared" si="27"/>
        <v>0</v>
      </c>
      <c r="O211" s="455">
        <f t="shared" si="28"/>
        <v>0</v>
      </c>
      <c r="P211" s="496">
        <f t="shared" si="29"/>
        <v>0</v>
      </c>
      <c r="Q211" s="488"/>
      <c r="R211" s="399"/>
      <c r="S211" s="400"/>
      <c r="T211" s="292">
        <f t="shared" si="30"/>
        <v>0</v>
      </c>
    </row>
    <row r="212" spans="1:20" s="292" customFormat="1" ht="15.75" hidden="1" outlineLevel="1" x14ac:dyDescent="0.25">
      <c r="A212" s="504"/>
      <c r="B212" s="457"/>
      <c r="C212" s="505"/>
      <c r="D212" s="489"/>
      <c r="E212" s="490"/>
      <c r="F212" s="491"/>
      <c r="G212" s="492"/>
      <c r="H212" s="493"/>
      <c r="I212" s="493"/>
      <c r="J212" s="493"/>
      <c r="K212" s="494">
        <f t="shared" si="23"/>
        <v>0</v>
      </c>
      <c r="L212" s="495">
        <f t="shared" si="25"/>
        <v>0</v>
      </c>
      <c r="M212" s="454">
        <f t="shared" si="26"/>
        <v>0</v>
      </c>
      <c r="N212" s="454">
        <f t="shared" si="27"/>
        <v>0</v>
      </c>
      <c r="O212" s="455">
        <f t="shared" si="28"/>
        <v>0</v>
      </c>
      <c r="P212" s="496">
        <f t="shared" si="29"/>
        <v>0</v>
      </c>
      <c r="Q212" s="488"/>
      <c r="R212" s="399"/>
      <c r="S212" s="400"/>
      <c r="T212" s="292">
        <f t="shared" si="30"/>
        <v>0</v>
      </c>
    </row>
    <row r="213" spans="1:20" s="292" customFormat="1" ht="15.75" hidden="1" outlineLevel="1" x14ac:dyDescent="0.25">
      <c r="A213" s="504"/>
      <c r="B213" s="457"/>
      <c r="C213" s="505"/>
      <c r="D213" s="489"/>
      <c r="E213" s="490"/>
      <c r="F213" s="491"/>
      <c r="G213" s="492"/>
      <c r="H213" s="493"/>
      <c r="I213" s="493"/>
      <c r="J213" s="493"/>
      <c r="K213" s="494">
        <f t="shared" si="23"/>
        <v>0</v>
      </c>
      <c r="L213" s="495">
        <f t="shared" si="25"/>
        <v>0</v>
      </c>
      <c r="M213" s="454">
        <f t="shared" si="26"/>
        <v>0</v>
      </c>
      <c r="N213" s="454">
        <f t="shared" si="27"/>
        <v>0</v>
      </c>
      <c r="O213" s="455">
        <f t="shared" si="28"/>
        <v>0</v>
      </c>
      <c r="P213" s="496">
        <f t="shared" si="29"/>
        <v>0</v>
      </c>
      <c r="Q213" s="488"/>
      <c r="R213" s="399"/>
      <c r="S213" s="400"/>
      <c r="T213" s="292">
        <f t="shared" si="30"/>
        <v>0</v>
      </c>
    </row>
    <row r="214" spans="1:20" s="292" customFormat="1" ht="15.75" hidden="1" outlineLevel="1" x14ac:dyDescent="0.25">
      <c r="A214" s="504"/>
      <c r="B214" s="457"/>
      <c r="C214" s="505"/>
      <c r="D214" s="489"/>
      <c r="E214" s="490"/>
      <c r="F214" s="491"/>
      <c r="G214" s="492"/>
      <c r="H214" s="493"/>
      <c r="I214" s="493"/>
      <c r="J214" s="493"/>
      <c r="K214" s="494">
        <f t="shared" si="23"/>
        <v>0</v>
      </c>
      <c r="L214" s="495">
        <f t="shared" si="25"/>
        <v>0</v>
      </c>
      <c r="M214" s="454">
        <f t="shared" si="26"/>
        <v>0</v>
      </c>
      <c r="N214" s="454">
        <f t="shared" si="27"/>
        <v>0</v>
      </c>
      <c r="O214" s="455">
        <f t="shared" si="28"/>
        <v>0</v>
      </c>
      <c r="P214" s="496">
        <f t="shared" si="29"/>
        <v>0</v>
      </c>
      <c r="Q214" s="488"/>
      <c r="R214" s="399"/>
      <c r="S214" s="400"/>
      <c r="T214" s="292">
        <f t="shared" si="30"/>
        <v>0</v>
      </c>
    </row>
    <row r="215" spans="1:20" s="292" customFormat="1" ht="15.75" hidden="1" outlineLevel="1" x14ac:dyDescent="0.25">
      <c r="A215" s="504"/>
      <c r="B215" s="457"/>
      <c r="C215" s="505"/>
      <c r="D215" s="489"/>
      <c r="E215" s="490"/>
      <c r="F215" s="491"/>
      <c r="G215" s="492"/>
      <c r="H215" s="493"/>
      <c r="I215" s="493"/>
      <c r="J215" s="493"/>
      <c r="K215" s="494">
        <f t="shared" si="23"/>
        <v>0</v>
      </c>
      <c r="L215" s="495">
        <f t="shared" si="25"/>
        <v>0</v>
      </c>
      <c r="M215" s="454">
        <f t="shared" si="26"/>
        <v>0</v>
      </c>
      <c r="N215" s="454">
        <f t="shared" si="27"/>
        <v>0</v>
      </c>
      <c r="O215" s="455">
        <f t="shared" si="28"/>
        <v>0</v>
      </c>
      <c r="P215" s="496">
        <f t="shared" si="29"/>
        <v>0</v>
      </c>
      <c r="Q215" s="488"/>
      <c r="R215" s="399"/>
      <c r="S215" s="400"/>
      <c r="T215" s="292">
        <f t="shared" si="30"/>
        <v>0</v>
      </c>
    </row>
    <row r="216" spans="1:20" s="292" customFormat="1" ht="15.75" hidden="1" outlineLevel="1" x14ac:dyDescent="0.25">
      <c r="A216" s="504"/>
      <c r="B216" s="457"/>
      <c r="C216" s="505"/>
      <c r="D216" s="489"/>
      <c r="E216" s="490"/>
      <c r="F216" s="491"/>
      <c r="G216" s="492"/>
      <c r="H216" s="493"/>
      <c r="I216" s="493"/>
      <c r="J216" s="493"/>
      <c r="K216" s="494">
        <f t="shared" si="23"/>
        <v>0</v>
      </c>
      <c r="L216" s="495">
        <f t="shared" si="25"/>
        <v>0</v>
      </c>
      <c r="M216" s="454">
        <f t="shared" si="26"/>
        <v>0</v>
      </c>
      <c r="N216" s="454">
        <f t="shared" si="27"/>
        <v>0</v>
      </c>
      <c r="O216" s="455">
        <f t="shared" si="28"/>
        <v>0</v>
      </c>
      <c r="P216" s="496">
        <f t="shared" si="29"/>
        <v>0</v>
      </c>
      <c r="Q216" s="488"/>
      <c r="R216" s="399"/>
      <c r="S216" s="400"/>
      <c r="T216" s="292">
        <f t="shared" si="30"/>
        <v>0</v>
      </c>
    </row>
    <row r="217" spans="1:20" s="292" customFormat="1" ht="15.75" hidden="1" outlineLevel="1" x14ac:dyDescent="0.25">
      <c r="A217" s="504"/>
      <c r="B217" s="457"/>
      <c r="C217" s="505"/>
      <c r="D217" s="489"/>
      <c r="E217" s="490"/>
      <c r="F217" s="491"/>
      <c r="G217" s="492"/>
      <c r="H217" s="493"/>
      <c r="I217" s="493"/>
      <c r="J217" s="493"/>
      <c r="K217" s="494">
        <f t="shared" si="23"/>
        <v>0</v>
      </c>
      <c r="L217" s="495">
        <f t="shared" si="25"/>
        <v>0</v>
      </c>
      <c r="M217" s="454">
        <f t="shared" si="26"/>
        <v>0</v>
      </c>
      <c r="N217" s="454">
        <f t="shared" si="27"/>
        <v>0</v>
      </c>
      <c r="O217" s="455">
        <f t="shared" si="28"/>
        <v>0</v>
      </c>
      <c r="P217" s="496">
        <f t="shared" si="29"/>
        <v>0</v>
      </c>
      <c r="Q217" s="488"/>
      <c r="R217" s="399"/>
      <c r="S217" s="400"/>
      <c r="T217" s="292">
        <f t="shared" si="30"/>
        <v>0</v>
      </c>
    </row>
    <row r="218" spans="1:20" s="292" customFormat="1" ht="15.75" hidden="1" outlineLevel="1" x14ac:dyDescent="0.25">
      <c r="A218" s="504"/>
      <c r="B218" s="457"/>
      <c r="C218" s="505"/>
      <c r="D218" s="489"/>
      <c r="E218" s="490"/>
      <c r="F218" s="491"/>
      <c r="G218" s="492"/>
      <c r="H218" s="493"/>
      <c r="I218" s="493"/>
      <c r="J218" s="493"/>
      <c r="K218" s="494">
        <f t="shared" si="23"/>
        <v>0</v>
      </c>
      <c r="L218" s="495">
        <f t="shared" si="25"/>
        <v>0</v>
      </c>
      <c r="M218" s="454">
        <f t="shared" si="26"/>
        <v>0</v>
      </c>
      <c r="N218" s="454">
        <f t="shared" si="27"/>
        <v>0</v>
      </c>
      <c r="O218" s="455">
        <f t="shared" si="28"/>
        <v>0</v>
      </c>
      <c r="P218" s="496">
        <f t="shared" si="29"/>
        <v>0</v>
      </c>
      <c r="Q218" s="488"/>
      <c r="R218" s="399"/>
      <c r="S218" s="400"/>
      <c r="T218" s="292">
        <f t="shared" si="30"/>
        <v>0</v>
      </c>
    </row>
    <row r="219" spans="1:20" s="292" customFormat="1" ht="15.75" hidden="1" outlineLevel="1" x14ac:dyDescent="0.25">
      <c r="A219" s="504"/>
      <c r="B219" s="457"/>
      <c r="C219" s="505"/>
      <c r="D219" s="489"/>
      <c r="E219" s="490"/>
      <c r="F219" s="491"/>
      <c r="G219" s="492"/>
      <c r="H219" s="493"/>
      <c r="I219" s="493"/>
      <c r="J219" s="493"/>
      <c r="K219" s="494">
        <f t="shared" si="23"/>
        <v>0</v>
      </c>
      <c r="L219" s="495">
        <f t="shared" si="25"/>
        <v>0</v>
      </c>
      <c r="M219" s="454">
        <f t="shared" si="26"/>
        <v>0</v>
      </c>
      <c r="N219" s="454">
        <f t="shared" si="27"/>
        <v>0</v>
      </c>
      <c r="O219" s="455">
        <f t="shared" si="28"/>
        <v>0</v>
      </c>
      <c r="P219" s="496">
        <f t="shared" si="29"/>
        <v>0</v>
      </c>
      <c r="Q219" s="488"/>
      <c r="R219" s="399"/>
      <c r="S219" s="400"/>
      <c r="T219" s="292">
        <f t="shared" si="30"/>
        <v>0</v>
      </c>
    </row>
    <row r="220" spans="1:20" s="292" customFormat="1" ht="15.75" hidden="1" outlineLevel="1" x14ac:dyDescent="0.25">
      <c r="A220" s="504"/>
      <c r="B220" s="457"/>
      <c r="C220" s="505"/>
      <c r="D220" s="489"/>
      <c r="E220" s="490"/>
      <c r="F220" s="491"/>
      <c r="G220" s="492"/>
      <c r="H220" s="493"/>
      <c r="I220" s="493"/>
      <c r="J220" s="493"/>
      <c r="K220" s="494">
        <f t="shared" si="23"/>
        <v>0</v>
      </c>
      <c r="L220" s="495">
        <f t="shared" si="25"/>
        <v>0</v>
      </c>
      <c r="M220" s="454">
        <f t="shared" si="26"/>
        <v>0</v>
      </c>
      <c r="N220" s="454">
        <f t="shared" si="27"/>
        <v>0</v>
      </c>
      <c r="O220" s="455">
        <f t="shared" si="28"/>
        <v>0</v>
      </c>
      <c r="P220" s="496">
        <f t="shared" si="29"/>
        <v>0</v>
      </c>
      <c r="Q220" s="488"/>
      <c r="R220" s="399"/>
      <c r="S220" s="400"/>
      <c r="T220" s="292">
        <f t="shared" si="30"/>
        <v>0</v>
      </c>
    </row>
    <row r="221" spans="1:20" s="292" customFormat="1" ht="15.75" hidden="1" outlineLevel="1" x14ac:dyDescent="0.25">
      <c r="A221" s="504"/>
      <c r="B221" s="457"/>
      <c r="C221" s="505"/>
      <c r="D221" s="489"/>
      <c r="E221" s="490"/>
      <c r="F221" s="491"/>
      <c r="G221" s="492"/>
      <c r="H221" s="493"/>
      <c r="I221" s="493"/>
      <c r="J221" s="493"/>
      <c r="K221" s="494">
        <f t="shared" si="23"/>
        <v>0</v>
      </c>
      <c r="L221" s="495">
        <f t="shared" si="25"/>
        <v>0</v>
      </c>
      <c r="M221" s="454">
        <f t="shared" si="26"/>
        <v>0</v>
      </c>
      <c r="N221" s="454">
        <f t="shared" si="27"/>
        <v>0</v>
      </c>
      <c r="O221" s="455">
        <f t="shared" si="28"/>
        <v>0</v>
      </c>
      <c r="P221" s="496">
        <f t="shared" si="29"/>
        <v>0</v>
      </c>
      <c r="Q221" s="488"/>
      <c r="R221" s="399"/>
      <c r="S221" s="400"/>
      <c r="T221" s="292">
        <f t="shared" si="30"/>
        <v>0</v>
      </c>
    </row>
    <row r="222" spans="1:20" s="292" customFormat="1" ht="15.75" hidden="1" outlineLevel="1" x14ac:dyDescent="0.25">
      <c r="A222" s="504"/>
      <c r="B222" s="457"/>
      <c r="C222" s="505"/>
      <c r="D222" s="489"/>
      <c r="E222" s="490"/>
      <c r="F222" s="491"/>
      <c r="G222" s="492"/>
      <c r="H222" s="493"/>
      <c r="I222" s="493"/>
      <c r="J222" s="493"/>
      <c r="K222" s="494">
        <f t="shared" si="23"/>
        <v>0</v>
      </c>
      <c r="L222" s="495">
        <f t="shared" si="25"/>
        <v>0</v>
      </c>
      <c r="M222" s="454">
        <f t="shared" si="26"/>
        <v>0</v>
      </c>
      <c r="N222" s="454">
        <f t="shared" si="27"/>
        <v>0</v>
      </c>
      <c r="O222" s="455">
        <f t="shared" si="28"/>
        <v>0</v>
      </c>
      <c r="P222" s="496">
        <f t="shared" si="29"/>
        <v>0</v>
      </c>
      <c r="Q222" s="488"/>
      <c r="R222" s="399"/>
      <c r="S222" s="400"/>
      <c r="T222" s="292">
        <f t="shared" si="30"/>
        <v>0</v>
      </c>
    </row>
    <row r="223" spans="1:20" s="292" customFormat="1" ht="15.75" hidden="1" outlineLevel="1" x14ac:dyDescent="0.25">
      <c r="A223" s="504"/>
      <c r="B223" s="457"/>
      <c r="C223" s="505"/>
      <c r="D223" s="489"/>
      <c r="E223" s="490"/>
      <c r="F223" s="491"/>
      <c r="G223" s="492"/>
      <c r="H223" s="493"/>
      <c r="I223" s="493"/>
      <c r="J223" s="493"/>
      <c r="K223" s="494">
        <f t="shared" si="23"/>
        <v>0</v>
      </c>
      <c r="L223" s="495">
        <f t="shared" si="25"/>
        <v>0</v>
      </c>
      <c r="M223" s="454">
        <f t="shared" si="26"/>
        <v>0</v>
      </c>
      <c r="N223" s="454">
        <f t="shared" si="27"/>
        <v>0</v>
      </c>
      <c r="O223" s="455">
        <f t="shared" si="28"/>
        <v>0</v>
      </c>
      <c r="P223" s="496">
        <f t="shared" si="29"/>
        <v>0</v>
      </c>
      <c r="Q223" s="488"/>
      <c r="R223" s="399"/>
      <c r="S223" s="400"/>
      <c r="T223" s="292">
        <f t="shared" si="30"/>
        <v>0</v>
      </c>
    </row>
    <row r="224" spans="1:20" s="292" customFormat="1" ht="15.75" hidden="1" outlineLevel="1" x14ac:dyDescent="0.25">
      <c r="A224" s="504"/>
      <c r="B224" s="457"/>
      <c r="C224" s="505"/>
      <c r="D224" s="489"/>
      <c r="E224" s="490"/>
      <c r="F224" s="491"/>
      <c r="G224" s="492"/>
      <c r="H224" s="493"/>
      <c r="I224" s="493"/>
      <c r="J224" s="493"/>
      <c r="K224" s="494">
        <f t="shared" si="23"/>
        <v>0</v>
      </c>
      <c r="L224" s="495">
        <f t="shared" si="25"/>
        <v>0</v>
      </c>
      <c r="M224" s="454">
        <f t="shared" si="26"/>
        <v>0</v>
      </c>
      <c r="N224" s="454">
        <f t="shared" si="27"/>
        <v>0</v>
      </c>
      <c r="O224" s="455">
        <f t="shared" si="28"/>
        <v>0</v>
      </c>
      <c r="P224" s="496">
        <f t="shared" si="29"/>
        <v>0</v>
      </c>
      <c r="Q224" s="488"/>
      <c r="R224" s="399"/>
      <c r="S224" s="400"/>
      <c r="T224" s="292">
        <f t="shared" si="30"/>
        <v>0</v>
      </c>
    </row>
    <row r="225" spans="1:20" s="292" customFormat="1" ht="15.75" hidden="1" outlineLevel="1" x14ac:dyDescent="0.25">
      <c r="A225" s="504"/>
      <c r="B225" s="457"/>
      <c r="C225" s="505"/>
      <c r="D225" s="489"/>
      <c r="E225" s="490"/>
      <c r="F225" s="491"/>
      <c r="G225" s="492"/>
      <c r="H225" s="493"/>
      <c r="I225" s="493"/>
      <c r="J225" s="493"/>
      <c r="K225" s="494">
        <f t="shared" si="23"/>
        <v>0</v>
      </c>
      <c r="L225" s="495">
        <f t="shared" si="25"/>
        <v>0</v>
      </c>
      <c r="M225" s="454">
        <f t="shared" si="26"/>
        <v>0</v>
      </c>
      <c r="N225" s="454">
        <f t="shared" si="27"/>
        <v>0</v>
      </c>
      <c r="O225" s="455">
        <f t="shared" si="28"/>
        <v>0</v>
      </c>
      <c r="P225" s="496">
        <f t="shared" si="29"/>
        <v>0</v>
      </c>
      <c r="Q225" s="488"/>
      <c r="R225" s="399"/>
      <c r="S225" s="400"/>
      <c r="T225" s="292">
        <f t="shared" si="30"/>
        <v>0</v>
      </c>
    </row>
    <row r="226" spans="1:20" s="292" customFormat="1" ht="15.75" hidden="1" outlineLevel="1" x14ac:dyDescent="0.25">
      <c r="A226" s="504"/>
      <c r="B226" s="457"/>
      <c r="C226" s="505"/>
      <c r="D226" s="489"/>
      <c r="E226" s="490"/>
      <c r="F226" s="491"/>
      <c r="G226" s="492"/>
      <c r="H226" s="493"/>
      <c r="I226" s="493"/>
      <c r="J226" s="493"/>
      <c r="K226" s="494">
        <f t="shared" si="23"/>
        <v>0</v>
      </c>
      <c r="L226" s="495">
        <f t="shared" si="25"/>
        <v>0</v>
      </c>
      <c r="M226" s="454">
        <f t="shared" si="26"/>
        <v>0</v>
      </c>
      <c r="N226" s="454">
        <f t="shared" si="27"/>
        <v>0</v>
      </c>
      <c r="O226" s="455">
        <f t="shared" si="28"/>
        <v>0</v>
      </c>
      <c r="P226" s="496">
        <f t="shared" si="29"/>
        <v>0</v>
      </c>
      <c r="Q226" s="488"/>
      <c r="R226" s="399"/>
      <c r="S226" s="400"/>
      <c r="T226" s="292">
        <f t="shared" si="30"/>
        <v>0</v>
      </c>
    </row>
    <row r="227" spans="1:20" s="292" customFormat="1" ht="15.75" hidden="1" outlineLevel="1" x14ac:dyDescent="0.25">
      <c r="A227" s="504"/>
      <c r="B227" s="457"/>
      <c r="C227" s="505"/>
      <c r="D227" s="489"/>
      <c r="E227" s="490"/>
      <c r="F227" s="491"/>
      <c r="G227" s="492"/>
      <c r="H227" s="493"/>
      <c r="I227" s="493"/>
      <c r="J227" s="493"/>
      <c r="K227" s="494">
        <f t="shared" si="23"/>
        <v>0</v>
      </c>
      <c r="L227" s="495">
        <f t="shared" si="25"/>
        <v>0</v>
      </c>
      <c r="M227" s="454">
        <f t="shared" si="26"/>
        <v>0</v>
      </c>
      <c r="N227" s="454">
        <f t="shared" si="27"/>
        <v>0</v>
      </c>
      <c r="O227" s="455">
        <f t="shared" si="28"/>
        <v>0</v>
      </c>
      <c r="P227" s="496">
        <f t="shared" si="29"/>
        <v>0</v>
      </c>
      <c r="Q227" s="488"/>
      <c r="R227" s="399"/>
      <c r="S227" s="400"/>
      <c r="T227" s="292">
        <f t="shared" si="30"/>
        <v>0</v>
      </c>
    </row>
    <row r="228" spans="1:20" s="292" customFormat="1" ht="15.75" hidden="1" outlineLevel="1" x14ac:dyDescent="0.25">
      <c r="A228" s="504"/>
      <c r="B228" s="457"/>
      <c r="C228" s="505"/>
      <c r="D228" s="489"/>
      <c r="E228" s="490"/>
      <c r="F228" s="491"/>
      <c r="G228" s="492"/>
      <c r="H228" s="493"/>
      <c r="I228" s="493"/>
      <c r="J228" s="493"/>
      <c r="K228" s="494">
        <f t="shared" si="23"/>
        <v>0</v>
      </c>
      <c r="L228" s="495">
        <f t="shared" si="25"/>
        <v>0</v>
      </c>
      <c r="M228" s="454">
        <f t="shared" si="26"/>
        <v>0</v>
      </c>
      <c r="N228" s="454">
        <f t="shared" si="27"/>
        <v>0</v>
      </c>
      <c r="O228" s="455">
        <f t="shared" si="28"/>
        <v>0</v>
      </c>
      <c r="P228" s="496">
        <f t="shared" si="29"/>
        <v>0</v>
      </c>
      <c r="Q228" s="488"/>
      <c r="R228" s="399"/>
      <c r="S228" s="400"/>
      <c r="T228" s="292">
        <f t="shared" si="30"/>
        <v>0</v>
      </c>
    </row>
    <row r="229" spans="1:20" s="292" customFormat="1" ht="15.75" hidden="1" outlineLevel="1" x14ac:dyDescent="0.25">
      <c r="A229" s="504"/>
      <c r="B229" s="457"/>
      <c r="C229" s="505"/>
      <c r="D229" s="489"/>
      <c r="E229" s="490"/>
      <c r="F229" s="491"/>
      <c r="G229" s="492"/>
      <c r="H229" s="493"/>
      <c r="I229" s="493"/>
      <c r="J229" s="493"/>
      <c r="K229" s="494">
        <f t="shared" si="23"/>
        <v>0</v>
      </c>
      <c r="L229" s="495">
        <f t="shared" si="25"/>
        <v>0</v>
      </c>
      <c r="M229" s="454">
        <f t="shared" si="26"/>
        <v>0</v>
      </c>
      <c r="N229" s="454">
        <f t="shared" si="27"/>
        <v>0</v>
      </c>
      <c r="O229" s="455">
        <f t="shared" si="28"/>
        <v>0</v>
      </c>
      <c r="P229" s="496">
        <f t="shared" si="29"/>
        <v>0</v>
      </c>
      <c r="Q229" s="488"/>
      <c r="R229" s="399"/>
      <c r="S229" s="400"/>
      <c r="T229" s="292">
        <f t="shared" si="30"/>
        <v>0</v>
      </c>
    </row>
    <row r="230" spans="1:20" s="312" customFormat="1" ht="16.5" collapsed="1" thickBot="1" x14ac:dyDescent="0.3">
      <c r="A230" s="498"/>
      <c r="B230" s="470" t="s">
        <v>753</v>
      </c>
      <c r="C230" s="499"/>
      <c r="D230" s="460">
        <f>D201</f>
        <v>1.0529999999999999</v>
      </c>
      <c r="E230" s="471">
        <f>SUM(E201:E229)</f>
        <v>2</v>
      </c>
      <c r="F230" s="472">
        <f t="shared" ref="F230:O230" si="31">SUM(F201:F229)</f>
        <v>0</v>
      </c>
      <c r="G230" s="473">
        <f t="shared" si="31"/>
        <v>0</v>
      </c>
      <c r="H230" s="474">
        <f t="shared" si="31"/>
        <v>0</v>
      </c>
      <c r="I230" s="474">
        <f t="shared" si="31"/>
        <v>0.16687142204118746</v>
      </c>
      <c r="J230" s="474">
        <f t="shared" si="31"/>
        <v>0</v>
      </c>
      <c r="K230" s="475">
        <f t="shared" si="23"/>
        <v>0.16687142204118746</v>
      </c>
      <c r="L230" s="476">
        <f t="shared" si="31"/>
        <v>0</v>
      </c>
      <c r="M230" s="477">
        <f t="shared" si="31"/>
        <v>0</v>
      </c>
      <c r="N230" s="477">
        <f t="shared" si="31"/>
        <v>0.33374283999999999</v>
      </c>
      <c r="O230" s="478">
        <f t="shared" si="31"/>
        <v>0</v>
      </c>
      <c r="P230" s="479">
        <f t="shared" si="29"/>
        <v>0.33374283999999999</v>
      </c>
      <c r="Q230" s="462">
        <f>ROUND(P230*1.2,8)</f>
        <v>0.40049140999999999</v>
      </c>
      <c r="R230" s="463">
        <f>E230</f>
        <v>2</v>
      </c>
      <c r="S230" s="464">
        <f>F230</f>
        <v>0</v>
      </c>
      <c r="T230" s="312">
        <f t="shared" si="30"/>
        <v>2</v>
      </c>
    </row>
    <row r="231" spans="1:20" s="292" customFormat="1" ht="15.75" hidden="1" outlineLevel="1" x14ac:dyDescent="0.25">
      <c r="A231" s="500"/>
      <c r="B231" s="465"/>
      <c r="C231" s="311"/>
      <c r="D231" s="480">
        <v>1.048</v>
      </c>
      <c r="E231" s="481"/>
      <c r="F231" s="482"/>
      <c r="G231" s="483"/>
      <c r="H231" s="484"/>
      <c r="I231" s="484">
        <f>D231*D201*D171*D141*I20</f>
        <v>0.17488125029916449</v>
      </c>
      <c r="J231" s="484"/>
      <c r="K231" s="485">
        <f t="shared" si="23"/>
        <v>0.17488125029916449</v>
      </c>
      <c r="L231" s="486">
        <f t="shared" ref="L231:L259" si="32">ROUND(E231*G231,8)+ROUND(F231*G231,8)</f>
        <v>0</v>
      </c>
      <c r="M231" s="446">
        <f t="shared" ref="M231:M259" si="33">ROUND(E231*H231,8)+ROUND(F231*H231,8)</f>
        <v>0</v>
      </c>
      <c r="N231" s="446">
        <f t="shared" ref="N231:N259" si="34">ROUND(E231*I231,8)+ROUND(F231*I231,8)</f>
        <v>0</v>
      </c>
      <c r="O231" s="447">
        <f t="shared" ref="O231:O259" si="35">ROUND(E231*J231,8)+ROUND(F231*J231,8)</f>
        <v>0</v>
      </c>
      <c r="P231" s="487">
        <f t="shared" si="29"/>
        <v>0</v>
      </c>
      <c r="Q231" s="488"/>
      <c r="R231" s="399"/>
      <c r="S231" s="400"/>
      <c r="T231" s="292">
        <f t="shared" si="30"/>
        <v>0</v>
      </c>
    </row>
    <row r="232" spans="1:20" s="292" customFormat="1" ht="15.75" hidden="1" outlineLevel="1" x14ac:dyDescent="0.25">
      <c r="A232" s="504"/>
      <c r="B232" s="457"/>
      <c r="C232" s="293"/>
      <c r="D232" s="489"/>
      <c r="E232" s="490"/>
      <c r="F232" s="491"/>
      <c r="G232" s="492"/>
      <c r="H232" s="493"/>
      <c r="I232" s="493"/>
      <c r="J232" s="493"/>
      <c r="K232" s="494">
        <f t="shared" si="23"/>
        <v>0</v>
      </c>
      <c r="L232" s="495">
        <f t="shared" si="32"/>
        <v>0</v>
      </c>
      <c r="M232" s="454">
        <f t="shared" si="33"/>
        <v>0</v>
      </c>
      <c r="N232" s="454">
        <f t="shared" si="34"/>
        <v>0</v>
      </c>
      <c r="O232" s="455">
        <f t="shared" si="35"/>
        <v>0</v>
      </c>
      <c r="P232" s="496">
        <f t="shared" si="29"/>
        <v>0</v>
      </c>
      <c r="Q232" s="488"/>
      <c r="R232" s="399"/>
      <c r="S232" s="400"/>
      <c r="T232" s="292">
        <f t="shared" si="30"/>
        <v>0</v>
      </c>
    </row>
    <row r="233" spans="1:20" s="292" customFormat="1" ht="15.75" hidden="1" outlineLevel="1" x14ac:dyDescent="0.25">
      <c r="A233" s="504"/>
      <c r="B233" s="457"/>
      <c r="C233" s="293"/>
      <c r="D233" s="489"/>
      <c r="E233" s="490"/>
      <c r="F233" s="491"/>
      <c r="G233" s="492"/>
      <c r="H233" s="493"/>
      <c r="I233" s="493"/>
      <c r="J233" s="493"/>
      <c r="K233" s="494">
        <f t="shared" si="23"/>
        <v>0</v>
      </c>
      <c r="L233" s="495">
        <f t="shared" si="32"/>
        <v>0</v>
      </c>
      <c r="M233" s="454">
        <f t="shared" si="33"/>
        <v>0</v>
      </c>
      <c r="N233" s="454">
        <f t="shared" si="34"/>
        <v>0</v>
      </c>
      <c r="O233" s="455">
        <f t="shared" si="35"/>
        <v>0</v>
      </c>
      <c r="P233" s="496">
        <f t="shared" si="29"/>
        <v>0</v>
      </c>
      <c r="Q233" s="488"/>
      <c r="R233" s="399"/>
      <c r="S233" s="400"/>
      <c r="T233" s="292">
        <f t="shared" si="30"/>
        <v>0</v>
      </c>
    </row>
    <row r="234" spans="1:20" s="292" customFormat="1" ht="15.75" hidden="1" outlineLevel="1" x14ac:dyDescent="0.25">
      <c r="A234" s="504"/>
      <c r="B234" s="457"/>
      <c r="C234" s="293"/>
      <c r="D234" s="489"/>
      <c r="E234" s="490"/>
      <c r="F234" s="491"/>
      <c r="G234" s="492"/>
      <c r="H234" s="493"/>
      <c r="I234" s="493"/>
      <c r="J234" s="493"/>
      <c r="K234" s="494">
        <f t="shared" si="23"/>
        <v>0</v>
      </c>
      <c r="L234" s="495">
        <f t="shared" si="32"/>
        <v>0</v>
      </c>
      <c r="M234" s="454">
        <f t="shared" si="33"/>
        <v>0</v>
      </c>
      <c r="N234" s="454">
        <f t="shared" si="34"/>
        <v>0</v>
      </c>
      <c r="O234" s="455">
        <f t="shared" si="35"/>
        <v>0</v>
      </c>
      <c r="P234" s="496">
        <f t="shared" si="29"/>
        <v>0</v>
      </c>
      <c r="Q234" s="488"/>
      <c r="R234" s="399"/>
      <c r="S234" s="400"/>
      <c r="T234" s="292">
        <f t="shared" si="30"/>
        <v>0</v>
      </c>
    </row>
    <row r="235" spans="1:20" s="292" customFormat="1" ht="15.75" hidden="1" outlineLevel="1" x14ac:dyDescent="0.25">
      <c r="A235" s="504"/>
      <c r="B235" s="457"/>
      <c r="C235" s="293"/>
      <c r="D235" s="489"/>
      <c r="E235" s="490"/>
      <c r="F235" s="491"/>
      <c r="G235" s="492"/>
      <c r="H235" s="493"/>
      <c r="I235" s="493"/>
      <c r="J235" s="493"/>
      <c r="K235" s="494">
        <f t="shared" si="23"/>
        <v>0</v>
      </c>
      <c r="L235" s="495">
        <f t="shared" si="32"/>
        <v>0</v>
      </c>
      <c r="M235" s="454">
        <f t="shared" si="33"/>
        <v>0</v>
      </c>
      <c r="N235" s="454">
        <f t="shared" si="34"/>
        <v>0</v>
      </c>
      <c r="O235" s="455">
        <f t="shared" si="35"/>
        <v>0</v>
      </c>
      <c r="P235" s="496">
        <f t="shared" si="29"/>
        <v>0</v>
      </c>
      <c r="Q235" s="488"/>
      <c r="R235" s="399"/>
      <c r="S235" s="400"/>
      <c r="T235" s="292">
        <f t="shared" si="30"/>
        <v>0</v>
      </c>
    </row>
    <row r="236" spans="1:20" s="292" customFormat="1" ht="15.75" hidden="1" outlineLevel="1" x14ac:dyDescent="0.25">
      <c r="A236" s="504"/>
      <c r="B236" s="457"/>
      <c r="C236" s="293"/>
      <c r="D236" s="489"/>
      <c r="E236" s="490"/>
      <c r="F236" s="491"/>
      <c r="G236" s="492"/>
      <c r="H236" s="493"/>
      <c r="I236" s="493"/>
      <c r="J236" s="493"/>
      <c r="K236" s="494">
        <f t="shared" si="23"/>
        <v>0</v>
      </c>
      <c r="L236" s="495">
        <f t="shared" si="32"/>
        <v>0</v>
      </c>
      <c r="M236" s="454">
        <f t="shared" si="33"/>
        <v>0</v>
      </c>
      <c r="N236" s="454">
        <f t="shared" si="34"/>
        <v>0</v>
      </c>
      <c r="O236" s="455">
        <f t="shared" si="35"/>
        <v>0</v>
      </c>
      <c r="P236" s="496">
        <f t="shared" si="29"/>
        <v>0</v>
      </c>
      <c r="Q236" s="488"/>
      <c r="R236" s="399"/>
      <c r="S236" s="400"/>
      <c r="T236" s="292">
        <f t="shared" si="30"/>
        <v>0</v>
      </c>
    </row>
    <row r="237" spans="1:20" s="292" customFormat="1" ht="15.75" hidden="1" outlineLevel="1" x14ac:dyDescent="0.25">
      <c r="A237" s="504"/>
      <c r="B237" s="457"/>
      <c r="C237" s="293"/>
      <c r="D237" s="489"/>
      <c r="E237" s="490"/>
      <c r="F237" s="491"/>
      <c r="G237" s="492"/>
      <c r="H237" s="493"/>
      <c r="I237" s="493"/>
      <c r="J237" s="493"/>
      <c r="K237" s="494">
        <f t="shared" si="23"/>
        <v>0</v>
      </c>
      <c r="L237" s="495">
        <f t="shared" si="32"/>
        <v>0</v>
      </c>
      <c r="M237" s="454">
        <f t="shared" si="33"/>
        <v>0</v>
      </c>
      <c r="N237" s="454">
        <f t="shared" si="34"/>
        <v>0</v>
      </c>
      <c r="O237" s="455">
        <f t="shared" si="35"/>
        <v>0</v>
      </c>
      <c r="P237" s="496">
        <f t="shared" si="29"/>
        <v>0</v>
      </c>
      <c r="Q237" s="488"/>
      <c r="R237" s="399"/>
      <c r="S237" s="400"/>
      <c r="T237" s="292">
        <f t="shared" si="30"/>
        <v>0</v>
      </c>
    </row>
    <row r="238" spans="1:20" s="292" customFormat="1" ht="15.75" hidden="1" outlineLevel="1" x14ac:dyDescent="0.25">
      <c r="A238" s="504"/>
      <c r="B238" s="457"/>
      <c r="C238" s="505"/>
      <c r="D238" s="489"/>
      <c r="E238" s="490"/>
      <c r="F238" s="491"/>
      <c r="G238" s="492"/>
      <c r="H238" s="493"/>
      <c r="I238" s="493"/>
      <c r="J238" s="493"/>
      <c r="K238" s="494">
        <f t="shared" si="23"/>
        <v>0</v>
      </c>
      <c r="L238" s="495">
        <f t="shared" si="32"/>
        <v>0</v>
      </c>
      <c r="M238" s="454">
        <f t="shared" si="33"/>
        <v>0</v>
      </c>
      <c r="N238" s="454">
        <f t="shared" si="34"/>
        <v>0</v>
      </c>
      <c r="O238" s="455">
        <f t="shared" si="35"/>
        <v>0</v>
      </c>
      <c r="P238" s="496">
        <f t="shared" si="29"/>
        <v>0</v>
      </c>
      <c r="Q238" s="488"/>
      <c r="R238" s="399"/>
      <c r="S238" s="400"/>
      <c r="T238" s="292">
        <f t="shared" si="30"/>
        <v>0</v>
      </c>
    </row>
    <row r="239" spans="1:20" s="292" customFormat="1" ht="15.75" hidden="1" outlineLevel="1" x14ac:dyDescent="0.25">
      <c r="A239" s="504"/>
      <c r="B239" s="457"/>
      <c r="C239" s="505"/>
      <c r="D239" s="489"/>
      <c r="E239" s="490"/>
      <c r="F239" s="491"/>
      <c r="G239" s="492"/>
      <c r="H239" s="493"/>
      <c r="I239" s="493"/>
      <c r="J239" s="493"/>
      <c r="K239" s="494">
        <f t="shared" si="23"/>
        <v>0</v>
      </c>
      <c r="L239" s="495">
        <f t="shared" si="32"/>
        <v>0</v>
      </c>
      <c r="M239" s="454">
        <f t="shared" si="33"/>
        <v>0</v>
      </c>
      <c r="N239" s="454">
        <f t="shared" si="34"/>
        <v>0</v>
      </c>
      <c r="O239" s="455">
        <f t="shared" si="35"/>
        <v>0</v>
      </c>
      <c r="P239" s="496">
        <f t="shared" si="29"/>
        <v>0</v>
      </c>
      <c r="Q239" s="488"/>
      <c r="R239" s="399"/>
      <c r="S239" s="400"/>
      <c r="T239" s="292">
        <f t="shared" si="30"/>
        <v>0</v>
      </c>
    </row>
    <row r="240" spans="1:20" s="292" customFormat="1" ht="15.75" hidden="1" outlineLevel="1" x14ac:dyDescent="0.25">
      <c r="A240" s="504"/>
      <c r="B240" s="457"/>
      <c r="C240" s="505"/>
      <c r="D240" s="489"/>
      <c r="E240" s="490"/>
      <c r="F240" s="491"/>
      <c r="G240" s="492"/>
      <c r="H240" s="493"/>
      <c r="I240" s="493"/>
      <c r="J240" s="493"/>
      <c r="K240" s="494">
        <f t="shared" ref="K240:K303" si="36">SUM(G240:J240)</f>
        <v>0</v>
      </c>
      <c r="L240" s="495">
        <f t="shared" si="32"/>
        <v>0</v>
      </c>
      <c r="M240" s="454">
        <f t="shared" si="33"/>
        <v>0</v>
      </c>
      <c r="N240" s="454">
        <f t="shared" si="34"/>
        <v>0</v>
      </c>
      <c r="O240" s="455">
        <f t="shared" si="35"/>
        <v>0</v>
      </c>
      <c r="P240" s="496">
        <f t="shared" si="29"/>
        <v>0</v>
      </c>
      <c r="Q240" s="488"/>
      <c r="R240" s="399"/>
      <c r="S240" s="400"/>
      <c r="T240" s="292">
        <f t="shared" si="30"/>
        <v>0</v>
      </c>
    </row>
    <row r="241" spans="1:20" s="292" customFormat="1" ht="15.75" hidden="1" outlineLevel="1" x14ac:dyDescent="0.25">
      <c r="A241" s="504"/>
      <c r="B241" s="457"/>
      <c r="C241" s="505"/>
      <c r="D241" s="489"/>
      <c r="E241" s="490"/>
      <c r="F241" s="491"/>
      <c r="G241" s="492"/>
      <c r="H241" s="493"/>
      <c r="I241" s="493"/>
      <c r="J241" s="493"/>
      <c r="K241" s="494">
        <f t="shared" si="36"/>
        <v>0</v>
      </c>
      <c r="L241" s="495">
        <f t="shared" si="32"/>
        <v>0</v>
      </c>
      <c r="M241" s="454">
        <f t="shared" si="33"/>
        <v>0</v>
      </c>
      <c r="N241" s="454">
        <f t="shared" si="34"/>
        <v>0</v>
      </c>
      <c r="O241" s="455">
        <f t="shared" si="35"/>
        <v>0</v>
      </c>
      <c r="P241" s="496">
        <f t="shared" si="29"/>
        <v>0</v>
      </c>
      <c r="Q241" s="488"/>
      <c r="R241" s="399"/>
      <c r="S241" s="400"/>
      <c r="T241" s="292">
        <f t="shared" si="30"/>
        <v>0</v>
      </c>
    </row>
    <row r="242" spans="1:20" s="292" customFormat="1" ht="15.75" hidden="1" outlineLevel="1" x14ac:dyDescent="0.25">
      <c r="A242" s="504"/>
      <c r="B242" s="457"/>
      <c r="C242" s="505"/>
      <c r="D242" s="489"/>
      <c r="E242" s="490"/>
      <c r="F242" s="491"/>
      <c r="G242" s="492"/>
      <c r="H242" s="493"/>
      <c r="I242" s="493"/>
      <c r="J242" s="493"/>
      <c r="K242" s="494">
        <f t="shared" si="36"/>
        <v>0</v>
      </c>
      <c r="L242" s="495">
        <f t="shared" si="32"/>
        <v>0</v>
      </c>
      <c r="M242" s="454">
        <f t="shared" si="33"/>
        <v>0</v>
      </c>
      <c r="N242" s="454">
        <f t="shared" si="34"/>
        <v>0</v>
      </c>
      <c r="O242" s="455">
        <f t="shared" si="35"/>
        <v>0</v>
      </c>
      <c r="P242" s="496">
        <f t="shared" si="29"/>
        <v>0</v>
      </c>
      <c r="Q242" s="488"/>
      <c r="R242" s="399"/>
      <c r="S242" s="400"/>
      <c r="T242" s="292">
        <f t="shared" si="30"/>
        <v>0</v>
      </c>
    </row>
    <row r="243" spans="1:20" s="292" customFormat="1" ht="15.75" hidden="1" outlineLevel="1" x14ac:dyDescent="0.25">
      <c r="A243" s="504"/>
      <c r="B243" s="457"/>
      <c r="C243" s="505"/>
      <c r="D243" s="489"/>
      <c r="E243" s="490"/>
      <c r="F243" s="491"/>
      <c r="G243" s="492"/>
      <c r="H243" s="493"/>
      <c r="I243" s="493"/>
      <c r="J243" s="493"/>
      <c r="K243" s="494">
        <f t="shared" si="36"/>
        <v>0</v>
      </c>
      <c r="L243" s="495">
        <f t="shared" si="32"/>
        <v>0</v>
      </c>
      <c r="M243" s="454">
        <f t="shared" si="33"/>
        <v>0</v>
      </c>
      <c r="N243" s="454">
        <f t="shared" si="34"/>
        <v>0</v>
      </c>
      <c r="O243" s="455">
        <f t="shared" si="35"/>
        <v>0</v>
      </c>
      <c r="P243" s="496">
        <f t="shared" si="29"/>
        <v>0</v>
      </c>
      <c r="Q243" s="488"/>
      <c r="R243" s="399"/>
      <c r="S243" s="400"/>
      <c r="T243" s="292">
        <f t="shared" si="30"/>
        <v>0</v>
      </c>
    </row>
    <row r="244" spans="1:20" s="292" customFormat="1" ht="15.75" hidden="1" outlineLevel="1" x14ac:dyDescent="0.25">
      <c r="A244" s="504"/>
      <c r="B244" s="457"/>
      <c r="C244" s="505"/>
      <c r="D244" s="489"/>
      <c r="E244" s="490"/>
      <c r="F244" s="491"/>
      <c r="G244" s="492"/>
      <c r="H244" s="493"/>
      <c r="I244" s="493"/>
      <c r="J244" s="493"/>
      <c r="K244" s="494">
        <f t="shared" si="36"/>
        <v>0</v>
      </c>
      <c r="L244" s="495">
        <f t="shared" si="32"/>
        <v>0</v>
      </c>
      <c r="M244" s="454">
        <f t="shared" si="33"/>
        <v>0</v>
      </c>
      <c r="N244" s="454">
        <f t="shared" si="34"/>
        <v>0</v>
      </c>
      <c r="O244" s="455">
        <f t="shared" si="35"/>
        <v>0</v>
      </c>
      <c r="P244" s="496">
        <f t="shared" si="29"/>
        <v>0</v>
      </c>
      <c r="Q244" s="488"/>
      <c r="R244" s="399"/>
      <c r="S244" s="400"/>
      <c r="T244" s="292">
        <f t="shared" si="30"/>
        <v>0</v>
      </c>
    </row>
    <row r="245" spans="1:20" s="292" customFormat="1" ht="15.75" hidden="1" outlineLevel="1" x14ac:dyDescent="0.25">
      <c r="A245" s="504"/>
      <c r="B245" s="457"/>
      <c r="C245" s="505"/>
      <c r="D245" s="489"/>
      <c r="E245" s="490"/>
      <c r="F245" s="491"/>
      <c r="G245" s="492"/>
      <c r="H245" s="493"/>
      <c r="I245" s="493"/>
      <c r="J245" s="493"/>
      <c r="K245" s="494">
        <f t="shared" si="36"/>
        <v>0</v>
      </c>
      <c r="L245" s="495">
        <f t="shared" si="32"/>
        <v>0</v>
      </c>
      <c r="M245" s="454">
        <f t="shared" si="33"/>
        <v>0</v>
      </c>
      <c r="N245" s="454">
        <f t="shared" si="34"/>
        <v>0</v>
      </c>
      <c r="O245" s="455">
        <f t="shared" si="35"/>
        <v>0</v>
      </c>
      <c r="P245" s="496">
        <f t="shared" si="29"/>
        <v>0</v>
      </c>
      <c r="Q245" s="488"/>
      <c r="R245" s="399"/>
      <c r="S245" s="400"/>
      <c r="T245" s="292">
        <f t="shared" si="30"/>
        <v>0</v>
      </c>
    </row>
    <row r="246" spans="1:20" s="292" customFormat="1" ht="15.75" hidden="1" outlineLevel="1" x14ac:dyDescent="0.25">
      <c r="A246" s="504"/>
      <c r="B246" s="457"/>
      <c r="C246" s="505"/>
      <c r="D246" s="489"/>
      <c r="E246" s="490"/>
      <c r="F246" s="491"/>
      <c r="G246" s="492"/>
      <c r="H246" s="493"/>
      <c r="I246" s="493"/>
      <c r="J246" s="493"/>
      <c r="K246" s="494">
        <f t="shared" si="36"/>
        <v>0</v>
      </c>
      <c r="L246" s="495">
        <f t="shared" si="32"/>
        <v>0</v>
      </c>
      <c r="M246" s="454">
        <f t="shared" si="33"/>
        <v>0</v>
      </c>
      <c r="N246" s="454">
        <f t="shared" si="34"/>
        <v>0</v>
      </c>
      <c r="O246" s="455">
        <f t="shared" si="35"/>
        <v>0</v>
      </c>
      <c r="P246" s="496">
        <f t="shared" si="29"/>
        <v>0</v>
      </c>
      <c r="Q246" s="488"/>
      <c r="R246" s="399"/>
      <c r="S246" s="400"/>
      <c r="T246" s="292">
        <f t="shared" si="30"/>
        <v>0</v>
      </c>
    </row>
    <row r="247" spans="1:20" s="292" customFormat="1" ht="15.75" hidden="1" outlineLevel="1" x14ac:dyDescent="0.25">
      <c r="A247" s="504"/>
      <c r="B247" s="457"/>
      <c r="C247" s="505"/>
      <c r="D247" s="489"/>
      <c r="E247" s="490"/>
      <c r="F247" s="491"/>
      <c r="G247" s="492"/>
      <c r="H247" s="493"/>
      <c r="I247" s="493"/>
      <c r="J247" s="493"/>
      <c r="K247" s="494">
        <f t="shared" si="36"/>
        <v>0</v>
      </c>
      <c r="L247" s="495">
        <f t="shared" si="32"/>
        <v>0</v>
      </c>
      <c r="M247" s="454">
        <f t="shared" si="33"/>
        <v>0</v>
      </c>
      <c r="N247" s="454">
        <f t="shared" si="34"/>
        <v>0</v>
      </c>
      <c r="O247" s="455">
        <f t="shared" si="35"/>
        <v>0</v>
      </c>
      <c r="P247" s="496">
        <f t="shared" si="29"/>
        <v>0</v>
      </c>
      <c r="Q247" s="488"/>
      <c r="R247" s="399"/>
      <c r="S247" s="400"/>
      <c r="T247" s="292">
        <f t="shared" si="30"/>
        <v>0</v>
      </c>
    </row>
    <row r="248" spans="1:20" s="292" customFormat="1" ht="15.75" hidden="1" outlineLevel="1" x14ac:dyDescent="0.25">
      <c r="A248" s="504"/>
      <c r="B248" s="457"/>
      <c r="C248" s="505"/>
      <c r="D248" s="489"/>
      <c r="E248" s="490"/>
      <c r="F248" s="491"/>
      <c r="G248" s="492"/>
      <c r="H248" s="493"/>
      <c r="I248" s="493"/>
      <c r="J248" s="493"/>
      <c r="K248" s="494">
        <f t="shared" si="36"/>
        <v>0</v>
      </c>
      <c r="L248" s="495">
        <f t="shared" si="32"/>
        <v>0</v>
      </c>
      <c r="M248" s="454">
        <f t="shared" si="33"/>
        <v>0</v>
      </c>
      <c r="N248" s="454">
        <f t="shared" si="34"/>
        <v>0</v>
      </c>
      <c r="O248" s="455">
        <f t="shared" si="35"/>
        <v>0</v>
      </c>
      <c r="P248" s="496">
        <f t="shared" si="29"/>
        <v>0</v>
      </c>
      <c r="Q248" s="488"/>
      <c r="R248" s="399"/>
      <c r="S248" s="400"/>
      <c r="T248" s="292">
        <f t="shared" si="30"/>
        <v>0</v>
      </c>
    </row>
    <row r="249" spans="1:20" s="292" customFormat="1" ht="15.75" hidden="1" outlineLevel="1" x14ac:dyDescent="0.25">
      <c r="A249" s="504"/>
      <c r="B249" s="457"/>
      <c r="C249" s="505"/>
      <c r="D249" s="489"/>
      <c r="E249" s="490"/>
      <c r="F249" s="491"/>
      <c r="G249" s="492"/>
      <c r="H249" s="493"/>
      <c r="I249" s="493"/>
      <c r="J249" s="493"/>
      <c r="K249" s="494">
        <f t="shared" si="36"/>
        <v>0</v>
      </c>
      <c r="L249" s="495">
        <f t="shared" si="32"/>
        <v>0</v>
      </c>
      <c r="M249" s="454">
        <f t="shared" si="33"/>
        <v>0</v>
      </c>
      <c r="N249" s="454">
        <f t="shared" si="34"/>
        <v>0</v>
      </c>
      <c r="O249" s="455">
        <f t="shared" si="35"/>
        <v>0</v>
      </c>
      <c r="P249" s="496">
        <f t="shared" si="29"/>
        <v>0</v>
      </c>
      <c r="Q249" s="488"/>
      <c r="R249" s="399"/>
      <c r="S249" s="400"/>
      <c r="T249" s="292">
        <f t="shared" si="30"/>
        <v>0</v>
      </c>
    </row>
    <row r="250" spans="1:20" s="292" customFormat="1" ht="15.75" hidden="1" outlineLevel="1" x14ac:dyDescent="0.25">
      <c r="A250" s="504"/>
      <c r="B250" s="457"/>
      <c r="C250" s="505"/>
      <c r="D250" s="489"/>
      <c r="E250" s="490"/>
      <c r="F250" s="491"/>
      <c r="G250" s="492"/>
      <c r="H250" s="493"/>
      <c r="I250" s="493"/>
      <c r="J250" s="493"/>
      <c r="K250" s="494">
        <f t="shared" si="36"/>
        <v>0</v>
      </c>
      <c r="L250" s="495">
        <f t="shared" si="32"/>
        <v>0</v>
      </c>
      <c r="M250" s="454">
        <f t="shared" si="33"/>
        <v>0</v>
      </c>
      <c r="N250" s="454">
        <f t="shared" si="34"/>
        <v>0</v>
      </c>
      <c r="O250" s="455">
        <f t="shared" si="35"/>
        <v>0</v>
      </c>
      <c r="P250" s="496">
        <f t="shared" si="29"/>
        <v>0</v>
      </c>
      <c r="Q250" s="488"/>
      <c r="R250" s="399"/>
      <c r="S250" s="400"/>
      <c r="T250" s="292">
        <f t="shared" si="30"/>
        <v>0</v>
      </c>
    </row>
    <row r="251" spans="1:20" s="292" customFormat="1" ht="15.75" hidden="1" outlineLevel="1" x14ac:dyDescent="0.25">
      <c r="A251" s="504"/>
      <c r="B251" s="457"/>
      <c r="C251" s="505"/>
      <c r="D251" s="489"/>
      <c r="E251" s="490"/>
      <c r="F251" s="491"/>
      <c r="G251" s="492"/>
      <c r="H251" s="493"/>
      <c r="I251" s="493"/>
      <c r="J251" s="493"/>
      <c r="K251" s="494">
        <f t="shared" si="36"/>
        <v>0</v>
      </c>
      <c r="L251" s="495">
        <f t="shared" si="32"/>
        <v>0</v>
      </c>
      <c r="M251" s="454">
        <f t="shared" si="33"/>
        <v>0</v>
      </c>
      <c r="N251" s="454">
        <f t="shared" si="34"/>
        <v>0</v>
      </c>
      <c r="O251" s="455">
        <f t="shared" si="35"/>
        <v>0</v>
      </c>
      <c r="P251" s="496">
        <f t="shared" si="29"/>
        <v>0</v>
      </c>
      <c r="Q251" s="488"/>
      <c r="R251" s="399"/>
      <c r="S251" s="400"/>
      <c r="T251" s="292">
        <f t="shared" si="30"/>
        <v>0</v>
      </c>
    </row>
    <row r="252" spans="1:20" s="292" customFormat="1" ht="15.75" hidden="1" outlineLevel="1" x14ac:dyDescent="0.25">
      <c r="A252" s="504"/>
      <c r="B252" s="457"/>
      <c r="C252" s="505"/>
      <c r="D252" s="489"/>
      <c r="E252" s="490"/>
      <c r="F252" s="491"/>
      <c r="G252" s="492"/>
      <c r="H252" s="493"/>
      <c r="I252" s="493"/>
      <c r="J252" s="493"/>
      <c r="K252" s="494">
        <f t="shared" si="36"/>
        <v>0</v>
      </c>
      <c r="L252" s="495">
        <f t="shared" si="32"/>
        <v>0</v>
      </c>
      <c r="M252" s="454">
        <f t="shared" si="33"/>
        <v>0</v>
      </c>
      <c r="N252" s="454">
        <f t="shared" si="34"/>
        <v>0</v>
      </c>
      <c r="O252" s="455">
        <f t="shared" si="35"/>
        <v>0</v>
      </c>
      <c r="P252" s="496">
        <f t="shared" si="29"/>
        <v>0</v>
      </c>
      <c r="Q252" s="488"/>
      <c r="R252" s="399"/>
      <c r="S252" s="400"/>
      <c r="T252" s="292">
        <f t="shared" si="30"/>
        <v>0</v>
      </c>
    </row>
    <row r="253" spans="1:20" s="292" customFormat="1" ht="15.75" hidden="1" outlineLevel="1" x14ac:dyDescent="0.25">
      <c r="A253" s="504"/>
      <c r="B253" s="457"/>
      <c r="C253" s="505"/>
      <c r="D253" s="489"/>
      <c r="E253" s="490"/>
      <c r="F253" s="491"/>
      <c r="G253" s="492"/>
      <c r="H253" s="493"/>
      <c r="I253" s="493"/>
      <c r="J253" s="493"/>
      <c r="K253" s="494">
        <f t="shared" si="36"/>
        <v>0</v>
      </c>
      <c r="L253" s="495">
        <f t="shared" si="32"/>
        <v>0</v>
      </c>
      <c r="M253" s="454">
        <f t="shared" si="33"/>
        <v>0</v>
      </c>
      <c r="N253" s="454">
        <f t="shared" si="34"/>
        <v>0</v>
      </c>
      <c r="O253" s="455">
        <f t="shared" si="35"/>
        <v>0</v>
      </c>
      <c r="P253" s="496">
        <f t="shared" si="29"/>
        <v>0</v>
      </c>
      <c r="Q253" s="488"/>
      <c r="R253" s="399"/>
      <c r="S253" s="400"/>
      <c r="T253" s="292">
        <f t="shared" si="30"/>
        <v>0</v>
      </c>
    </row>
    <row r="254" spans="1:20" s="292" customFormat="1" ht="15.75" hidden="1" outlineLevel="1" x14ac:dyDescent="0.25">
      <c r="A254" s="504"/>
      <c r="B254" s="457"/>
      <c r="C254" s="505"/>
      <c r="D254" s="489"/>
      <c r="E254" s="490"/>
      <c r="F254" s="491"/>
      <c r="G254" s="492"/>
      <c r="H254" s="493"/>
      <c r="I254" s="493"/>
      <c r="J254" s="493"/>
      <c r="K254" s="494">
        <f t="shared" si="36"/>
        <v>0</v>
      </c>
      <c r="L254" s="495">
        <f t="shared" si="32"/>
        <v>0</v>
      </c>
      <c r="M254" s="454">
        <f t="shared" si="33"/>
        <v>0</v>
      </c>
      <c r="N254" s="454">
        <f t="shared" si="34"/>
        <v>0</v>
      </c>
      <c r="O254" s="455">
        <f t="shared" si="35"/>
        <v>0</v>
      </c>
      <c r="P254" s="496">
        <f t="shared" si="29"/>
        <v>0</v>
      </c>
      <c r="Q254" s="488"/>
      <c r="R254" s="399"/>
      <c r="S254" s="400"/>
      <c r="T254" s="292">
        <f t="shared" si="30"/>
        <v>0</v>
      </c>
    </row>
    <row r="255" spans="1:20" s="292" customFormat="1" ht="15.75" hidden="1" outlineLevel="1" x14ac:dyDescent="0.25">
      <c r="A255" s="504"/>
      <c r="B255" s="457"/>
      <c r="C255" s="505"/>
      <c r="D255" s="489"/>
      <c r="E255" s="490"/>
      <c r="F255" s="491"/>
      <c r="G255" s="492"/>
      <c r="H255" s="493"/>
      <c r="I255" s="493"/>
      <c r="J255" s="493"/>
      <c r="K255" s="494">
        <f t="shared" si="36"/>
        <v>0</v>
      </c>
      <c r="L255" s="495">
        <f t="shared" si="32"/>
        <v>0</v>
      </c>
      <c r="M255" s="454">
        <f t="shared" si="33"/>
        <v>0</v>
      </c>
      <c r="N255" s="454">
        <f t="shared" si="34"/>
        <v>0</v>
      </c>
      <c r="O255" s="455">
        <f t="shared" si="35"/>
        <v>0</v>
      </c>
      <c r="P255" s="496">
        <f t="shared" si="29"/>
        <v>0</v>
      </c>
      <c r="Q255" s="488"/>
      <c r="R255" s="399"/>
      <c r="S255" s="400"/>
      <c r="T255" s="292">
        <f t="shared" si="30"/>
        <v>0</v>
      </c>
    </row>
    <row r="256" spans="1:20" s="292" customFormat="1" ht="15.75" hidden="1" outlineLevel="1" x14ac:dyDescent="0.25">
      <c r="A256" s="504"/>
      <c r="B256" s="457"/>
      <c r="C256" s="505"/>
      <c r="D256" s="489"/>
      <c r="E256" s="490"/>
      <c r="F256" s="491"/>
      <c r="G256" s="492"/>
      <c r="H256" s="493"/>
      <c r="I256" s="493"/>
      <c r="J256" s="493"/>
      <c r="K256" s="494">
        <f t="shared" si="36"/>
        <v>0</v>
      </c>
      <c r="L256" s="495">
        <f t="shared" si="32"/>
        <v>0</v>
      </c>
      <c r="M256" s="454">
        <f t="shared" si="33"/>
        <v>0</v>
      </c>
      <c r="N256" s="454">
        <f t="shared" si="34"/>
        <v>0</v>
      </c>
      <c r="O256" s="455">
        <f t="shared" si="35"/>
        <v>0</v>
      </c>
      <c r="P256" s="496">
        <f t="shared" si="29"/>
        <v>0</v>
      </c>
      <c r="Q256" s="488"/>
      <c r="R256" s="399"/>
      <c r="S256" s="400"/>
      <c r="T256" s="292">
        <f t="shared" si="30"/>
        <v>0</v>
      </c>
    </row>
    <row r="257" spans="1:20" s="292" customFormat="1" ht="15.75" hidden="1" outlineLevel="1" x14ac:dyDescent="0.25">
      <c r="A257" s="504"/>
      <c r="B257" s="457"/>
      <c r="C257" s="505"/>
      <c r="D257" s="489"/>
      <c r="E257" s="490"/>
      <c r="F257" s="491"/>
      <c r="G257" s="492"/>
      <c r="H257" s="493"/>
      <c r="I257" s="493"/>
      <c r="J257" s="493"/>
      <c r="K257" s="494">
        <f t="shared" si="36"/>
        <v>0</v>
      </c>
      <c r="L257" s="495">
        <f t="shared" si="32"/>
        <v>0</v>
      </c>
      <c r="M257" s="454">
        <f t="shared" si="33"/>
        <v>0</v>
      </c>
      <c r="N257" s="454">
        <f t="shared" si="34"/>
        <v>0</v>
      </c>
      <c r="O257" s="455">
        <f t="shared" si="35"/>
        <v>0</v>
      </c>
      <c r="P257" s="496">
        <f t="shared" si="29"/>
        <v>0</v>
      </c>
      <c r="Q257" s="488"/>
      <c r="R257" s="399"/>
      <c r="S257" s="400"/>
      <c r="T257" s="292">
        <f t="shared" si="30"/>
        <v>0</v>
      </c>
    </row>
    <row r="258" spans="1:20" s="292" customFormat="1" ht="15.75" hidden="1" outlineLevel="1" x14ac:dyDescent="0.25">
      <c r="A258" s="504"/>
      <c r="B258" s="457"/>
      <c r="C258" s="505"/>
      <c r="D258" s="489"/>
      <c r="E258" s="490"/>
      <c r="F258" s="491"/>
      <c r="G258" s="492"/>
      <c r="H258" s="493"/>
      <c r="I258" s="493"/>
      <c r="J258" s="493"/>
      <c r="K258" s="494">
        <f t="shared" si="36"/>
        <v>0</v>
      </c>
      <c r="L258" s="495">
        <f t="shared" si="32"/>
        <v>0</v>
      </c>
      <c r="M258" s="454">
        <f t="shared" si="33"/>
        <v>0</v>
      </c>
      <c r="N258" s="454">
        <f t="shared" si="34"/>
        <v>0</v>
      </c>
      <c r="O258" s="455">
        <f t="shared" si="35"/>
        <v>0</v>
      </c>
      <c r="P258" s="496">
        <f t="shared" si="29"/>
        <v>0</v>
      </c>
      <c r="Q258" s="488"/>
      <c r="R258" s="399"/>
      <c r="S258" s="400"/>
      <c r="T258" s="292">
        <f t="shared" si="30"/>
        <v>0</v>
      </c>
    </row>
    <row r="259" spans="1:20" s="292" customFormat="1" ht="16.5" hidden="1" outlineLevel="1" thickBot="1" x14ac:dyDescent="0.3">
      <c r="A259" s="504"/>
      <c r="B259" s="457"/>
      <c r="C259" s="505"/>
      <c r="D259" s="489"/>
      <c r="E259" s="490"/>
      <c r="F259" s="491"/>
      <c r="G259" s="548"/>
      <c r="H259" s="549"/>
      <c r="I259" s="549"/>
      <c r="J259" s="549"/>
      <c r="K259" s="550">
        <f t="shared" si="36"/>
        <v>0</v>
      </c>
      <c r="L259" s="495">
        <f t="shared" si="32"/>
        <v>0</v>
      </c>
      <c r="M259" s="454">
        <f t="shared" si="33"/>
        <v>0</v>
      </c>
      <c r="N259" s="454">
        <f t="shared" si="34"/>
        <v>0</v>
      </c>
      <c r="O259" s="455">
        <f t="shared" si="35"/>
        <v>0</v>
      </c>
      <c r="P259" s="496">
        <f t="shared" si="29"/>
        <v>0</v>
      </c>
      <c r="Q259" s="506"/>
      <c r="R259" s="399"/>
      <c r="S259" s="400"/>
      <c r="T259" s="292">
        <f t="shared" si="30"/>
        <v>0</v>
      </c>
    </row>
    <row r="260" spans="1:20" s="312" customFormat="1" ht="16.5" collapsed="1" thickBot="1" x14ac:dyDescent="0.3">
      <c r="A260" s="498"/>
      <c r="B260" s="470" t="s">
        <v>754</v>
      </c>
      <c r="C260" s="499"/>
      <c r="D260" s="460">
        <f>D231</f>
        <v>1.048</v>
      </c>
      <c r="E260" s="471">
        <f>SUM(E231:E259)</f>
        <v>0</v>
      </c>
      <c r="F260" s="472">
        <f t="shared" ref="F260:O260" si="37">SUM(F231:F259)</f>
        <v>0</v>
      </c>
      <c r="G260" s="541">
        <f t="shared" si="37"/>
        <v>0</v>
      </c>
      <c r="H260" s="542">
        <f t="shared" si="37"/>
        <v>0</v>
      </c>
      <c r="I260" s="542">
        <f t="shared" si="37"/>
        <v>0.17488125029916449</v>
      </c>
      <c r="J260" s="542">
        <f t="shared" si="37"/>
        <v>0</v>
      </c>
      <c r="K260" s="543">
        <f t="shared" si="36"/>
        <v>0.17488125029916449</v>
      </c>
      <c r="L260" s="476">
        <f t="shared" si="37"/>
        <v>0</v>
      </c>
      <c r="M260" s="477">
        <f t="shared" si="37"/>
        <v>0</v>
      </c>
      <c r="N260" s="477">
        <f t="shared" si="37"/>
        <v>0</v>
      </c>
      <c r="O260" s="478">
        <f t="shared" si="37"/>
        <v>0</v>
      </c>
      <c r="P260" s="479">
        <f t="shared" si="29"/>
        <v>0</v>
      </c>
      <c r="Q260" s="462">
        <f>ROUND(P260*1.2,8)</f>
        <v>0</v>
      </c>
      <c r="R260" s="463">
        <f>E260</f>
        <v>0</v>
      </c>
      <c r="S260" s="464">
        <f>F260</f>
        <v>0</v>
      </c>
      <c r="T260" s="312">
        <f t="shared" si="30"/>
        <v>0</v>
      </c>
    </row>
    <row r="261" spans="1:20" s="292" customFormat="1" ht="15.75" hidden="1" outlineLevel="1" x14ac:dyDescent="0.25">
      <c r="A261" s="500"/>
      <c r="B261" s="465"/>
      <c r="C261" s="311"/>
      <c r="D261" s="480">
        <v>1.048</v>
      </c>
      <c r="E261" s="481"/>
      <c r="F261" s="482"/>
      <c r="G261" s="501"/>
      <c r="H261" s="502"/>
      <c r="I261" s="502">
        <f>D261*D231*D201*D171*D141*I20</f>
        <v>0.18327555031352438</v>
      </c>
      <c r="J261" s="502"/>
      <c r="K261" s="503">
        <f t="shared" si="36"/>
        <v>0.18327555031352438</v>
      </c>
      <c r="L261" s="486">
        <f t="shared" ref="L261:L289" si="38">ROUND(E261*G261,8)+ROUND(F261*G261,8)</f>
        <v>0</v>
      </c>
      <c r="M261" s="446">
        <f t="shared" ref="M261:M289" si="39">ROUND(E261*H261,8)+ROUND(F261*H261,8)</f>
        <v>0</v>
      </c>
      <c r="N261" s="446">
        <f t="shared" ref="N261:N289" si="40">ROUND(E261*I261,8)+ROUND(F261*I261,8)</f>
        <v>0</v>
      </c>
      <c r="O261" s="447">
        <f t="shared" ref="O261:O289" si="41">ROUND(E261*J261,8)+ROUND(F261*J261,8)</f>
        <v>0</v>
      </c>
      <c r="P261" s="487">
        <f t="shared" si="29"/>
        <v>0</v>
      </c>
      <c r="Q261" s="488"/>
      <c r="R261" s="399"/>
      <c r="S261" s="400"/>
      <c r="T261" s="292">
        <f t="shared" si="30"/>
        <v>0</v>
      </c>
    </row>
    <row r="262" spans="1:20" s="292" customFormat="1" ht="15.75" hidden="1" outlineLevel="1" x14ac:dyDescent="0.25">
      <c r="A262" s="504"/>
      <c r="B262" s="457"/>
      <c r="C262" s="293"/>
      <c r="D262" s="489"/>
      <c r="E262" s="490"/>
      <c r="F262" s="491"/>
      <c r="G262" s="492"/>
      <c r="H262" s="493"/>
      <c r="I262" s="493"/>
      <c r="J262" s="493"/>
      <c r="K262" s="494">
        <f t="shared" si="36"/>
        <v>0</v>
      </c>
      <c r="L262" s="495">
        <f t="shared" si="38"/>
        <v>0</v>
      </c>
      <c r="M262" s="454">
        <f t="shared" si="39"/>
        <v>0</v>
      </c>
      <c r="N262" s="454">
        <f t="shared" si="40"/>
        <v>0</v>
      </c>
      <c r="O262" s="455">
        <f t="shared" si="41"/>
        <v>0</v>
      </c>
      <c r="P262" s="496">
        <f t="shared" si="29"/>
        <v>0</v>
      </c>
      <c r="Q262" s="488"/>
      <c r="R262" s="399"/>
      <c r="S262" s="400"/>
      <c r="T262" s="292">
        <f t="shared" si="30"/>
        <v>0</v>
      </c>
    </row>
    <row r="263" spans="1:20" s="292" customFormat="1" ht="15.75" hidden="1" outlineLevel="1" x14ac:dyDescent="0.25">
      <c r="A263" s="504"/>
      <c r="B263" s="457"/>
      <c r="C263" s="293"/>
      <c r="D263" s="489"/>
      <c r="E263" s="490"/>
      <c r="F263" s="491"/>
      <c r="G263" s="492"/>
      <c r="H263" s="493"/>
      <c r="I263" s="493"/>
      <c r="J263" s="493"/>
      <c r="K263" s="494">
        <f t="shared" si="36"/>
        <v>0</v>
      </c>
      <c r="L263" s="495">
        <f t="shared" si="38"/>
        <v>0</v>
      </c>
      <c r="M263" s="454">
        <f t="shared" si="39"/>
        <v>0</v>
      </c>
      <c r="N263" s="454">
        <f t="shared" si="40"/>
        <v>0</v>
      </c>
      <c r="O263" s="455">
        <f t="shared" si="41"/>
        <v>0</v>
      </c>
      <c r="P263" s="496">
        <f t="shared" si="29"/>
        <v>0</v>
      </c>
      <c r="Q263" s="488"/>
      <c r="R263" s="399"/>
      <c r="S263" s="400"/>
      <c r="T263" s="292">
        <f t="shared" si="30"/>
        <v>0</v>
      </c>
    </row>
    <row r="264" spans="1:20" s="292" customFormat="1" ht="15.75" hidden="1" outlineLevel="1" x14ac:dyDescent="0.25">
      <c r="A264" s="504"/>
      <c r="B264" s="457"/>
      <c r="C264" s="293"/>
      <c r="D264" s="489"/>
      <c r="E264" s="490"/>
      <c r="F264" s="491"/>
      <c r="G264" s="492"/>
      <c r="H264" s="493"/>
      <c r="I264" s="493"/>
      <c r="J264" s="493"/>
      <c r="K264" s="494">
        <f t="shared" si="36"/>
        <v>0</v>
      </c>
      <c r="L264" s="495">
        <f t="shared" si="38"/>
        <v>0</v>
      </c>
      <c r="M264" s="454">
        <f t="shared" si="39"/>
        <v>0</v>
      </c>
      <c r="N264" s="454">
        <f t="shared" si="40"/>
        <v>0</v>
      </c>
      <c r="O264" s="455">
        <f t="shared" si="41"/>
        <v>0</v>
      </c>
      <c r="P264" s="496">
        <f t="shared" si="29"/>
        <v>0</v>
      </c>
      <c r="Q264" s="488"/>
      <c r="R264" s="399"/>
      <c r="S264" s="400"/>
      <c r="T264" s="292">
        <f t="shared" si="30"/>
        <v>0</v>
      </c>
    </row>
    <row r="265" spans="1:20" s="292" customFormat="1" ht="15.75" hidden="1" outlineLevel="1" x14ac:dyDescent="0.25">
      <c r="A265" s="504"/>
      <c r="B265" s="457"/>
      <c r="C265" s="293"/>
      <c r="D265" s="489"/>
      <c r="E265" s="490"/>
      <c r="F265" s="491"/>
      <c r="G265" s="492"/>
      <c r="H265" s="493"/>
      <c r="I265" s="493"/>
      <c r="J265" s="493"/>
      <c r="K265" s="494">
        <f t="shared" si="36"/>
        <v>0</v>
      </c>
      <c r="L265" s="495">
        <f t="shared" si="38"/>
        <v>0</v>
      </c>
      <c r="M265" s="454">
        <f t="shared" si="39"/>
        <v>0</v>
      </c>
      <c r="N265" s="454">
        <f t="shared" si="40"/>
        <v>0</v>
      </c>
      <c r="O265" s="455">
        <f t="shared" si="41"/>
        <v>0</v>
      </c>
      <c r="P265" s="496">
        <f t="shared" si="29"/>
        <v>0</v>
      </c>
      <c r="Q265" s="488"/>
      <c r="R265" s="399"/>
      <c r="S265" s="400"/>
      <c r="T265" s="292">
        <f t="shared" si="30"/>
        <v>0</v>
      </c>
    </row>
    <row r="266" spans="1:20" s="292" customFormat="1" ht="15.75" hidden="1" outlineLevel="1" x14ac:dyDescent="0.25">
      <c r="A266" s="504"/>
      <c r="B266" s="457"/>
      <c r="C266" s="293"/>
      <c r="D266" s="489"/>
      <c r="E266" s="490"/>
      <c r="F266" s="491"/>
      <c r="G266" s="492"/>
      <c r="H266" s="493"/>
      <c r="I266" s="493"/>
      <c r="J266" s="493"/>
      <c r="K266" s="494">
        <f t="shared" si="36"/>
        <v>0</v>
      </c>
      <c r="L266" s="495">
        <f t="shared" si="38"/>
        <v>0</v>
      </c>
      <c r="M266" s="454">
        <f t="shared" si="39"/>
        <v>0</v>
      </c>
      <c r="N266" s="454">
        <f t="shared" si="40"/>
        <v>0</v>
      </c>
      <c r="O266" s="455">
        <f t="shared" si="41"/>
        <v>0</v>
      </c>
      <c r="P266" s="496">
        <f t="shared" si="29"/>
        <v>0</v>
      </c>
      <c r="Q266" s="488"/>
      <c r="R266" s="399"/>
      <c r="S266" s="400"/>
      <c r="T266" s="292">
        <f t="shared" si="30"/>
        <v>0</v>
      </c>
    </row>
    <row r="267" spans="1:20" s="292" customFormat="1" ht="15.75" hidden="1" outlineLevel="1" x14ac:dyDescent="0.25">
      <c r="A267" s="504"/>
      <c r="B267" s="457"/>
      <c r="C267" s="293"/>
      <c r="D267" s="489"/>
      <c r="E267" s="490"/>
      <c r="F267" s="491"/>
      <c r="G267" s="492"/>
      <c r="H267" s="493"/>
      <c r="I267" s="493"/>
      <c r="J267" s="493"/>
      <c r="K267" s="494">
        <f t="shared" si="36"/>
        <v>0</v>
      </c>
      <c r="L267" s="495">
        <f t="shared" si="38"/>
        <v>0</v>
      </c>
      <c r="M267" s="454">
        <f t="shared" si="39"/>
        <v>0</v>
      </c>
      <c r="N267" s="454">
        <f t="shared" si="40"/>
        <v>0</v>
      </c>
      <c r="O267" s="455">
        <f t="shared" si="41"/>
        <v>0</v>
      </c>
      <c r="P267" s="496">
        <f t="shared" si="29"/>
        <v>0</v>
      </c>
      <c r="Q267" s="488"/>
      <c r="R267" s="399"/>
      <c r="S267" s="400"/>
      <c r="T267" s="292">
        <f t="shared" si="30"/>
        <v>0</v>
      </c>
    </row>
    <row r="268" spans="1:20" s="292" customFormat="1" ht="15.75" hidden="1" outlineLevel="1" x14ac:dyDescent="0.25">
      <c r="A268" s="504"/>
      <c r="B268" s="457"/>
      <c r="C268" s="293"/>
      <c r="D268" s="489"/>
      <c r="E268" s="490"/>
      <c r="F268" s="491"/>
      <c r="G268" s="492"/>
      <c r="H268" s="493"/>
      <c r="I268" s="493"/>
      <c r="J268" s="493"/>
      <c r="K268" s="494">
        <f t="shared" si="36"/>
        <v>0</v>
      </c>
      <c r="L268" s="495">
        <f t="shared" si="38"/>
        <v>0</v>
      </c>
      <c r="M268" s="454">
        <f t="shared" si="39"/>
        <v>0</v>
      </c>
      <c r="N268" s="454">
        <f t="shared" si="40"/>
        <v>0</v>
      </c>
      <c r="O268" s="455">
        <f t="shared" si="41"/>
        <v>0</v>
      </c>
      <c r="P268" s="496">
        <f t="shared" si="29"/>
        <v>0</v>
      </c>
      <c r="Q268" s="488"/>
      <c r="R268" s="399"/>
      <c r="S268" s="400"/>
      <c r="T268" s="292">
        <f t="shared" si="30"/>
        <v>0</v>
      </c>
    </row>
    <row r="269" spans="1:20" s="292" customFormat="1" ht="15.75" hidden="1" outlineLevel="1" x14ac:dyDescent="0.25">
      <c r="A269" s="504"/>
      <c r="B269" s="457"/>
      <c r="C269" s="293"/>
      <c r="D269" s="489"/>
      <c r="E269" s="490"/>
      <c r="F269" s="491"/>
      <c r="G269" s="492"/>
      <c r="H269" s="493"/>
      <c r="I269" s="493"/>
      <c r="J269" s="493"/>
      <c r="K269" s="494">
        <f t="shared" si="36"/>
        <v>0</v>
      </c>
      <c r="L269" s="495">
        <f t="shared" si="38"/>
        <v>0</v>
      </c>
      <c r="M269" s="454">
        <f t="shared" si="39"/>
        <v>0</v>
      </c>
      <c r="N269" s="454">
        <f t="shared" si="40"/>
        <v>0</v>
      </c>
      <c r="O269" s="455">
        <f t="shared" si="41"/>
        <v>0</v>
      </c>
      <c r="P269" s="496">
        <f t="shared" ref="P269:P332" si="42">SUM(L269:O269)</f>
        <v>0</v>
      </c>
      <c r="Q269" s="488"/>
      <c r="R269" s="399"/>
      <c r="S269" s="400"/>
      <c r="T269" s="292">
        <f t="shared" ref="T269:T332" si="43">R269+S269</f>
        <v>0</v>
      </c>
    </row>
    <row r="270" spans="1:20" s="292" customFormat="1" ht="15.75" hidden="1" outlineLevel="1" x14ac:dyDescent="0.25">
      <c r="A270" s="504"/>
      <c r="B270" s="457"/>
      <c r="C270" s="293"/>
      <c r="D270" s="489"/>
      <c r="E270" s="490"/>
      <c r="F270" s="491"/>
      <c r="G270" s="492"/>
      <c r="H270" s="493"/>
      <c r="I270" s="493"/>
      <c r="J270" s="493"/>
      <c r="K270" s="494">
        <f t="shared" si="36"/>
        <v>0</v>
      </c>
      <c r="L270" s="495">
        <f t="shared" si="38"/>
        <v>0</v>
      </c>
      <c r="M270" s="454">
        <f t="shared" si="39"/>
        <v>0</v>
      </c>
      <c r="N270" s="454">
        <f t="shared" si="40"/>
        <v>0</v>
      </c>
      <c r="O270" s="455">
        <f t="shared" si="41"/>
        <v>0</v>
      </c>
      <c r="P270" s="496">
        <f t="shared" si="42"/>
        <v>0</v>
      </c>
      <c r="Q270" s="488"/>
      <c r="R270" s="399"/>
      <c r="S270" s="400"/>
      <c r="T270" s="292">
        <f t="shared" si="43"/>
        <v>0</v>
      </c>
    </row>
    <row r="271" spans="1:20" s="292" customFormat="1" ht="15.75" hidden="1" outlineLevel="1" x14ac:dyDescent="0.25">
      <c r="A271" s="504"/>
      <c r="B271" s="457"/>
      <c r="C271" s="293"/>
      <c r="D271" s="489"/>
      <c r="E271" s="490"/>
      <c r="F271" s="491"/>
      <c r="G271" s="492"/>
      <c r="H271" s="493"/>
      <c r="I271" s="493"/>
      <c r="J271" s="493"/>
      <c r="K271" s="494">
        <f t="shared" si="36"/>
        <v>0</v>
      </c>
      <c r="L271" s="495">
        <f t="shared" si="38"/>
        <v>0</v>
      </c>
      <c r="M271" s="454">
        <f t="shared" si="39"/>
        <v>0</v>
      </c>
      <c r="N271" s="454">
        <f t="shared" si="40"/>
        <v>0</v>
      </c>
      <c r="O271" s="455">
        <f t="shared" si="41"/>
        <v>0</v>
      </c>
      <c r="P271" s="496">
        <f t="shared" si="42"/>
        <v>0</v>
      </c>
      <c r="Q271" s="488"/>
      <c r="R271" s="399"/>
      <c r="S271" s="400"/>
      <c r="T271" s="292">
        <f t="shared" si="43"/>
        <v>0</v>
      </c>
    </row>
    <row r="272" spans="1:20" s="292" customFormat="1" ht="15.75" hidden="1" outlineLevel="1" x14ac:dyDescent="0.25">
      <c r="A272" s="504"/>
      <c r="B272" s="457"/>
      <c r="C272" s="293"/>
      <c r="D272" s="489"/>
      <c r="E272" s="490"/>
      <c r="F272" s="491"/>
      <c r="G272" s="492"/>
      <c r="H272" s="493"/>
      <c r="I272" s="493"/>
      <c r="J272" s="493"/>
      <c r="K272" s="494">
        <f t="shared" si="36"/>
        <v>0</v>
      </c>
      <c r="L272" s="495">
        <f t="shared" si="38"/>
        <v>0</v>
      </c>
      <c r="M272" s="454">
        <f t="shared" si="39"/>
        <v>0</v>
      </c>
      <c r="N272" s="454">
        <f t="shared" si="40"/>
        <v>0</v>
      </c>
      <c r="O272" s="455">
        <f t="shared" si="41"/>
        <v>0</v>
      </c>
      <c r="P272" s="496">
        <f t="shared" si="42"/>
        <v>0</v>
      </c>
      <c r="Q272" s="488"/>
      <c r="R272" s="399"/>
      <c r="S272" s="400"/>
      <c r="T272" s="292">
        <f t="shared" si="43"/>
        <v>0</v>
      </c>
    </row>
    <row r="273" spans="1:20" s="292" customFormat="1" ht="15.75" hidden="1" outlineLevel="1" x14ac:dyDescent="0.25">
      <c r="A273" s="504"/>
      <c r="B273" s="457"/>
      <c r="C273" s="293"/>
      <c r="D273" s="489"/>
      <c r="E273" s="490"/>
      <c r="F273" s="491"/>
      <c r="G273" s="492"/>
      <c r="H273" s="493"/>
      <c r="I273" s="493"/>
      <c r="J273" s="493"/>
      <c r="K273" s="494">
        <f t="shared" si="36"/>
        <v>0</v>
      </c>
      <c r="L273" s="495">
        <f t="shared" si="38"/>
        <v>0</v>
      </c>
      <c r="M273" s="454">
        <f t="shared" si="39"/>
        <v>0</v>
      </c>
      <c r="N273" s="454">
        <f t="shared" si="40"/>
        <v>0</v>
      </c>
      <c r="O273" s="455">
        <f t="shared" si="41"/>
        <v>0</v>
      </c>
      <c r="P273" s="496">
        <f t="shared" si="42"/>
        <v>0</v>
      </c>
      <c r="Q273" s="488"/>
      <c r="R273" s="399"/>
      <c r="S273" s="400"/>
      <c r="T273" s="292">
        <f t="shared" si="43"/>
        <v>0</v>
      </c>
    </row>
    <row r="274" spans="1:20" s="292" customFormat="1" ht="15.75" hidden="1" outlineLevel="1" x14ac:dyDescent="0.25">
      <c r="A274" s="504"/>
      <c r="B274" s="457"/>
      <c r="C274" s="293"/>
      <c r="D274" s="489"/>
      <c r="E274" s="490"/>
      <c r="F274" s="491"/>
      <c r="G274" s="492"/>
      <c r="H274" s="493"/>
      <c r="I274" s="493"/>
      <c r="J274" s="493"/>
      <c r="K274" s="494">
        <f t="shared" si="36"/>
        <v>0</v>
      </c>
      <c r="L274" s="495">
        <f t="shared" si="38"/>
        <v>0</v>
      </c>
      <c r="M274" s="454">
        <f t="shared" si="39"/>
        <v>0</v>
      </c>
      <c r="N274" s="454">
        <f t="shared" si="40"/>
        <v>0</v>
      </c>
      <c r="O274" s="455">
        <f t="shared" si="41"/>
        <v>0</v>
      </c>
      <c r="P274" s="496">
        <f t="shared" si="42"/>
        <v>0</v>
      </c>
      <c r="Q274" s="488"/>
      <c r="R274" s="399"/>
      <c r="S274" s="400"/>
      <c r="T274" s="292">
        <f t="shared" si="43"/>
        <v>0</v>
      </c>
    </row>
    <row r="275" spans="1:20" s="292" customFormat="1" ht="15.75" hidden="1" outlineLevel="1" x14ac:dyDescent="0.25">
      <c r="A275" s="504"/>
      <c r="B275" s="457"/>
      <c r="C275" s="293"/>
      <c r="D275" s="489"/>
      <c r="E275" s="490"/>
      <c r="F275" s="491"/>
      <c r="G275" s="492"/>
      <c r="H275" s="493"/>
      <c r="I275" s="493"/>
      <c r="J275" s="493"/>
      <c r="K275" s="494">
        <f t="shared" si="36"/>
        <v>0</v>
      </c>
      <c r="L275" s="495">
        <f t="shared" si="38"/>
        <v>0</v>
      </c>
      <c r="M275" s="454">
        <f t="shared" si="39"/>
        <v>0</v>
      </c>
      <c r="N275" s="454">
        <f t="shared" si="40"/>
        <v>0</v>
      </c>
      <c r="O275" s="455">
        <f t="shared" si="41"/>
        <v>0</v>
      </c>
      <c r="P275" s="496">
        <f t="shared" si="42"/>
        <v>0</v>
      </c>
      <c r="Q275" s="488"/>
      <c r="R275" s="399"/>
      <c r="S275" s="400"/>
      <c r="T275" s="292">
        <f t="shared" si="43"/>
        <v>0</v>
      </c>
    </row>
    <row r="276" spans="1:20" s="292" customFormat="1" ht="15.75" hidden="1" outlineLevel="1" x14ac:dyDescent="0.25">
      <c r="A276" s="504"/>
      <c r="B276" s="457"/>
      <c r="C276" s="293"/>
      <c r="D276" s="489"/>
      <c r="E276" s="490"/>
      <c r="F276" s="491"/>
      <c r="G276" s="492"/>
      <c r="H276" s="493"/>
      <c r="I276" s="493"/>
      <c r="J276" s="493"/>
      <c r="K276" s="494">
        <f t="shared" si="36"/>
        <v>0</v>
      </c>
      <c r="L276" s="495">
        <f t="shared" si="38"/>
        <v>0</v>
      </c>
      <c r="M276" s="454">
        <f t="shared" si="39"/>
        <v>0</v>
      </c>
      <c r="N276" s="454">
        <f t="shared" si="40"/>
        <v>0</v>
      </c>
      <c r="O276" s="455">
        <f t="shared" si="41"/>
        <v>0</v>
      </c>
      <c r="P276" s="496">
        <f t="shared" si="42"/>
        <v>0</v>
      </c>
      <c r="Q276" s="488"/>
      <c r="R276" s="399"/>
      <c r="S276" s="400"/>
      <c r="T276" s="292">
        <f t="shared" si="43"/>
        <v>0</v>
      </c>
    </row>
    <row r="277" spans="1:20" s="292" customFormat="1" ht="15.75" hidden="1" outlineLevel="1" x14ac:dyDescent="0.25">
      <c r="A277" s="504"/>
      <c r="B277" s="457"/>
      <c r="C277" s="293"/>
      <c r="D277" s="489"/>
      <c r="E277" s="490"/>
      <c r="F277" s="491"/>
      <c r="G277" s="492"/>
      <c r="H277" s="493"/>
      <c r="I277" s="493"/>
      <c r="J277" s="493"/>
      <c r="K277" s="494">
        <f t="shared" si="36"/>
        <v>0</v>
      </c>
      <c r="L277" s="495">
        <f t="shared" si="38"/>
        <v>0</v>
      </c>
      <c r="M277" s="454">
        <f t="shared" si="39"/>
        <v>0</v>
      </c>
      <c r="N277" s="454">
        <f t="shared" si="40"/>
        <v>0</v>
      </c>
      <c r="O277" s="455">
        <f t="shared" si="41"/>
        <v>0</v>
      </c>
      <c r="P277" s="496">
        <f t="shared" si="42"/>
        <v>0</v>
      </c>
      <c r="Q277" s="488"/>
      <c r="R277" s="399"/>
      <c r="S277" s="400"/>
      <c r="T277" s="292">
        <f t="shared" si="43"/>
        <v>0</v>
      </c>
    </row>
    <row r="278" spans="1:20" s="292" customFormat="1" ht="15.75" hidden="1" outlineLevel="1" x14ac:dyDescent="0.25">
      <c r="A278" s="504"/>
      <c r="B278" s="457"/>
      <c r="C278" s="293"/>
      <c r="D278" s="489"/>
      <c r="E278" s="490"/>
      <c r="F278" s="491"/>
      <c r="G278" s="492"/>
      <c r="H278" s="493"/>
      <c r="I278" s="493"/>
      <c r="J278" s="493"/>
      <c r="K278" s="494">
        <f t="shared" si="36"/>
        <v>0</v>
      </c>
      <c r="L278" s="495">
        <f t="shared" si="38"/>
        <v>0</v>
      </c>
      <c r="M278" s="454">
        <f t="shared" si="39"/>
        <v>0</v>
      </c>
      <c r="N278" s="454">
        <f t="shared" si="40"/>
        <v>0</v>
      </c>
      <c r="O278" s="455">
        <f t="shared" si="41"/>
        <v>0</v>
      </c>
      <c r="P278" s="496">
        <f t="shared" si="42"/>
        <v>0</v>
      </c>
      <c r="Q278" s="488"/>
      <c r="R278" s="399"/>
      <c r="S278" s="400"/>
      <c r="T278" s="292">
        <f t="shared" si="43"/>
        <v>0</v>
      </c>
    </row>
    <row r="279" spans="1:20" s="292" customFormat="1" ht="15.75" hidden="1" outlineLevel="1" x14ac:dyDescent="0.25">
      <c r="A279" s="504"/>
      <c r="B279" s="457"/>
      <c r="C279" s="293"/>
      <c r="D279" s="489"/>
      <c r="E279" s="490"/>
      <c r="F279" s="491"/>
      <c r="G279" s="492"/>
      <c r="H279" s="493"/>
      <c r="I279" s="493"/>
      <c r="J279" s="493"/>
      <c r="K279" s="494">
        <f t="shared" si="36"/>
        <v>0</v>
      </c>
      <c r="L279" s="495">
        <f t="shared" si="38"/>
        <v>0</v>
      </c>
      <c r="M279" s="454">
        <f t="shared" si="39"/>
        <v>0</v>
      </c>
      <c r="N279" s="454">
        <f t="shared" si="40"/>
        <v>0</v>
      </c>
      <c r="O279" s="455">
        <f t="shared" si="41"/>
        <v>0</v>
      </c>
      <c r="P279" s="496">
        <f t="shared" si="42"/>
        <v>0</v>
      </c>
      <c r="Q279" s="488"/>
      <c r="R279" s="399"/>
      <c r="S279" s="400"/>
      <c r="T279" s="292">
        <f t="shared" si="43"/>
        <v>0</v>
      </c>
    </row>
    <row r="280" spans="1:20" s="292" customFormat="1" ht="15.75" hidden="1" outlineLevel="1" x14ac:dyDescent="0.25">
      <c r="A280" s="504"/>
      <c r="B280" s="457"/>
      <c r="C280" s="293"/>
      <c r="D280" s="489"/>
      <c r="E280" s="490"/>
      <c r="F280" s="491"/>
      <c r="G280" s="492"/>
      <c r="H280" s="493"/>
      <c r="I280" s="493"/>
      <c r="J280" s="493"/>
      <c r="K280" s="494">
        <f t="shared" si="36"/>
        <v>0</v>
      </c>
      <c r="L280" s="495">
        <f t="shared" si="38"/>
        <v>0</v>
      </c>
      <c r="M280" s="454">
        <f t="shared" si="39"/>
        <v>0</v>
      </c>
      <c r="N280" s="454">
        <f t="shared" si="40"/>
        <v>0</v>
      </c>
      <c r="O280" s="455">
        <f t="shared" si="41"/>
        <v>0</v>
      </c>
      <c r="P280" s="496">
        <f t="shared" si="42"/>
        <v>0</v>
      </c>
      <c r="Q280" s="488"/>
      <c r="R280" s="399"/>
      <c r="S280" s="400"/>
      <c r="T280" s="292">
        <f t="shared" si="43"/>
        <v>0</v>
      </c>
    </row>
    <row r="281" spans="1:20" s="292" customFormat="1" ht="15.75" hidden="1" outlineLevel="1" x14ac:dyDescent="0.25">
      <c r="A281" s="504"/>
      <c r="B281" s="457"/>
      <c r="C281" s="293"/>
      <c r="D281" s="489"/>
      <c r="E281" s="490"/>
      <c r="F281" s="491"/>
      <c r="G281" s="492"/>
      <c r="H281" s="493"/>
      <c r="I281" s="493"/>
      <c r="J281" s="493"/>
      <c r="K281" s="494">
        <f t="shared" si="36"/>
        <v>0</v>
      </c>
      <c r="L281" s="495">
        <f t="shared" si="38"/>
        <v>0</v>
      </c>
      <c r="M281" s="454">
        <f t="shared" si="39"/>
        <v>0</v>
      </c>
      <c r="N281" s="454">
        <f t="shared" si="40"/>
        <v>0</v>
      </c>
      <c r="O281" s="455">
        <f t="shared" si="41"/>
        <v>0</v>
      </c>
      <c r="P281" s="496">
        <f t="shared" si="42"/>
        <v>0</v>
      </c>
      <c r="Q281" s="488"/>
      <c r="R281" s="399"/>
      <c r="S281" s="400"/>
      <c r="T281" s="292">
        <f t="shared" si="43"/>
        <v>0</v>
      </c>
    </row>
    <row r="282" spans="1:20" s="292" customFormat="1" ht="15.75" hidden="1" outlineLevel="1" x14ac:dyDescent="0.25">
      <c r="A282" s="504"/>
      <c r="B282" s="457"/>
      <c r="C282" s="293"/>
      <c r="D282" s="489"/>
      <c r="E282" s="490"/>
      <c r="F282" s="491"/>
      <c r="G282" s="492"/>
      <c r="H282" s="493"/>
      <c r="I282" s="493"/>
      <c r="J282" s="493"/>
      <c r="K282" s="494">
        <f t="shared" si="36"/>
        <v>0</v>
      </c>
      <c r="L282" s="495">
        <f t="shared" si="38"/>
        <v>0</v>
      </c>
      <c r="M282" s="454">
        <f t="shared" si="39"/>
        <v>0</v>
      </c>
      <c r="N282" s="454">
        <f t="shared" si="40"/>
        <v>0</v>
      </c>
      <c r="O282" s="455">
        <f t="shared" si="41"/>
        <v>0</v>
      </c>
      <c r="P282" s="496">
        <f t="shared" si="42"/>
        <v>0</v>
      </c>
      <c r="Q282" s="488"/>
      <c r="R282" s="399"/>
      <c r="S282" s="400"/>
      <c r="T282" s="292">
        <f t="shared" si="43"/>
        <v>0</v>
      </c>
    </row>
    <row r="283" spans="1:20" s="292" customFormat="1" ht="15.75" hidden="1" outlineLevel="1" x14ac:dyDescent="0.25">
      <c r="A283" s="504"/>
      <c r="B283" s="457"/>
      <c r="C283" s="293"/>
      <c r="D283" s="489"/>
      <c r="E283" s="490"/>
      <c r="F283" s="491"/>
      <c r="G283" s="492"/>
      <c r="H283" s="493"/>
      <c r="I283" s="493"/>
      <c r="J283" s="493"/>
      <c r="K283" s="494">
        <f t="shared" si="36"/>
        <v>0</v>
      </c>
      <c r="L283" s="495">
        <f t="shared" si="38"/>
        <v>0</v>
      </c>
      <c r="M283" s="454">
        <f t="shared" si="39"/>
        <v>0</v>
      </c>
      <c r="N283" s="454">
        <f t="shared" si="40"/>
        <v>0</v>
      </c>
      <c r="O283" s="455">
        <f t="shared" si="41"/>
        <v>0</v>
      </c>
      <c r="P283" s="496">
        <f t="shared" si="42"/>
        <v>0</v>
      </c>
      <c r="Q283" s="488"/>
      <c r="R283" s="399"/>
      <c r="S283" s="400"/>
      <c r="T283" s="292">
        <f t="shared" si="43"/>
        <v>0</v>
      </c>
    </row>
    <row r="284" spans="1:20" s="292" customFormat="1" ht="15.75" hidden="1" outlineLevel="1" x14ac:dyDescent="0.25">
      <c r="A284" s="504"/>
      <c r="B284" s="457"/>
      <c r="C284" s="293"/>
      <c r="D284" s="489"/>
      <c r="E284" s="490"/>
      <c r="F284" s="491"/>
      <c r="G284" s="492"/>
      <c r="H284" s="493"/>
      <c r="I284" s="493"/>
      <c r="J284" s="493"/>
      <c r="K284" s="494">
        <f t="shared" si="36"/>
        <v>0</v>
      </c>
      <c r="L284" s="495">
        <f t="shared" si="38"/>
        <v>0</v>
      </c>
      <c r="M284" s="454">
        <f t="shared" si="39"/>
        <v>0</v>
      </c>
      <c r="N284" s="454">
        <f t="shared" si="40"/>
        <v>0</v>
      </c>
      <c r="O284" s="455">
        <f t="shared" si="41"/>
        <v>0</v>
      </c>
      <c r="P284" s="496">
        <f t="shared" si="42"/>
        <v>0</v>
      </c>
      <c r="Q284" s="488"/>
      <c r="R284" s="399"/>
      <c r="S284" s="400"/>
      <c r="T284" s="292">
        <f t="shared" si="43"/>
        <v>0</v>
      </c>
    </row>
    <row r="285" spans="1:20" s="292" customFormat="1" ht="15.75" hidden="1" outlineLevel="1" x14ac:dyDescent="0.25">
      <c r="A285" s="504"/>
      <c r="B285" s="457"/>
      <c r="C285" s="293"/>
      <c r="D285" s="489"/>
      <c r="E285" s="490"/>
      <c r="F285" s="491"/>
      <c r="G285" s="492"/>
      <c r="H285" s="493"/>
      <c r="I285" s="493"/>
      <c r="J285" s="493"/>
      <c r="K285" s="494">
        <f t="shared" si="36"/>
        <v>0</v>
      </c>
      <c r="L285" s="495">
        <f t="shared" si="38"/>
        <v>0</v>
      </c>
      <c r="M285" s="454">
        <f t="shared" si="39"/>
        <v>0</v>
      </c>
      <c r="N285" s="454">
        <f t="shared" si="40"/>
        <v>0</v>
      </c>
      <c r="O285" s="455">
        <f t="shared" si="41"/>
        <v>0</v>
      </c>
      <c r="P285" s="496">
        <f t="shared" si="42"/>
        <v>0</v>
      </c>
      <c r="Q285" s="488"/>
      <c r="R285" s="399"/>
      <c r="S285" s="400"/>
      <c r="T285" s="292">
        <f t="shared" si="43"/>
        <v>0</v>
      </c>
    </row>
    <row r="286" spans="1:20" s="292" customFormat="1" ht="15.75" hidden="1" outlineLevel="1" x14ac:dyDescent="0.25">
      <c r="A286" s="504"/>
      <c r="B286" s="457"/>
      <c r="C286" s="293"/>
      <c r="D286" s="489"/>
      <c r="E286" s="490"/>
      <c r="F286" s="491"/>
      <c r="G286" s="492"/>
      <c r="H286" s="493"/>
      <c r="I286" s="493"/>
      <c r="J286" s="493"/>
      <c r="K286" s="494">
        <f t="shared" si="36"/>
        <v>0</v>
      </c>
      <c r="L286" s="495">
        <f t="shared" si="38"/>
        <v>0</v>
      </c>
      <c r="M286" s="454">
        <f t="shared" si="39"/>
        <v>0</v>
      </c>
      <c r="N286" s="454">
        <f t="shared" si="40"/>
        <v>0</v>
      </c>
      <c r="O286" s="455">
        <f t="shared" si="41"/>
        <v>0</v>
      </c>
      <c r="P286" s="496">
        <f t="shared" si="42"/>
        <v>0</v>
      </c>
      <c r="Q286" s="488"/>
      <c r="R286" s="399"/>
      <c r="S286" s="400"/>
      <c r="T286" s="292">
        <f t="shared" si="43"/>
        <v>0</v>
      </c>
    </row>
    <row r="287" spans="1:20" s="292" customFormat="1" ht="15.75" hidden="1" outlineLevel="1" x14ac:dyDescent="0.25">
      <c r="A287" s="504"/>
      <c r="B287" s="457"/>
      <c r="C287" s="293"/>
      <c r="D287" s="489"/>
      <c r="E287" s="490"/>
      <c r="F287" s="491"/>
      <c r="G287" s="492"/>
      <c r="H287" s="493"/>
      <c r="I287" s="493"/>
      <c r="J287" s="493"/>
      <c r="K287" s="494">
        <f t="shared" si="36"/>
        <v>0</v>
      </c>
      <c r="L287" s="495">
        <f t="shared" si="38"/>
        <v>0</v>
      </c>
      <c r="M287" s="454">
        <f t="shared" si="39"/>
        <v>0</v>
      </c>
      <c r="N287" s="454">
        <f t="shared" si="40"/>
        <v>0</v>
      </c>
      <c r="O287" s="455">
        <f t="shared" si="41"/>
        <v>0</v>
      </c>
      <c r="P287" s="496">
        <f t="shared" si="42"/>
        <v>0</v>
      </c>
      <c r="Q287" s="488"/>
      <c r="R287" s="399"/>
      <c r="S287" s="400"/>
      <c r="T287" s="292">
        <f t="shared" si="43"/>
        <v>0</v>
      </c>
    </row>
    <row r="288" spans="1:20" s="292" customFormat="1" ht="15.75" hidden="1" outlineLevel="1" x14ac:dyDescent="0.25">
      <c r="A288" s="504"/>
      <c r="B288" s="457"/>
      <c r="C288" s="505"/>
      <c r="D288" s="489"/>
      <c r="E288" s="490"/>
      <c r="F288" s="491"/>
      <c r="G288" s="492"/>
      <c r="H288" s="493"/>
      <c r="I288" s="493"/>
      <c r="J288" s="493"/>
      <c r="K288" s="494">
        <f t="shared" si="36"/>
        <v>0</v>
      </c>
      <c r="L288" s="495">
        <f t="shared" si="38"/>
        <v>0</v>
      </c>
      <c r="M288" s="454">
        <f t="shared" si="39"/>
        <v>0</v>
      </c>
      <c r="N288" s="454">
        <f t="shared" si="40"/>
        <v>0</v>
      </c>
      <c r="O288" s="455">
        <f t="shared" si="41"/>
        <v>0</v>
      </c>
      <c r="P288" s="496">
        <f t="shared" si="42"/>
        <v>0</v>
      </c>
      <c r="Q288" s="488"/>
      <c r="R288" s="399"/>
      <c r="S288" s="400"/>
      <c r="T288" s="292">
        <f t="shared" si="43"/>
        <v>0</v>
      </c>
    </row>
    <row r="289" spans="1:20" s="292" customFormat="1" ht="15.75" hidden="1" outlineLevel="1" x14ac:dyDescent="0.25">
      <c r="A289" s="504"/>
      <c r="B289" s="457"/>
      <c r="C289" s="505"/>
      <c r="D289" s="489"/>
      <c r="E289" s="490"/>
      <c r="F289" s="491"/>
      <c r="G289" s="492"/>
      <c r="H289" s="493"/>
      <c r="I289" s="493"/>
      <c r="J289" s="493"/>
      <c r="K289" s="494">
        <f t="shared" si="36"/>
        <v>0</v>
      </c>
      <c r="L289" s="495">
        <f t="shared" si="38"/>
        <v>0</v>
      </c>
      <c r="M289" s="454">
        <f t="shared" si="39"/>
        <v>0</v>
      </c>
      <c r="N289" s="454">
        <f t="shared" si="40"/>
        <v>0</v>
      </c>
      <c r="O289" s="455">
        <f t="shared" si="41"/>
        <v>0</v>
      </c>
      <c r="P289" s="496">
        <f t="shared" si="42"/>
        <v>0</v>
      </c>
      <c r="Q289" s="488"/>
      <c r="R289" s="399"/>
      <c r="S289" s="400"/>
      <c r="T289" s="292">
        <f t="shared" si="43"/>
        <v>0</v>
      </c>
    </row>
    <row r="290" spans="1:20" s="312" customFormat="1" ht="16.5" collapsed="1" thickBot="1" x14ac:dyDescent="0.3">
      <c r="A290" s="498"/>
      <c r="B290" s="470" t="s">
        <v>755</v>
      </c>
      <c r="C290" s="499"/>
      <c r="D290" s="460">
        <f>D261</f>
        <v>1.048</v>
      </c>
      <c r="E290" s="471">
        <f>SUM(E261:E289)</f>
        <v>0</v>
      </c>
      <c r="F290" s="472">
        <f t="shared" ref="F290:O290" si="44">SUM(F261:F289)</f>
        <v>0</v>
      </c>
      <c r="G290" s="473">
        <f t="shared" si="44"/>
        <v>0</v>
      </c>
      <c r="H290" s="474">
        <f t="shared" si="44"/>
        <v>0</v>
      </c>
      <c r="I290" s="474">
        <f t="shared" si="44"/>
        <v>0.18327555031352438</v>
      </c>
      <c r="J290" s="474">
        <f t="shared" si="44"/>
        <v>0</v>
      </c>
      <c r="K290" s="475">
        <f t="shared" si="36"/>
        <v>0.18327555031352438</v>
      </c>
      <c r="L290" s="476">
        <f t="shared" si="44"/>
        <v>0</v>
      </c>
      <c r="M290" s="477">
        <f t="shared" si="44"/>
        <v>0</v>
      </c>
      <c r="N290" s="477">
        <f t="shared" si="44"/>
        <v>0</v>
      </c>
      <c r="O290" s="478">
        <f t="shared" si="44"/>
        <v>0</v>
      </c>
      <c r="P290" s="479">
        <f t="shared" si="42"/>
        <v>0</v>
      </c>
      <c r="Q290" s="462">
        <f>ROUND(P290*1.2,8)</f>
        <v>0</v>
      </c>
      <c r="R290" s="463">
        <f>E290</f>
        <v>0</v>
      </c>
      <c r="S290" s="464">
        <f>F290</f>
        <v>0</v>
      </c>
      <c r="T290" s="312">
        <f t="shared" si="43"/>
        <v>0</v>
      </c>
    </row>
    <row r="291" spans="1:20" s="292" customFormat="1" ht="15.75" hidden="1" outlineLevel="1" x14ac:dyDescent="0.25">
      <c r="A291" s="500"/>
      <c r="B291" s="465"/>
      <c r="C291" s="507"/>
      <c r="D291" s="480">
        <v>1.048</v>
      </c>
      <c r="E291" s="481"/>
      <c r="F291" s="482"/>
      <c r="G291" s="483"/>
      <c r="H291" s="484"/>
      <c r="I291" s="484">
        <f>D261*D231*D201*D171*D141*I20*D291</f>
        <v>0.19207277672857356</v>
      </c>
      <c r="J291" s="484"/>
      <c r="K291" s="485">
        <f t="shared" si="36"/>
        <v>0.19207277672857356</v>
      </c>
      <c r="L291" s="486">
        <f t="shared" ref="L291:L319" si="45">ROUND(E291*G291,8)+ROUND(F291*G291,8)</f>
        <v>0</v>
      </c>
      <c r="M291" s="446">
        <f t="shared" ref="M291:M319" si="46">ROUND(E291*H291,8)+ROUND(F291*H291,8)</f>
        <v>0</v>
      </c>
      <c r="N291" s="446">
        <f t="shared" ref="N291:N319" si="47">ROUND(E291*I291,8)+ROUND(F291*I291,8)</f>
        <v>0</v>
      </c>
      <c r="O291" s="447">
        <f t="shared" ref="O291:O319" si="48">ROUND(E291*J291,8)+ROUND(F291*J291,8)</f>
        <v>0</v>
      </c>
      <c r="P291" s="487">
        <f t="shared" si="42"/>
        <v>0</v>
      </c>
      <c r="Q291" s="387"/>
      <c r="R291" s="399"/>
      <c r="S291" s="400"/>
      <c r="T291" s="292">
        <f t="shared" si="43"/>
        <v>0</v>
      </c>
    </row>
    <row r="292" spans="1:20" s="292" customFormat="1" ht="15.75" hidden="1" outlineLevel="1" x14ac:dyDescent="0.25">
      <c r="A292" s="504"/>
      <c r="B292" s="457"/>
      <c r="C292" s="505"/>
      <c r="D292" s="489"/>
      <c r="E292" s="490"/>
      <c r="F292" s="491"/>
      <c r="G292" s="492"/>
      <c r="H292" s="493"/>
      <c r="I292" s="493"/>
      <c r="J292" s="493"/>
      <c r="K292" s="494">
        <f t="shared" si="36"/>
        <v>0</v>
      </c>
      <c r="L292" s="495">
        <f t="shared" si="45"/>
        <v>0</v>
      </c>
      <c r="M292" s="454">
        <f t="shared" si="46"/>
        <v>0</v>
      </c>
      <c r="N292" s="454">
        <f t="shared" si="47"/>
        <v>0</v>
      </c>
      <c r="O292" s="455">
        <f t="shared" si="48"/>
        <v>0</v>
      </c>
      <c r="P292" s="496">
        <f t="shared" si="42"/>
        <v>0</v>
      </c>
      <c r="Q292" s="387"/>
      <c r="R292" s="399"/>
      <c r="S292" s="400"/>
      <c r="T292" s="292">
        <f t="shared" si="43"/>
        <v>0</v>
      </c>
    </row>
    <row r="293" spans="1:20" s="292" customFormat="1" ht="15.75" hidden="1" outlineLevel="1" x14ac:dyDescent="0.25">
      <c r="A293" s="504"/>
      <c r="B293" s="457"/>
      <c r="C293" s="505"/>
      <c r="D293" s="489"/>
      <c r="E293" s="490"/>
      <c r="F293" s="491"/>
      <c r="G293" s="492"/>
      <c r="H293" s="493"/>
      <c r="I293" s="493"/>
      <c r="J293" s="493"/>
      <c r="K293" s="494">
        <f t="shared" si="36"/>
        <v>0</v>
      </c>
      <c r="L293" s="495">
        <f t="shared" si="45"/>
        <v>0</v>
      </c>
      <c r="M293" s="454">
        <f t="shared" si="46"/>
        <v>0</v>
      </c>
      <c r="N293" s="454">
        <f t="shared" si="47"/>
        <v>0</v>
      </c>
      <c r="O293" s="455">
        <f t="shared" si="48"/>
        <v>0</v>
      </c>
      <c r="P293" s="496">
        <f t="shared" si="42"/>
        <v>0</v>
      </c>
      <c r="Q293" s="387"/>
      <c r="R293" s="399"/>
      <c r="S293" s="400"/>
      <c r="T293" s="292">
        <f t="shared" si="43"/>
        <v>0</v>
      </c>
    </row>
    <row r="294" spans="1:20" s="292" customFormat="1" ht="15.75" hidden="1" outlineLevel="1" x14ac:dyDescent="0.25">
      <c r="A294" s="504"/>
      <c r="B294" s="457"/>
      <c r="C294" s="505"/>
      <c r="D294" s="489"/>
      <c r="E294" s="490"/>
      <c r="F294" s="491"/>
      <c r="G294" s="492"/>
      <c r="H294" s="493"/>
      <c r="I294" s="493"/>
      <c r="J294" s="493"/>
      <c r="K294" s="494">
        <f t="shared" si="36"/>
        <v>0</v>
      </c>
      <c r="L294" s="495">
        <f t="shared" si="45"/>
        <v>0</v>
      </c>
      <c r="M294" s="454">
        <f t="shared" si="46"/>
        <v>0</v>
      </c>
      <c r="N294" s="454">
        <f t="shared" si="47"/>
        <v>0</v>
      </c>
      <c r="O294" s="455">
        <f t="shared" si="48"/>
        <v>0</v>
      </c>
      <c r="P294" s="496">
        <f t="shared" si="42"/>
        <v>0</v>
      </c>
      <c r="Q294" s="387"/>
      <c r="R294" s="399"/>
      <c r="S294" s="400"/>
      <c r="T294" s="292">
        <f t="shared" si="43"/>
        <v>0</v>
      </c>
    </row>
    <row r="295" spans="1:20" s="292" customFormat="1" ht="15.75" hidden="1" outlineLevel="1" x14ac:dyDescent="0.25">
      <c r="A295" s="504"/>
      <c r="B295" s="457"/>
      <c r="C295" s="505"/>
      <c r="D295" s="489"/>
      <c r="E295" s="490"/>
      <c r="F295" s="491"/>
      <c r="G295" s="492"/>
      <c r="H295" s="493"/>
      <c r="I295" s="493"/>
      <c r="J295" s="493"/>
      <c r="K295" s="494">
        <f t="shared" si="36"/>
        <v>0</v>
      </c>
      <c r="L295" s="495">
        <f t="shared" si="45"/>
        <v>0</v>
      </c>
      <c r="M295" s="454">
        <f t="shared" si="46"/>
        <v>0</v>
      </c>
      <c r="N295" s="454">
        <f t="shared" si="47"/>
        <v>0</v>
      </c>
      <c r="O295" s="455">
        <f t="shared" si="48"/>
        <v>0</v>
      </c>
      <c r="P295" s="496">
        <f t="shared" si="42"/>
        <v>0</v>
      </c>
      <c r="Q295" s="387"/>
      <c r="R295" s="399"/>
      <c r="S295" s="400"/>
      <c r="T295" s="292">
        <f t="shared" si="43"/>
        <v>0</v>
      </c>
    </row>
    <row r="296" spans="1:20" s="292" customFormat="1" ht="15.75" hidden="1" outlineLevel="1" x14ac:dyDescent="0.25">
      <c r="A296" s="504"/>
      <c r="B296" s="457"/>
      <c r="C296" s="505"/>
      <c r="D296" s="489"/>
      <c r="E296" s="490"/>
      <c r="F296" s="491"/>
      <c r="G296" s="492"/>
      <c r="H296" s="493"/>
      <c r="I296" s="493"/>
      <c r="J296" s="493"/>
      <c r="K296" s="494">
        <f t="shared" si="36"/>
        <v>0</v>
      </c>
      <c r="L296" s="495">
        <f t="shared" si="45"/>
        <v>0</v>
      </c>
      <c r="M296" s="454">
        <f t="shared" si="46"/>
        <v>0</v>
      </c>
      <c r="N296" s="454">
        <f t="shared" si="47"/>
        <v>0</v>
      </c>
      <c r="O296" s="455">
        <f t="shared" si="48"/>
        <v>0</v>
      </c>
      <c r="P296" s="496">
        <f t="shared" si="42"/>
        <v>0</v>
      </c>
      <c r="Q296" s="387"/>
      <c r="R296" s="399"/>
      <c r="S296" s="400"/>
      <c r="T296" s="292">
        <f t="shared" si="43"/>
        <v>0</v>
      </c>
    </row>
    <row r="297" spans="1:20" s="292" customFormat="1" ht="15.75" hidden="1" outlineLevel="1" x14ac:dyDescent="0.25">
      <c r="A297" s="504"/>
      <c r="B297" s="457"/>
      <c r="C297" s="505"/>
      <c r="D297" s="489"/>
      <c r="E297" s="490"/>
      <c r="F297" s="491"/>
      <c r="G297" s="492"/>
      <c r="H297" s="493"/>
      <c r="I297" s="493"/>
      <c r="J297" s="493"/>
      <c r="K297" s="494">
        <f t="shared" si="36"/>
        <v>0</v>
      </c>
      <c r="L297" s="495">
        <f t="shared" si="45"/>
        <v>0</v>
      </c>
      <c r="M297" s="454">
        <f t="shared" si="46"/>
        <v>0</v>
      </c>
      <c r="N297" s="454">
        <f t="shared" si="47"/>
        <v>0</v>
      </c>
      <c r="O297" s="455">
        <f t="shared" si="48"/>
        <v>0</v>
      </c>
      <c r="P297" s="496">
        <f t="shared" si="42"/>
        <v>0</v>
      </c>
      <c r="Q297" s="387"/>
      <c r="R297" s="399"/>
      <c r="S297" s="400"/>
      <c r="T297" s="292">
        <f t="shared" si="43"/>
        <v>0</v>
      </c>
    </row>
    <row r="298" spans="1:20" s="292" customFormat="1" ht="15.75" hidden="1" outlineLevel="1" x14ac:dyDescent="0.25">
      <c r="A298" s="504"/>
      <c r="B298" s="457"/>
      <c r="C298" s="505"/>
      <c r="D298" s="489"/>
      <c r="E298" s="490"/>
      <c r="F298" s="491"/>
      <c r="G298" s="492"/>
      <c r="H298" s="493"/>
      <c r="I298" s="493"/>
      <c r="J298" s="493"/>
      <c r="K298" s="494">
        <f t="shared" si="36"/>
        <v>0</v>
      </c>
      <c r="L298" s="495">
        <f t="shared" si="45"/>
        <v>0</v>
      </c>
      <c r="M298" s="454">
        <f t="shared" si="46"/>
        <v>0</v>
      </c>
      <c r="N298" s="454">
        <f t="shared" si="47"/>
        <v>0</v>
      </c>
      <c r="O298" s="455">
        <f t="shared" si="48"/>
        <v>0</v>
      </c>
      <c r="P298" s="496">
        <f t="shared" si="42"/>
        <v>0</v>
      </c>
      <c r="Q298" s="387"/>
      <c r="R298" s="399"/>
      <c r="S298" s="400"/>
      <c r="T298" s="292">
        <f t="shared" si="43"/>
        <v>0</v>
      </c>
    </row>
    <row r="299" spans="1:20" s="292" customFormat="1" ht="15.75" hidden="1" outlineLevel="1" x14ac:dyDescent="0.25">
      <c r="A299" s="504"/>
      <c r="B299" s="457"/>
      <c r="C299" s="505"/>
      <c r="D299" s="489"/>
      <c r="E299" s="490"/>
      <c r="F299" s="491"/>
      <c r="G299" s="492"/>
      <c r="H299" s="493"/>
      <c r="I299" s="493"/>
      <c r="J299" s="493"/>
      <c r="K299" s="494">
        <f t="shared" si="36"/>
        <v>0</v>
      </c>
      <c r="L299" s="495">
        <f t="shared" si="45"/>
        <v>0</v>
      </c>
      <c r="M299" s="454">
        <f t="shared" si="46"/>
        <v>0</v>
      </c>
      <c r="N299" s="454">
        <f t="shared" si="47"/>
        <v>0</v>
      </c>
      <c r="O299" s="455">
        <f t="shared" si="48"/>
        <v>0</v>
      </c>
      <c r="P299" s="496">
        <f t="shared" si="42"/>
        <v>0</v>
      </c>
      <c r="Q299" s="387"/>
      <c r="R299" s="399"/>
      <c r="S299" s="400"/>
      <c r="T299" s="292">
        <f t="shared" si="43"/>
        <v>0</v>
      </c>
    </row>
    <row r="300" spans="1:20" s="292" customFormat="1" ht="15.75" hidden="1" outlineLevel="1" x14ac:dyDescent="0.25">
      <c r="A300" s="504"/>
      <c r="B300" s="457"/>
      <c r="C300" s="505"/>
      <c r="D300" s="489"/>
      <c r="E300" s="490"/>
      <c r="F300" s="491"/>
      <c r="G300" s="492"/>
      <c r="H300" s="493"/>
      <c r="I300" s="493"/>
      <c r="J300" s="493"/>
      <c r="K300" s="494">
        <f t="shared" si="36"/>
        <v>0</v>
      </c>
      <c r="L300" s="495">
        <f t="shared" si="45"/>
        <v>0</v>
      </c>
      <c r="M300" s="454">
        <f t="shared" si="46"/>
        <v>0</v>
      </c>
      <c r="N300" s="454">
        <f t="shared" si="47"/>
        <v>0</v>
      </c>
      <c r="O300" s="455">
        <f t="shared" si="48"/>
        <v>0</v>
      </c>
      <c r="P300" s="496">
        <f t="shared" si="42"/>
        <v>0</v>
      </c>
      <c r="Q300" s="387"/>
      <c r="R300" s="399"/>
      <c r="S300" s="400"/>
      <c r="T300" s="292">
        <f t="shared" si="43"/>
        <v>0</v>
      </c>
    </row>
    <row r="301" spans="1:20" s="292" customFormat="1" ht="15.75" hidden="1" outlineLevel="1" x14ac:dyDescent="0.25">
      <c r="A301" s="504"/>
      <c r="B301" s="457"/>
      <c r="C301" s="505"/>
      <c r="D301" s="489"/>
      <c r="E301" s="490"/>
      <c r="F301" s="491"/>
      <c r="G301" s="492"/>
      <c r="H301" s="493"/>
      <c r="I301" s="493"/>
      <c r="J301" s="493"/>
      <c r="K301" s="494">
        <f t="shared" si="36"/>
        <v>0</v>
      </c>
      <c r="L301" s="495">
        <f t="shared" si="45"/>
        <v>0</v>
      </c>
      <c r="M301" s="454">
        <f t="shared" si="46"/>
        <v>0</v>
      </c>
      <c r="N301" s="454">
        <f t="shared" si="47"/>
        <v>0</v>
      </c>
      <c r="O301" s="455">
        <f t="shared" si="48"/>
        <v>0</v>
      </c>
      <c r="P301" s="496">
        <f t="shared" si="42"/>
        <v>0</v>
      </c>
      <c r="Q301" s="387"/>
      <c r="R301" s="399"/>
      <c r="S301" s="400"/>
      <c r="T301" s="292">
        <f t="shared" si="43"/>
        <v>0</v>
      </c>
    </row>
    <row r="302" spans="1:20" s="292" customFormat="1" ht="15.75" hidden="1" outlineLevel="1" x14ac:dyDescent="0.25">
      <c r="A302" s="504"/>
      <c r="B302" s="457"/>
      <c r="C302" s="505"/>
      <c r="D302" s="489"/>
      <c r="E302" s="490"/>
      <c r="F302" s="491"/>
      <c r="G302" s="492"/>
      <c r="H302" s="493"/>
      <c r="I302" s="493"/>
      <c r="J302" s="493"/>
      <c r="K302" s="494">
        <f t="shared" si="36"/>
        <v>0</v>
      </c>
      <c r="L302" s="495">
        <f t="shared" si="45"/>
        <v>0</v>
      </c>
      <c r="M302" s="454">
        <f t="shared" si="46"/>
        <v>0</v>
      </c>
      <c r="N302" s="454">
        <f t="shared" si="47"/>
        <v>0</v>
      </c>
      <c r="O302" s="455">
        <f t="shared" si="48"/>
        <v>0</v>
      </c>
      <c r="P302" s="496">
        <f t="shared" si="42"/>
        <v>0</v>
      </c>
      <c r="Q302" s="387"/>
      <c r="R302" s="399"/>
      <c r="S302" s="400"/>
      <c r="T302" s="292">
        <f t="shared" si="43"/>
        <v>0</v>
      </c>
    </row>
    <row r="303" spans="1:20" s="292" customFormat="1" ht="15.75" hidden="1" outlineLevel="1" x14ac:dyDescent="0.25">
      <c r="A303" s="504"/>
      <c r="B303" s="457"/>
      <c r="C303" s="505"/>
      <c r="D303" s="489"/>
      <c r="E303" s="490"/>
      <c r="F303" s="491"/>
      <c r="G303" s="492"/>
      <c r="H303" s="493"/>
      <c r="I303" s="493"/>
      <c r="J303" s="493"/>
      <c r="K303" s="494">
        <f t="shared" si="36"/>
        <v>0</v>
      </c>
      <c r="L303" s="495">
        <f t="shared" si="45"/>
        <v>0</v>
      </c>
      <c r="M303" s="454">
        <f t="shared" si="46"/>
        <v>0</v>
      </c>
      <c r="N303" s="454">
        <f t="shared" si="47"/>
        <v>0</v>
      </c>
      <c r="O303" s="455">
        <f t="shared" si="48"/>
        <v>0</v>
      </c>
      <c r="P303" s="496">
        <f t="shared" si="42"/>
        <v>0</v>
      </c>
      <c r="Q303" s="387"/>
      <c r="R303" s="399"/>
      <c r="S303" s="400"/>
      <c r="T303" s="292">
        <f t="shared" si="43"/>
        <v>0</v>
      </c>
    </row>
    <row r="304" spans="1:20" s="292" customFormat="1" ht="15.75" hidden="1" outlineLevel="1" x14ac:dyDescent="0.25">
      <c r="A304" s="504"/>
      <c r="B304" s="457"/>
      <c r="C304" s="505"/>
      <c r="D304" s="489"/>
      <c r="E304" s="490"/>
      <c r="F304" s="491"/>
      <c r="G304" s="492"/>
      <c r="H304" s="493"/>
      <c r="I304" s="493"/>
      <c r="J304" s="493"/>
      <c r="K304" s="494">
        <f t="shared" ref="K304:K350" si="49">SUM(G304:J304)</f>
        <v>0</v>
      </c>
      <c r="L304" s="495">
        <f t="shared" si="45"/>
        <v>0</v>
      </c>
      <c r="M304" s="454">
        <f t="shared" si="46"/>
        <v>0</v>
      </c>
      <c r="N304" s="454">
        <f t="shared" si="47"/>
        <v>0</v>
      </c>
      <c r="O304" s="455">
        <f t="shared" si="48"/>
        <v>0</v>
      </c>
      <c r="P304" s="496">
        <f t="shared" si="42"/>
        <v>0</v>
      </c>
      <c r="Q304" s="387"/>
      <c r="R304" s="399"/>
      <c r="S304" s="400"/>
      <c r="T304" s="292">
        <f t="shared" si="43"/>
        <v>0</v>
      </c>
    </row>
    <row r="305" spans="1:20" s="292" customFormat="1" ht="15.75" hidden="1" outlineLevel="1" x14ac:dyDescent="0.25">
      <c r="A305" s="504"/>
      <c r="B305" s="457"/>
      <c r="C305" s="505"/>
      <c r="D305" s="489"/>
      <c r="E305" s="490"/>
      <c r="F305" s="491"/>
      <c r="G305" s="492"/>
      <c r="H305" s="493"/>
      <c r="I305" s="493"/>
      <c r="J305" s="493"/>
      <c r="K305" s="494">
        <f t="shared" si="49"/>
        <v>0</v>
      </c>
      <c r="L305" s="495">
        <f t="shared" si="45"/>
        <v>0</v>
      </c>
      <c r="M305" s="454">
        <f t="shared" si="46"/>
        <v>0</v>
      </c>
      <c r="N305" s="454">
        <f t="shared" si="47"/>
        <v>0</v>
      </c>
      <c r="O305" s="455">
        <f t="shared" si="48"/>
        <v>0</v>
      </c>
      <c r="P305" s="496">
        <f t="shared" si="42"/>
        <v>0</v>
      </c>
      <c r="Q305" s="387"/>
      <c r="R305" s="399"/>
      <c r="S305" s="400"/>
      <c r="T305" s="292">
        <f t="shared" si="43"/>
        <v>0</v>
      </c>
    </row>
    <row r="306" spans="1:20" s="292" customFormat="1" ht="15.75" hidden="1" outlineLevel="1" x14ac:dyDescent="0.25">
      <c r="A306" s="504"/>
      <c r="B306" s="457"/>
      <c r="C306" s="505"/>
      <c r="D306" s="489"/>
      <c r="E306" s="490"/>
      <c r="F306" s="491"/>
      <c r="G306" s="492"/>
      <c r="H306" s="493"/>
      <c r="I306" s="493"/>
      <c r="J306" s="493"/>
      <c r="K306" s="494">
        <f t="shared" si="49"/>
        <v>0</v>
      </c>
      <c r="L306" s="495">
        <f t="shared" si="45"/>
        <v>0</v>
      </c>
      <c r="M306" s="454">
        <f t="shared" si="46"/>
        <v>0</v>
      </c>
      <c r="N306" s="454">
        <f t="shared" si="47"/>
        <v>0</v>
      </c>
      <c r="O306" s="455">
        <f t="shared" si="48"/>
        <v>0</v>
      </c>
      <c r="P306" s="496">
        <f t="shared" si="42"/>
        <v>0</v>
      </c>
      <c r="Q306" s="387"/>
      <c r="R306" s="399"/>
      <c r="S306" s="400"/>
      <c r="T306" s="292">
        <f t="shared" si="43"/>
        <v>0</v>
      </c>
    </row>
    <row r="307" spans="1:20" s="292" customFormat="1" ht="15.75" hidden="1" outlineLevel="1" x14ac:dyDescent="0.25">
      <c r="A307" s="504"/>
      <c r="B307" s="457"/>
      <c r="C307" s="505"/>
      <c r="D307" s="489"/>
      <c r="E307" s="490"/>
      <c r="F307" s="491"/>
      <c r="G307" s="492"/>
      <c r="H307" s="493"/>
      <c r="I307" s="493"/>
      <c r="J307" s="493"/>
      <c r="K307" s="494">
        <f t="shared" si="49"/>
        <v>0</v>
      </c>
      <c r="L307" s="495">
        <f t="shared" si="45"/>
        <v>0</v>
      </c>
      <c r="M307" s="454">
        <f t="shared" si="46"/>
        <v>0</v>
      </c>
      <c r="N307" s="454">
        <f t="shared" si="47"/>
        <v>0</v>
      </c>
      <c r="O307" s="455">
        <f t="shared" si="48"/>
        <v>0</v>
      </c>
      <c r="P307" s="496">
        <f t="shared" si="42"/>
        <v>0</v>
      </c>
      <c r="Q307" s="387"/>
      <c r="R307" s="399"/>
      <c r="S307" s="400"/>
      <c r="T307" s="292">
        <f t="shared" si="43"/>
        <v>0</v>
      </c>
    </row>
    <row r="308" spans="1:20" s="292" customFormat="1" ht="15.75" hidden="1" outlineLevel="1" x14ac:dyDescent="0.25">
      <c r="A308" s="504"/>
      <c r="B308" s="457"/>
      <c r="C308" s="505"/>
      <c r="D308" s="489"/>
      <c r="E308" s="490"/>
      <c r="F308" s="491"/>
      <c r="G308" s="492"/>
      <c r="H308" s="493"/>
      <c r="I308" s="493"/>
      <c r="J308" s="493"/>
      <c r="K308" s="494">
        <f t="shared" si="49"/>
        <v>0</v>
      </c>
      <c r="L308" s="495">
        <f t="shared" si="45"/>
        <v>0</v>
      </c>
      <c r="M308" s="454">
        <f t="shared" si="46"/>
        <v>0</v>
      </c>
      <c r="N308" s="454">
        <f t="shared" si="47"/>
        <v>0</v>
      </c>
      <c r="O308" s="455">
        <f t="shared" si="48"/>
        <v>0</v>
      </c>
      <c r="P308" s="496">
        <f t="shared" si="42"/>
        <v>0</v>
      </c>
      <c r="Q308" s="387"/>
      <c r="R308" s="399"/>
      <c r="S308" s="400"/>
      <c r="T308" s="292">
        <f t="shared" si="43"/>
        <v>0</v>
      </c>
    </row>
    <row r="309" spans="1:20" s="292" customFormat="1" ht="15.75" hidden="1" outlineLevel="1" x14ac:dyDescent="0.25">
      <c r="A309" s="504"/>
      <c r="B309" s="457"/>
      <c r="C309" s="505"/>
      <c r="D309" s="489"/>
      <c r="E309" s="490"/>
      <c r="F309" s="491"/>
      <c r="G309" s="492"/>
      <c r="H309" s="493"/>
      <c r="I309" s="493"/>
      <c r="J309" s="493"/>
      <c r="K309" s="494">
        <f t="shared" si="49"/>
        <v>0</v>
      </c>
      <c r="L309" s="495">
        <f t="shared" si="45"/>
        <v>0</v>
      </c>
      <c r="M309" s="454">
        <f t="shared" si="46"/>
        <v>0</v>
      </c>
      <c r="N309" s="454">
        <f t="shared" si="47"/>
        <v>0</v>
      </c>
      <c r="O309" s="455">
        <f t="shared" si="48"/>
        <v>0</v>
      </c>
      <c r="P309" s="496">
        <f t="shared" si="42"/>
        <v>0</v>
      </c>
      <c r="Q309" s="387"/>
      <c r="R309" s="399"/>
      <c r="S309" s="400"/>
      <c r="T309" s="292">
        <f t="shared" si="43"/>
        <v>0</v>
      </c>
    </row>
    <row r="310" spans="1:20" s="292" customFormat="1" ht="15.75" hidden="1" outlineLevel="1" x14ac:dyDescent="0.25">
      <c r="A310" s="504"/>
      <c r="B310" s="457"/>
      <c r="C310" s="505"/>
      <c r="D310" s="489"/>
      <c r="E310" s="490"/>
      <c r="F310" s="491"/>
      <c r="G310" s="492"/>
      <c r="H310" s="493"/>
      <c r="I310" s="493"/>
      <c r="J310" s="493"/>
      <c r="K310" s="494">
        <f t="shared" si="49"/>
        <v>0</v>
      </c>
      <c r="L310" s="495">
        <f t="shared" si="45"/>
        <v>0</v>
      </c>
      <c r="M310" s="454">
        <f t="shared" si="46"/>
        <v>0</v>
      </c>
      <c r="N310" s="454">
        <f t="shared" si="47"/>
        <v>0</v>
      </c>
      <c r="O310" s="455">
        <f t="shared" si="48"/>
        <v>0</v>
      </c>
      <c r="P310" s="496">
        <f t="shared" si="42"/>
        <v>0</v>
      </c>
      <c r="Q310" s="387"/>
      <c r="R310" s="399"/>
      <c r="S310" s="400"/>
      <c r="T310" s="292">
        <f t="shared" si="43"/>
        <v>0</v>
      </c>
    </row>
    <row r="311" spans="1:20" s="292" customFormat="1" ht="15.75" hidden="1" outlineLevel="1" x14ac:dyDescent="0.25">
      <c r="A311" s="504"/>
      <c r="B311" s="457"/>
      <c r="C311" s="505"/>
      <c r="D311" s="489"/>
      <c r="E311" s="490"/>
      <c r="F311" s="491"/>
      <c r="G311" s="492"/>
      <c r="H311" s="493"/>
      <c r="I311" s="493"/>
      <c r="J311" s="493"/>
      <c r="K311" s="494">
        <f t="shared" si="49"/>
        <v>0</v>
      </c>
      <c r="L311" s="495">
        <f t="shared" si="45"/>
        <v>0</v>
      </c>
      <c r="M311" s="454">
        <f t="shared" si="46"/>
        <v>0</v>
      </c>
      <c r="N311" s="454">
        <f t="shared" si="47"/>
        <v>0</v>
      </c>
      <c r="O311" s="455">
        <f t="shared" si="48"/>
        <v>0</v>
      </c>
      <c r="P311" s="496">
        <f t="shared" si="42"/>
        <v>0</v>
      </c>
      <c r="Q311" s="387"/>
      <c r="R311" s="399"/>
      <c r="S311" s="400"/>
      <c r="T311" s="292">
        <f t="shared" si="43"/>
        <v>0</v>
      </c>
    </row>
    <row r="312" spans="1:20" s="292" customFormat="1" ht="15.75" hidden="1" outlineLevel="1" x14ac:dyDescent="0.25">
      <c r="A312" s="504"/>
      <c r="B312" s="457"/>
      <c r="C312" s="505"/>
      <c r="D312" s="489"/>
      <c r="E312" s="490"/>
      <c r="F312" s="491"/>
      <c r="G312" s="492"/>
      <c r="H312" s="493"/>
      <c r="I312" s="493"/>
      <c r="J312" s="493"/>
      <c r="K312" s="494">
        <f t="shared" si="49"/>
        <v>0</v>
      </c>
      <c r="L312" s="495">
        <f t="shared" si="45"/>
        <v>0</v>
      </c>
      <c r="M312" s="454">
        <f t="shared" si="46"/>
        <v>0</v>
      </c>
      <c r="N312" s="454">
        <f t="shared" si="47"/>
        <v>0</v>
      </c>
      <c r="O312" s="455">
        <f t="shared" si="48"/>
        <v>0</v>
      </c>
      <c r="P312" s="496">
        <f t="shared" si="42"/>
        <v>0</v>
      </c>
      <c r="Q312" s="387"/>
      <c r="R312" s="399"/>
      <c r="S312" s="400"/>
      <c r="T312" s="292">
        <f t="shared" si="43"/>
        <v>0</v>
      </c>
    </row>
    <row r="313" spans="1:20" s="292" customFormat="1" ht="15.75" hidden="1" outlineLevel="1" x14ac:dyDescent="0.25">
      <c r="A313" s="504"/>
      <c r="B313" s="457"/>
      <c r="C313" s="505"/>
      <c r="D313" s="489"/>
      <c r="E313" s="490"/>
      <c r="F313" s="491"/>
      <c r="G313" s="492"/>
      <c r="H313" s="493"/>
      <c r="I313" s="493"/>
      <c r="J313" s="493"/>
      <c r="K313" s="494">
        <f t="shared" si="49"/>
        <v>0</v>
      </c>
      <c r="L313" s="495">
        <f t="shared" si="45"/>
        <v>0</v>
      </c>
      <c r="M313" s="454">
        <f t="shared" si="46"/>
        <v>0</v>
      </c>
      <c r="N313" s="454">
        <f t="shared" si="47"/>
        <v>0</v>
      </c>
      <c r="O313" s="455">
        <f t="shared" si="48"/>
        <v>0</v>
      </c>
      <c r="P313" s="496">
        <f t="shared" si="42"/>
        <v>0</v>
      </c>
      <c r="Q313" s="387"/>
      <c r="R313" s="399"/>
      <c r="S313" s="400"/>
      <c r="T313" s="292">
        <f t="shared" si="43"/>
        <v>0</v>
      </c>
    </row>
    <row r="314" spans="1:20" s="292" customFormat="1" ht="15.75" hidden="1" outlineLevel="1" x14ac:dyDescent="0.25">
      <c r="A314" s="504"/>
      <c r="B314" s="457"/>
      <c r="C314" s="505"/>
      <c r="D314" s="489"/>
      <c r="E314" s="490"/>
      <c r="F314" s="491"/>
      <c r="G314" s="492"/>
      <c r="H314" s="493"/>
      <c r="I314" s="493"/>
      <c r="J314" s="493"/>
      <c r="K314" s="494">
        <f t="shared" si="49"/>
        <v>0</v>
      </c>
      <c r="L314" s="495">
        <f t="shared" si="45"/>
        <v>0</v>
      </c>
      <c r="M314" s="454">
        <f t="shared" si="46"/>
        <v>0</v>
      </c>
      <c r="N314" s="454">
        <f t="shared" si="47"/>
        <v>0</v>
      </c>
      <c r="O314" s="455">
        <f t="shared" si="48"/>
        <v>0</v>
      </c>
      <c r="P314" s="496">
        <f t="shared" si="42"/>
        <v>0</v>
      </c>
      <c r="Q314" s="387"/>
      <c r="R314" s="399"/>
      <c r="S314" s="400"/>
      <c r="T314" s="292">
        <f t="shared" si="43"/>
        <v>0</v>
      </c>
    </row>
    <row r="315" spans="1:20" s="292" customFormat="1" ht="15.75" hidden="1" outlineLevel="1" x14ac:dyDescent="0.25">
      <c r="A315" s="504"/>
      <c r="B315" s="457"/>
      <c r="C315" s="505"/>
      <c r="D315" s="489"/>
      <c r="E315" s="490"/>
      <c r="F315" s="491"/>
      <c r="G315" s="492"/>
      <c r="H315" s="493"/>
      <c r="I315" s="493"/>
      <c r="J315" s="493"/>
      <c r="K315" s="494">
        <f t="shared" si="49"/>
        <v>0</v>
      </c>
      <c r="L315" s="495">
        <f t="shared" si="45"/>
        <v>0</v>
      </c>
      <c r="M315" s="454">
        <f t="shared" si="46"/>
        <v>0</v>
      </c>
      <c r="N315" s="454">
        <f t="shared" si="47"/>
        <v>0</v>
      </c>
      <c r="O315" s="455">
        <f t="shared" si="48"/>
        <v>0</v>
      </c>
      <c r="P315" s="496">
        <f t="shared" si="42"/>
        <v>0</v>
      </c>
      <c r="Q315" s="387"/>
      <c r="R315" s="399"/>
      <c r="S315" s="400"/>
      <c r="T315" s="292">
        <f t="shared" si="43"/>
        <v>0</v>
      </c>
    </row>
    <row r="316" spans="1:20" s="292" customFormat="1" ht="15.75" hidden="1" outlineLevel="1" x14ac:dyDescent="0.25">
      <c r="A316" s="504"/>
      <c r="B316" s="457"/>
      <c r="C316" s="505"/>
      <c r="D316" s="489"/>
      <c r="E316" s="490"/>
      <c r="F316" s="491"/>
      <c r="G316" s="492"/>
      <c r="H316" s="493"/>
      <c r="I316" s="493"/>
      <c r="J316" s="493"/>
      <c r="K316" s="494">
        <f t="shared" si="49"/>
        <v>0</v>
      </c>
      <c r="L316" s="495">
        <f t="shared" si="45"/>
        <v>0</v>
      </c>
      <c r="M316" s="454">
        <f t="shared" si="46"/>
        <v>0</v>
      </c>
      <c r="N316" s="454">
        <f t="shared" si="47"/>
        <v>0</v>
      </c>
      <c r="O316" s="455">
        <f t="shared" si="48"/>
        <v>0</v>
      </c>
      <c r="P316" s="496">
        <f t="shared" si="42"/>
        <v>0</v>
      </c>
      <c r="Q316" s="387"/>
      <c r="R316" s="399"/>
      <c r="S316" s="400"/>
      <c r="T316" s="292">
        <f t="shared" si="43"/>
        <v>0</v>
      </c>
    </row>
    <row r="317" spans="1:20" s="292" customFormat="1" ht="15.75" hidden="1" outlineLevel="1" x14ac:dyDescent="0.25">
      <c r="A317" s="504"/>
      <c r="B317" s="457"/>
      <c r="C317" s="505"/>
      <c r="D317" s="489"/>
      <c r="E317" s="490"/>
      <c r="F317" s="491"/>
      <c r="G317" s="492"/>
      <c r="H317" s="493"/>
      <c r="I317" s="493"/>
      <c r="J317" s="493"/>
      <c r="K317" s="494">
        <f t="shared" si="49"/>
        <v>0</v>
      </c>
      <c r="L317" s="495">
        <f t="shared" si="45"/>
        <v>0</v>
      </c>
      <c r="M317" s="454">
        <f t="shared" si="46"/>
        <v>0</v>
      </c>
      <c r="N317" s="454">
        <f t="shared" si="47"/>
        <v>0</v>
      </c>
      <c r="O317" s="455">
        <f t="shared" si="48"/>
        <v>0</v>
      </c>
      <c r="P317" s="496">
        <f t="shared" si="42"/>
        <v>0</v>
      </c>
      <c r="Q317" s="387"/>
      <c r="R317" s="399"/>
      <c r="S317" s="400"/>
      <c r="T317" s="292">
        <f t="shared" si="43"/>
        <v>0</v>
      </c>
    </row>
    <row r="318" spans="1:20" s="292" customFormat="1" ht="15.75" hidden="1" outlineLevel="1" x14ac:dyDescent="0.25">
      <c r="A318" s="504"/>
      <c r="B318" s="457"/>
      <c r="C318" s="505"/>
      <c r="D318" s="489"/>
      <c r="E318" s="490"/>
      <c r="F318" s="491"/>
      <c r="G318" s="492"/>
      <c r="H318" s="493"/>
      <c r="I318" s="493"/>
      <c r="J318" s="493"/>
      <c r="K318" s="494">
        <f t="shared" si="49"/>
        <v>0</v>
      </c>
      <c r="L318" s="495">
        <f t="shared" si="45"/>
        <v>0</v>
      </c>
      <c r="M318" s="454">
        <f t="shared" si="46"/>
        <v>0</v>
      </c>
      <c r="N318" s="454">
        <f t="shared" si="47"/>
        <v>0</v>
      </c>
      <c r="O318" s="455">
        <f t="shared" si="48"/>
        <v>0</v>
      </c>
      <c r="P318" s="496">
        <f t="shared" si="42"/>
        <v>0</v>
      </c>
      <c r="Q318" s="387"/>
      <c r="R318" s="399"/>
      <c r="S318" s="400"/>
      <c r="T318" s="292">
        <f t="shared" si="43"/>
        <v>0</v>
      </c>
    </row>
    <row r="319" spans="1:20" s="292" customFormat="1" ht="16.5" hidden="1" outlineLevel="1" thickBot="1" x14ac:dyDescent="0.3">
      <c r="A319" s="571"/>
      <c r="B319" s="534"/>
      <c r="C319" s="572"/>
      <c r="D319" s="573"/>
      <c r="E319" s="574"/>
      <c r="F319" s="575"/>
      <c r="G319" s="548"/>
      <c r="H319" s="549"/>
      <c r="I319" s="549"/>
      <c r="J319" s="549"/>
      <c r="K319" s="550">
        <f t="shared" si="49"/>
        <v>0</v>
      </c>
      <c r="L319" s="576">
        <f t="shared" si="45"/>
        <v>0</v>
      </c>
      <c r="M319" s="438">
        <f t="shared" si="46"/>
        <v>0</v>
      </c>
      <c r="N319" s="438">
        <f t="shared" si="47"/>
        <v>0</v>
      </c>
      <c r="O319" s="439">
        <f t="shared" si="48"/>
        <v>0</v>
      </c>
      <c r="P319" s="577">
        <f t="shared" si="42"/>
        <v>0</v>
      </c>
      <c r="Q319" s="387"/>
      <c r="R319" s="399"/>
      <c r="S319" s="400"/>
      <c r="T319" s="292">
        <f t="shared" si="43"/>
        <v>0</v>
      </c>
    </row>
    <row r="320" spans="1:20" s="312" customFormat="1" ht="16.5" collapsed="1" thickBot="1" x14ac:dyDescent="0.3">
      <c r="A320" s="578"/>
      <c r="B320" s="537" t="s">
        <v>756</v>
      </c>
      <c r="C320" s="579"/>
      <c r="D320" s="538">
        <f>D291</f>
        <v>1.048</v>
      </c>
      <c r="E320" s="539">
        <f>SUM(E291:E319)</f>
        <v>0</v>
      </c>
      <c r="F320" s="540">
        <f t="shared" ref="F320:O320" si="50">SUM(F291:F319)</f>
        <v>0</v>
      </c>
      <c r="G320" s="541">
        <f t="shared" si="50"/>
        <v>0</v>
      </c>
      <c r="H320" s="542">
        <f t="shared" si="50"/>
        <v>0</v>
      </c>
      <c r="I320" s="542">
        <f t="shared" si="50"/>
        <v>0.19207277672857356</v>
      </c>
      <c r="J320" s="542">
        <f t="shared" si="50"/>
        <v>0</v>
      </c>
      <c r="K320" s="543">
        <f t="shared" si="49"/>
        <v>0.19207277672857356</v>
      </c>
      <c r="L320" s="544">
        <f t="shared" si="50"/>
        <v>0</v>
      </c>
      <c r="M320" s="545">
        <f t="shared" si="50"/>
        <v>0</v>
      </c>
      <c r="N320" s="545">
        <f t="shared" si="50"/>
        <v>0</v>
      </c>
      <c r="O320" s="546">
        <f t="shared" si="50"/>
        <v>0</v>
      </c>
      <c r="P320" s="547">
        <f t="shared" si="42"/>
        <v>0</v>
      </c>
      <c r="Q320" s="462">
        <f>ROUND(P320*1.2,8)</f>
        <v>0</v>
      </c>
      <c r="R320" s="463">
        <f>E320</f>
        <v>0</v>
      </c>
      <c r="S320" s="464">
        <f>F320</f>
        <v>0</v>
      </c>
      <c r="T320" s="312">
        <f t="shared" si="43"/>
        <v>0</v>
      </c>
    </row>
    <row r="321" spans="1:20" s="292" customFormat="1" ht="15.75" hidden="1" outlineLevel="1" x14ac:dyDescent="0.25">
      <c r="A321" s="508"/>
      <c r="B321" s="465"/>
      <c r="C321" s="507"/>
      <c r="D321" s="480">
        <v>1.048</v>
      </c>
      <c r="E321" s="481"/>
      <c r="F321" s="482"/>
      <c r="G321" s="501"/>
      <c r="H321" s="502"/>
      <c r="I321" s="502"/>
      <c r="J321" s="502"/>
      <c r="K321" s="503">
        <f t="shared" si="49"/>
        <v>0</v>
      </c>
      <c r="L321" s="486">
        <f t="shared" ref="L321:L349" si="51">ROUND(E321*G321,8)+ROUND(F321*G321,8)</f>
        <v>0</v>
      </c>
      <c r="M321" s="446">
        <f t="shared" ref="M321:M349" si="52">ROUND(E321*H321,8)+ROUND(F321*H321,8)</f>
        <v>0</v>
      </c>
      <c r="N321" s="446">
        <f t="shared" ref="N321:N349" si="53">ROUND(E321*I321,8)+ROUND(F321*I321,8)</f>
        <v>0</v>
      </c>
      <c r="O321" s="509">
        <f t="shared" ref="O321:O349" si="54">ROUND(E321*J321,8)+ROUND(F321*J321,8)</f>
        <v>0</v>
      </c>
      <c r="P321" s="510">
        <f t="shared" si="42"/>
        <v>0</v>
      </c>
      <c r="Q321" s="387"/>
      <c r="R321" s="399"/>
      <c r="S321" s="400"/>
      <c r="T321" s="292">
        <f t="shared" si="43"/>
        <v>0</v>
      </c>
    </row>
    <row r="322" spans="1:20" s="292" customFormat="1" ht="15.75" hidden="1" outlineLevel="1" x14ac:dyDescent="0.25">
      <c r="A322" s="511"/>
      <c r="B322" s="457"/>
      <c r="C322" s="505"/>
      <c r="D322" s="489"/>
      <c r="E322" s="490"/>
      <c r="F322" s="491"/>
      <c r="G322" s="492"/>
      <c r="H322" s="493"/>
      <c r="I322" s="493"/>
      <c r="J322" s="493"/>
      <c r="K322" s="494">
        <f t="shared" si="49"/>
        <v>0</v>
      </c>
      <c r="L322" s="495">
        <f t="shared" si="51"/>
        <v>0</v>
      </c>
      <c r="M322" s="454">
        <f t="shared" si="52"/>
        <v>0</v>
      </c>
      <c r="N322" s="454">
        <f t="shared" si="53"/>
        <v>0</v>
      </c>
      <c r="O322" s="512">
        <f t="shared" si="54"/>
        <v>0</v>
      </c>
      <c r="P322" s="513">
        <f t="shared" si="42"/>
        <v>0</v>
      </c>
      <c r="Q322" s="387"/>
      <c r="R322" s="399"/>
      <c r="S322" s="400"/>
      <c r="T322" s="292">
        <f t="shared" si="43"/>
        <v>0</v>
      </c>
    </row>
    <row r="323" spans="1:20" s="292" customFormat="1" ht="15.75" hidden="1" outlineLevel="1" x14ac:dyDescent="0.25">
      <c r="A323" s="511"/>
      <c r="B323" s="457"/>
      <c r="C323" s="505"/>
      <c r="D323" s="489"/>
      <c r="E323" s="490"/>
      <c r="F323" s="491"/>
      <c r="G323" s="492"/>
      <c r="H323" s="493"/>
      <c r="I323" s="493"/>
      <c r="J323" s="493"/>
      <c r="K323" s="494">
        <f t="shared" si="49"/>
        <v>0</v>
      </c>
      <c r="L323" s="495">
        <f t="shared" si="51"/>
        <v>0</v>
      </c>
      <c r="M323" s="454">
        <f t="shared" si="52"/>
        <v>0</v>
      </c>
      <c r="N323" s="454">
        <f t="shared" si="53"/>
        <v>0</v>
      </c>
      <c r="O323" s="512">
        <f t="shared" si="54"/>
        <v>0</v>
      </c>
      <c r="P323" s="513">
        <f t="shared" si="42"/>
        <v>0</v>
      </c>
      <c r="Q323" s="387"/>
      <c r="R323" s="399"/>
      <c r="S323" s="400"/>
      <c r="T323" s="292">
        <f t="shared" si="43"/>
        <v>0</v>
      </c>
    </row>
    <row r="324" spans="1:20" s="292" customFormat="1" ht="15.75" hidden="1" outlineLevel="1" x14ac:dyDescent="0.25">
      <c r="A324" s="511"/>
      <c r="B324" s="457"/>
      <c r="C324" s="505"/>
      <c r="D324" s="489"/>
      <c r="E324" s="490"/>
      <c r="F324" s="491"/>
      <c r="G324" s="492"/>
      <c r="H324" s="493"/>
      <c r="I324" s="493"/>
      <c r="J324" s="493"/>
      <c r="K324" s="494">
        <f t="shared" si="49"/>
        <v>0</v>
      </c>
      <c r="L324" s="495">
        <f t="shared" si="51"/>
        <v>0</v>
      </c>
      <c r="M324" s="454">
        <f t="shared" si="52"/>
        <v>0</v>
      </c>
      <c r="N324" s="454">
        <f t="shared" si="53"/>
        <v>0</v>
      </c>
      <c r="O324" s="512">
        <f t="shared" si="54"/>
        <v>0</v>
      </c>
      <c r="P324" s="513">
        <f t="shared" si="42"/>
        <v>0</v>
      </c>
      <c r="Q324" s="387"/>
      <c r="R324" s="399"/>
      <c r="S324" s="400"/>
      <c r="T324" s="292">
        <f t="shared" si="43"/>
        <v>0</v>
      </c>
    </row>
    <row r="325" spans="1:20" s="292" customFormat="1" ht="15.75" hidden="1" outlineLevel="1" x14ac:dyDescent="0.25">
      <c r="A325" s="511"/>
      <c r="B325" s="457"/>
      <c r="C325" s="505"/>
      <c r="D325" s="489"/>
      <c r="E325" s="490"/>
      <c r="F325" s="491"/>
      <c r="G325" s="492"/>
      <c r="H325" s="493"/>
      <c r="I325" s="493"/>
      <c r="J325" s="493"/>
      <c r="K325" s="494">
        <f t="shared" si="49"/>
        <v>0</v>
      </c>
      <c r="L325" s="495">
        <f t="shared" si="51"/>
        <v>0</v>
      </c>
      <c r="M325" s="454">
        <f t="shared" si="52"/>
        <v>0</v>
      </c>
      <c r="N325" s="454">
        <f t="shared" si="53"/>
        <v>0</v>
      </c>
      <c r="O325" s="512">
        <f t="shared" si="54"/>
        <v>0</v>
      </c>
      <c r="P325" s="513">
        <f t="shared" si="42"/>
        <v>0</v>
      </c>
      <c r="Q325" s="387"/>
      <c r="R325" s="399"/>
      <c r="S325" s="400"/>
      <c r="T325" s="292">
        <f t="shared" si="43"/>
        <v>0</v>
      </c>
    </row>
    <row r="326" spans="1:20" s="292" customFormat="1" ht="15.75" hidden="1" outlineLevel="1" x14ac:dyDescent="0.25">
      <c r="A326" s="511"/>
      <c r="B326" s="457"/>
      <c r="C326" s="505"/>
      <c r="D326" s="489"/>
      <c r="E326" s="490"/>
      <c r="F326" s="491"/>
      <c r="G326" s="492"/>
      <c r="H326" s="493"/>
      <c r="I326" s="493"/>
      <c r="J326" s="493"/>
      <c r="K326" s="494">
        <f t="shared" si="49"/>
        <v>0</v>
      </c>
      <c r="L326" s="495">
        <f t="shared" si="51"/>
        <v>0</v>
      </c>
      <c r="M326" s="454">
        <f t="shared" si="52"/>
        <v>0</v>
      </c>
      <c r="N326" s="454">
        <f t="shared" si="53"/>
        <v>0</v>
      </c>
      <c r="O326" s="512">
        <f t="shared" si="54"/>
        <v>0</v>
      </c>
      <c r="P326" s="513">
        <f t="shared" si="42"/>
        <v>0</v>
      </c>
      <c r="Q326" s="387"/>
      <c r="R326" s="399"/>
      <c r="S326" s="400"/>
      <c r="T326" s="292">
        <f t="shared" si="43"/>
        <v>0</v>
      </c>
    </row>
    <row r="327" spans="1:20" s="292" customFormat="1" ht="15.75" hidden="1" outlineLevel="1" x14ac:dyDescent="0.25">
      <c r="A327" s="511"/>
      <c r="B327" s="457"/>
      <c r="C327" s="505"/>
      <c r="D327" s="489"/>
      <c r="E327" s="490"/>
      <c r="F327" s="491"/>
      <c r="G327" s="492"/>
      <c r="H327" s="493"/>
      <c r="I327" s="493"/>
      <c r="J327" s="493"/>
      <c r="K327" s="494">
        <f t="shared" si="49"/>
        <v>0</v>
      </c>
      <c r="L327" s="495">
        <f t="shared" si="51"/>
        <v>0</v>
      </c>
      <c r="M327" s="454">
        <f t="shared" si="52"/>
        <v>0</v>
      </c>
      <c r="N327" s="454">
        <f t="shared" si="53"/>
        <v>0</v>
      </c>
      <c r="O327" s="512">
        <f t="shared" si="54"/>
        <v>0</v>
      </c>
      <c r="P327" s="513">
        <f t="shared" si="42"/>
        <v>0</v>
      </c>
      <c r="Q327" s="387"/>
      <c r="R327" s="399"/>
      <c r="S327" s="400"/>
      <c r="T327" s="292">
        <f t="shared" si="43"/>
        <v>0</v>
      </c>
    </row>
    <row r="328" spans="1:20" s="292" customFormat="1" ht="15.75" hidden="1" outlineLevel="1" x14ac:dyDescent="0.25">
      <c r="A328" s="511"/>
      <c r="B328" s="457"/>
      <c r="C328" s="505"/>
      <c r="D328" s="489"/>
      <c r="E328" s="490"/>
      <c r="F328" s="491"/>
      <c r="G328" s="492"/>
      <c r="H328" s="493"/>
      <c r="I328" s="493"/>
      <c r="J328" s="493"/>
      <c r="K328" s="494">
        <f t="shared" si="49"/>
        <v>0</v>
      </c>
      <c r="L328" s="495">
        <f t="shared" si="51"/>
        <v>0</v>
      </c>
      <c r="M328" s="454">
        <f t="shared" si="52"/>
        <v>0</v>
      </c>
      <c r="N328" s="454">
        <f t="shared" si="53"/>
        <v>0</v>
      </c>
      <c r="O328" s="512">
        <f t="shared" si="54"/>
        <v>0</v>
      </c>
      <c r="P328" s="513">
        <f t="shared" si="42"/>
        <v>0</v>
      </c>
      <c r="Q328" s="387"/>
      <c r="R328" s="399"/>
      <c r="S328" s="400"/>
      <c r="T328" s="292">
        <f t="shared" si="43"/>
        <v>0</v>
      </c>
    </row>
    <row r="329" spans="1:20" s="292" customFormat="1" ht="15.75" hidden="1" outlineLevel="1" x14ac:dyDescent="0.25">
      <c r="A329" s="511"/>
      <c r="B329" s="457"/>
      <c r="C329" s="505"/>
      <c r="D329" s="489"/>
      <c r="E329" s="490"/>
      <c r="F329" s="491"/>
      <c r="G329" s="492"/>
      <c r="H329" s="493"/>
      <c r="I329" s="493"/>
      <c r="J329" s="493"/>
      <c r="K329" s="494">
        <f t="shared" si="49"/>
        <v>0</v>
      </c>
      <c r="L329" s="495">
        <f t="shared" si="51"/>
        <v>0</v>
      </c>
      <c r="M329" s="454">
        <f t="shared" si="52"/>
        <v>0</v>
      </c>
      <c r="N329" s="454">
        <f t="shared" si="53"/>
        <v>0</v>
      </c>
      <c r="O329" s="512">
        <f t="shared" si="54"/>
        <v>0</v>
      </c>
      <c r="P329" s="513">
        <f t="shared" si="42"/>
        <v>0</v>
      </c>
      <c r="Q329" s="387"/>
      <c r="R329" s="399"/>
      <c r="S329" s="400"/>
      <c r="T329" s="292">
        <f t="shared" si="43"/>
        <v>0</v>
      </c>
    </row>
    <row r="330" spans="1:20" s="292" customFormat="1" ht="15.75" hidden="1" outlineLevel="1" x14ac:dyDescent="0.25">
      <c r="A330" s="511"/>
      <c r="B330" s="457"/>
      <c r="C330" s="505"/>
      <c r="D330" s="489"/>
      <c r="E330" s="490"/>
      <c r="F330" s="491"/>
      <c r="G330" s="492"/>
      <c r="H330" s="493"/>
      <c r="I330" s="493"/>
      <c r="J330" s="493"/>
      <c r="K330" s="494">
        <f t="shared" si="49"/>
        <v>0</v>
      </c>
      <c r="L330" s="495">
        <f t="shared" si="51"/>
        <v>0</v>
      </c>
      <c r="M330" s="454">
        <f t="shared" si="52"/>
        <v>0</v>
      </c>
      <c r="N330" s="454">
        <f t="shared" si="53"/>
        <v>0</v>
      </c>
      <c r="O330" s="512">
        <f t="shared" si="54"/>
        <v>0</v>
      </c>
      <c r="P330" s="513">
        <f t="shared" si="42"/>
        <v>0</v>
      </c>
      <c r="Q330" s="387"/>
      <c r="R330" s="399"/>
      <c r="S330" s="400"/>
      <c r="T330" s="292">
        <f t="shared" si="43"/>
        <v>0</v>
      </c>
    </row>
    <row r="331" spans="1:20" s="292" customFormat="1" ht="15.75" hidden="1" outlineLevel="1" x14ac:dyDescent="0.25">
      <c r="A331" s="511"/>
      <c r="B331" s="457"/>
      <c r="C331" s="505"/>
      <c r="D331" s="489"/>
      <c r="E331" s="490"/>
      <c r="F331" s="491"/>
      <c r="G331" s="492"/>
      <c r="H331" s="493"/>
      <c r="I331" s="493"/>
      <c r="J331" s="493"/>
      <c r="K331" s="494">
        <f t="shared" si="49"/>
        <v>0</v>
      </c>
      <c r="L331" s="495">
        <f t="shared" si="51"/>
        <v>0</v>
      </c>
      <c r="M331" s="454">
        <f t="shared" si="52"/>
        <v>0</v>
      </c>
      <c r="N331" s="454">
        <f t="shared" si="53"/>
        <v>0</v>
      </c>
      <c r="O331" s="512">
        <f t="shared" si="54"/>
        <v>0</v>
      </c>
      <c r="P331" s="513">
        <f t="shared" si="42"/>
        <v>0</v>
      </c>
      <c r="Q331" s="387"/>
      <c r="R331" s="399"/>
      <c r="S331" s="400"/>
      <c r="T331" s="292">
        <f t="shared" si="43"/>
        <v>0</v>
      </c>
    </row>
    <row r="332" spans="1:20" s="292" customFormat="1" ht="15.75" hidden="1" outlineLevel="1" x14ac:dyDescent="0.25">
      <c r="A332" s="511"/>
      <c r="B332" s="457"/>
      <c r="C332" s="505"/>
      <c r="D332" s="489"/>
      <c r="E332" s="490"/>
      <c r="F332" s="491"/>
      <c r="G332" s="492"/>
      <c r="H332" s="493"/>
      <c r="I332" s="493"/>
      <c r="J332" s="493"/>
      <c r="K332" s="494">
        <f t="shared" si="49"/>
        <v>0</v>
      </c>
      <c r="L332" s="495">
        <f t="shared" si="51"/>
        <v>0</v>
      </c>
      <c r="M332" s="454">
        <f t="shared" si="52"/>
        <v>0</v>
      </c>
      <c r="N332" s="454">
        <f t="shared" si="53"/>
        <v>0</v>
      </c>
      <c r="O332" s="512">
        <f t="shared" si="54"/>
        <v>0</v>
      </c>
      <c r="P332" s="513">
        <f t="shared" si="42"/>
        <v>0</v>
      </c>
      <c r="Q332" s="387"/>
      <c r="R332" s="399"/>
      <c r="S332" s="400"/>
      <c r="T332" s="292">
        <f t="shared" si="43"/>
        <v>0</v>
      </c>
    </row>
    <row r="333" spans="1:20" s="292" customFormat="1" ht="15.75" hidden="1" outlineLevel="1" x14ac:dyDescent="0.25">
      <c r="A333" s="511"/>
      <c r="B333" s="457"/>
      <c r="C333" s="505"/>
      <c r="D333" s="489"/>
      <c r="E333" s="490"/>
      <c r="F333" s="491"/>
      <c r="G333" s="492"/>
      <c r="H333" s="493"/>
      <c r="I333" s="493"/>
      <c r="J333" s="493"/>
      <c r="K333" s="494">
        <f t="shared" si="49"/>
        <v>0</v>
      </c>
      <c r="L333" s="495">
        <f t="shared" si="51"/>
        <v>0</v>
      </c>
      <c r="M333" s="454">
        <f t="shared" si="52"/>
        <v>0</v>
      </c>
      <c r="N333" s="454">
        <f t="shared" si="53"/>
        <v>0</v>
      </c>
      <c r="O333" s="512">
        <f t="shared" si="54"/>
        <v>0</v>
      </c>
      <c r="P333" s="513">
        <f t="shared" ref="P333:P350" si="55">SUM(L333:O333)</f>
        <v>0</v>
      </c>
      <c r="Q333" s="387"/>
      <c r="R333" s="399"/>
      <c r="S333" s="400"/>
      <c r="T333" s="292">
        <f t="shared" ref="T333:T352" si="56">R333+S333</f>
        <v>0</v>
      </c>
    </row>
    <row r="334" spans="1:20" s="292" customFormat="1" ht="15.75" hidden="1" outlineLevel="1" x14ac:dyDescent="0.25">
      <c r="A334" s="511"/>
      <c r="B334" s="457"/>
      <c r="C334" s="505"/>
      <c r="D334" s="489"/>
      <c r="E334" s="490"/>
      <c r="F334" s="491"/>
      <c r="G334" s="492"/>
      <c r="H334" s="493"/>
      <c r="I334" s="493"/>
      <c r="J334" s="493"/>
      <c r="K334" s="494">
        <f t="shared" si="49"/>
        <v>0</v>
      </c>
      <c r="L334" s="495">
        <f t="shared" si="51"/>
        <v>0</v>
      </c>
      <c r="M334" s="454">
        <f t="shared" si="52"/>
        <v>0</v>
      </c>
      <c r="N334" s="454">
        <f t="shared" si="53"/>
        <v>0</v>
      </c>
      <c r="O334" s="512">
        <f t="shared" si="54"/>
        <v>0</v>
      </c>
      <c r="P334" s="513">
        <f t="shared" si="55"/>
        <v>0</v>
      </c>
      <c r="Q334" s="387"/>
      <c r="R334" s="399"/>
      <c r="S334" s="400"/>
      <c r="T334" s="292">
        <f t="shared" si="56"/>
        <v>0</v>
      </c>
    </row>
    <row r="335" spans="1:20" s="292" customFormat="1" ht="15.75" hidden="1" outlineLevel="1" x14ac:dyDescent="0.25">
      <c r="A335" s="511"/>
      <c r="B335" s="457"/>
      <c r="C335" s="505"/>
      <c r="D335" s="489"/>
      <c r="E335" s="490"/>
      <c r="F335" s="491"/>
      <c r="G335" s="492"/>
      <c r="H335" s="493"/>
      <c r="I335" s="493"/>
      <c r="J335" s="493"/>
      <c r="K335" s="494">
        <f t="shared" si="49"/>
        <v>0</v>
      </c>
      <c r="L335" s="495">
        <f t="shared" si="51"/>
        <v>0</v>
      </c>
      <c r="M335" s="454">
        <f t="shared" si="52"/>
        <v>0</v>
      </c>
      <c r="N335" s="454">
        <f t="shared" si="53"/>
        <v>0</v>
      </c>
      <c r="O335" s="512">
        <f t="shared" si="54"/>
        <v>0</v>
      </c>
      <c r="P335" s="513">
        <f t="shared" si="55"/>
        <v>0</v>
      </c>
      <c r="Q335" s="387"/>
      <c r="R335" s="399"/>
      <c r="S335" s="400"/>
      <c r="T335" s="292">
        <f t="shared" si="56"/>
        <v>0</v>
      </c>
    </row>
    <row r="336" spans="1:20" s="292" customFormat="1" ht="15.75" hidden="1" outlineLevel="1" x14ac:dyDescent="0.25">
      <c r="A336" s="511"/>
      <c r="B336" s="457"/>
      <c r="C336" s="505"/>
      <c r="D336" s="489"/>
      <c r="E336" s="490"/>
      <c r="F336" s="491"/>
      <c r="G336" s="492"/>
      <c r="H336" s="493"/>
      <c r="I336" s="493"/>
      <c r="J336" s="493"/>
      <c r="K336" s="494">
        <f t="shared" si="49"/>
        <v>0</v>
      </c>
      <c r="L336" s="495">
        <f t="shared" si="51"/>
        <v>0</v>
      </c>
      <c r="M336" s="454">
        <f t="shared" si="52"/>
        <v>0</v>
      </c>
      <c r="N336" s="454">
        <f t="shared" si="53"/>
        <v>0</v>
      </c>
      <c r="O336" s="512">
        <f t="shared" si="54"/>
        <v>0</v>
      </c>
      <c r="P336" s="513">
        <f t="shared" si="55"/>
        <v>0</v>
      </c>
      <c r="Q336" s="387"/>
      <c r="R336" s="399"/>
      <c r="S336" s="400"/>
      <c r="T336" s="292">
        <f t="shared" si="56"/>
        <v>0</v>
      </c>
    </row>
    <row r="337" spans="1:20" s="292" customFormat="1" ht="15.75" hidden="1" outlineLevel="1" x14ac:dyDescent="0.25">
      <c r="A337" s="511"/>
      <c r="B337" s="457"/>
      <c r="C337" s="505"/>
      <c r="D337" s="489"/>
      <c r="E337" s="490"/>
      <c r="F337" s="491"/>
      <c r="G337" s="492"/>
      <c r="H337" s="493"/>
      <c r="I337" s="493"/>
      <c r="J337" s="493"/>
      <c r="K337" s="494">
        <f t="shared" si="49"/>
        <v>0</v>
      </c>
      <c r="L337" s="495">
        <f t="shared" si="51"/>
        <v>0</v>
      </c>
      <c r="M337" s="454">
        <f t="shared" si="52"/>
        <v>0</v>
      </c>
      <c r="N337" s="454">
        <f t="shared" si="53"/>
        <v>0</v>
      </c>
      <c r="O337" s="512">
        <f t="shared" si="54"/>
        <v>0</v>
      </c>
      <c r="P337" s="513">
        <f t="shared" si="55"/>
        <v>0</v>
      </c>
      <c r="Q337" s="387"/>
      <c r="R337" s="399"/>
      <c r="S337" s="400"/>
      <c r="T337" s="292">
        <f t="shared" si="56"/>
        <v>0</v>
      </c>
    </row>
    <row r="338" spans="1:20" s="292" customFormat="1" ht="15.75" hidden="1" outlineLevel="1" x14ac:dyDescent="0.25">
      <c r="A338" s="511"/>
      <c r="B338" s="457"/>
      <c r="C338" s="505"/>
      <c r="D338" s="489"/>
      <c r="E338" s="490"/>
      <c r="F338" s="491"/>
      <c r="G338" s="492"/>
      <c r="H338" s="493"/>
      <c r="I338" s="493"/>
      <c r="J338" s="493"/>
      <c r="K338" s="494">
        <f t="shared" si="49"/>
        <v>0</v>
      </c>
      <c r="L338" s="495">
        <f t="shared" si="51"/>
        <v>0</v>
      </c>
      <c r="M338" s="454">
        <f t="shared" si="52"/>
        <v>0</v>
      </c>
      <c r="N338" s="454">
        <f t="shared" si="53"/>
        <v>0</v>
      </c>
      <c r="O338" s="512">
        <f t="shared" si="54"/>
        <v>0</v>
      </c>
      <c r="P338" s="513">
        <f t="shared" si="55"/>
        <v>0</v>
      </c>
      <c r="Q338" s="387"/>
      <c r="R338" s="399"/>
      <c r="S338" s="400"/>
      <c r="T338" s="292">
        <f t="shared" si="56"/>
        <v>0</v>
      </c>
    </row>
    <row r="339" spans="1:20" s="292" customFormat="1" ht="15.75" hidden="1" outlineLevel="1" x14ac:dyDescent="0.25">
      <c r="A339" s="511"/>
      <c r="B339" s="457"/>
      <c r="C339" s="505"/>
      <c r="D339" s="489"/>
      <c r="E339" s="490"/>
      <c r="F339" s="491"/>
      <c r="G339" s="492"/>
      <c r="H339" s="493"/>
      <c r="I339" s="493"/>
      <c r="J339" s="493"/>
      <c r="K339" s="494">
        <f t="shared" si="49"/>
        <v>0</v>
      </c>
      <c r="L339" s="495">
        <f t="shared" si="51"/>
        <v>0</v>
      </c>
      <c r="M339" s="454">
        <f t="shared" si="52"/>
        <v>0</v>
      </c>
      <c r="N339" s="454">
        <f t="shared" si="53"/>
        <v>0</v>
      </c>
      <c r="O339" s="512">
        <f t="shared" si="54"/>
        <v>0</v>
      </c>
      <c r="P339" s="513">
        <f t="shared" si="55"/>
        <v>0</v>
      </c>
      <c r="Q339" s="387"/>
      <c r="R339" s="399"/>
      <c r="S339" s="400"/>
      <c r="T339" s="292">
        <f t="shared" si="56"/>
        <v>0</v>
      </c>
    </row>
    <row r="340" spans="1:20" s="292" customFormat="1" ht="15.75" hidden="1" outlineLevel="1" x14ac:dyDescent="0.25">
      <c r="A340" s="511"/>
      <c r="B340" s="457"/>
      <c r="C340" s="505"/>
      <c r="D340" s="489"/>
      <c r="E340" s="490"/>
      <c r="F340" s="491"/>
      <c r="G340" s="492"/>
      <c r="H340" s="493"/>
      <c r="I340" s="493"/>
      <c r="J340" s="493"/>
      <c r="K340" s="494">
        <f t="shared" si="49"/>
        <v>0</v>
      </c>
      <c r="L340" s="495">
        <f t="shared" si="51"/>
        <v>0</v>
      </c>
      <c r="M340" s="454">
        <f t="shared" si="52"/>
        <v>0</v>
      </c>
      <c r="N340" s="454">
        <f t="shared" si="53"/>
        <v>0</v>
      </c>
      <c r="O340" s="512">
        <f t="shared" si="54"/>
        <v>0</v>
      </c>
      <c r="P340" s="513">
        <f t="shared" si="55"/>
        <v>0</v>
      </c>
      <c r="Q340" s="387"/>
      <c r="R340" s="399"/>
      <c r="S340" s="400"/>
      <c r="T340" s="292">
        <f t="shared" si="56"/>
        <v>0</v>
      </c>
    </row>
    <row r="341" spans="1:20" s="292" customFormat="1" ht="15.75" hidden="1" outlineLevel="1" x14ac:dyDescent="0.25">
      <c r="A341" s="511"/>
      <c r="B341" s="457"/>
      <c r="C341" s="505"/>
      <c r="D341" s="489"/>
      <c r="E341" s="490"/>
      <c r="F341" s="491"/>
      <c r="G341" s="492"/>
      <c r="H341" s="493"/>
      <c r="I341" s="493"/>
      <c r="J341" s="493"/>
      <c r="K341" s="494">
        <f t="shared" si="49"/>
        <v>0</v>
      </c>
      <c r="L341" s="495">
        <f t="shared" si="51"/>
        <v>0</v>
      </c>
      <c r="M341" s="454">
        <f t="shared" si="52"/>
        <v>0</v>
      </c>
      <c r="N341" s="454">
        <f t="shared" si="53"/>
        <v>0</v>
      </c>
      <c r="O341" s="512">
        <f t="shared" si="54"/>
        <v>0</v>
      </c>
      <c r="P341" s="513">
        <f t="shared" si="55"/>
        <v>0</v>
      </c>
      <c r="Q341" s="387"/>
      <c r="R341" s="399"/>
      <c r="S341" s="400"/>
      <c r="T341" s="292">
        <f t="shared" si="56"/>
        <v>0</v>
      </c>
    </row>
    <row r="342" spans="1:20" s="292" customFormat="1" ht="15.75" hidden="1" outlineLevel="1" x14ac:dyDescent="0.25">
      <c r="A342" s="511"/>
      <c r="B342" s="457"/>
      <c r="C342" s="505"/>
      <c r="D342" s="489"/>
      <c r="E342" s="490"/>
      <c r="F342" s="491"/>
      <c r="G342" s="492"/>
      <c r="H342" s="493"/>
      <c r="I342" s="493"/>
      <c r="J342" s="493"/>
      <c r="K342" s="494">
        <f t="shared" si="49"/>
        <v>0</v>
      </c>
      <c r="L342" s="495">
        <f t="shared" si="51"/>
        <v>0</v>
      </c>
      <c r="M342" s="454">
        <f t="shared" si="52"/>
        <v>0</v>
      </c>
      <c r="N342" s="454">
        <f t="shared" si="53"/>
        <v>0</v>
      </c>
      <c r="O342" s="512">
        <f t="shared" si="54"/>
        <v>0</v>
      </c>
      <c r="P342" s="513">
        <f t="shared" si="55"/>
        <v>0</v>
      </c>
      <c r="Q342" s="387"/>
      <c r="R342" s="399"/>
      <c r="S342" s="400"/>
      <c r="T342" s="292">
        <f t="shared" si="56"/>
        <v>0</v>
      </c>
    </row>
    <row r="343" spans="1:20" s="292" customFormat="1" ht="15.75" hidden="1" outlineLevel="1" x14ac:dyDescent="0.25">
      <c r="A343" s="511"/>
      <c r="B343" s="457"/>
      <c r="C343" s="505"/>
      <c r="D343" s="489"/>
      <c r="E343" s="490"/>
      <c r="F343" s="491"/>
      <c r="G343" s="492"/>
      <c r="H343" s="493"/>
      <c r="I343" s="493"/>
      <c r="J343" s="493"/>
      <c r="K343" s="494">
        <f t="shared" si="49"/>
        <v>0</v>
      </c>
      <c r="L343" s="495">
        <f t="shared" si="51"/>
        <v>0</v>
      </c>
      <c r="M343" s="454">
        <f t="shared" si="52"/>
        <v>0</v>
      </c>
      <c r="N343" s="454">
        <f t="shared" si="53"/>
        <v>0</v>
      </c>
      <c r="O343" s="512">
        <f t="shared" si="54"/>
        <v>0</v>
      </c>
      <c r="P343" s="513">
        <f t="shared" si="55"/>
        <v>0</v>
      </c>
      <c r="Q343" s="387"/>
      <c r="R343" s="399"/>
      <c r="S343" s="400"/>
      <c r="T343" s="292">
        <f t="shared" si="56"/>
        <v>0</v>
      </c>
    </row>
    <row r="344" spans="1:20" s="292" customFormat="1" ht="15.75" hidden="1" outlineLevel="1" x14ac:dyDescent="0.25">
      <c r="A344" s="511"/>
      <c r="B344" s="457"/>
      <c r="C344" s="505"/>
      <c r="D344" s="489"/>
      <c r="E344" s="490"/>
      <c r="F344" s="491"/>
      <c r="G344" s="492"/>
      <c r="H344" s="493"/>
      <c r="I344" s="493"/>
      <c r="J344" s="493"/>
      <c r="K344" s="494">
        <f t="shared" si="49"/>
        <v>0</v>
      </c>
      <c r="L344" s="495">
        <f t="shared" si="51"/>
        <v>0</v>
      </c>
      <c r="M344" s="454">
        <f t="shared" si="52"/>
        <v>0</v>
      </c>
      <c r="N344" s="454">
        <f t="shared" si="53"/>
        <v>0</v>
      </c>
      <c r="O344" s="512">
        <f t="shared" si="54"/>
        <v>0</v>
      </c>
      <c r="P344" s="513">
        <f t="shared" si="55"/>
        <v>0</v>
      </c>
      <c r="Q344" s="387"/>
      <c r="R344" s="399"/>
      <c r="S344" s="400"/>
      <c r="T344" s="292">
        <f t="shared" si="56"/>
        <v>0</v>
      </c>
    </row>
    <row r="345" spans="1:20" s="292" customFormat="1" ht="15.75" hidden="1" outlineLevel="1" x14ac:dyDescent="0.25">
      <c r="A345" s="511"/>
      <c r="B345" s="457"/>
      <c r="C345" s="505"/>
      <c r="D345" s="489"/>
      <c r="E345" s="490"/>
      <c r="F345" s="491"/>
      <c r="G345" s="492"/>
      <c r="H345" s="493"/>
      <c r="I345" s="493"/>
      <c r="J345" s="493"/>
      <c r="K345" s="494">
        <f t="shared" si="49"/>
        <v>0</v>
      </c>
      <c r="L345" s="495">
        <f t="shared" si="51"/>
        <v>0</v>
      </c>
      <c r="M345" s="454">
        <f t="shared" si="52"/>
        <v>0</v>
      </c>
      <c r="N345" s="454">
        <f t="shared" si="53"/>
        <v>0</v>
      </c>
      <c r="O345" s="512">
        <f t="shared" si="54"/>
        <v>0</v>
      </c>
      <c r="P345" s="513">
        <f t="shared" si="55"/>
        <v>0</v>
      </c>
      <c r="Q345" s="387"/>
      <c r="R345" s="399"/>
      <c r="S345" s="400"/>
      <c r="T345" s="292">
        <f t="shared" si="56"/>
        <v>0</v>
      </c>
    </row>
    <row r="346" spans="1:20" s="292" customFormat="1" ht="15.75" hidden="1" outlineLevel="1" x14ac:dyDescent="0.25">
      <c r="A346" s="511"/>
      <c r="B346" s="457"/>
      <c r="C346" s="505"/>
      <c r="D346" s="489"/>
      <c r="E346" s="490"/>
      <c r="F346" s="491"/>
      <c r="G346" s="492"/>
      <c r="H346" s="493"/>
      <c r="I346" s="493"/>
      <c r="J346" s="493"/>
      <c r="K346" s="494">
        <f t="shared" si="49"/>
        <v>0</v>
      </c>
      <c r="L346" s="495">
        <f t="shared" si="51"/>
        <v>0</v>
      </c>
      <c r="M346" s="454">
        <f t="shared" si="52"/>
        <v>0</v>
      </c>
      <c r="N346" s="454">
        <f t="shared" si="53"/>
        <v>0</v>
      </c>
      <c r="O346" s="512">
        <f t="shared" si="54"/>
        <v>0</v>
      </c>
      <c r="P346" s="513">
        <f t="shared" si="55"/>
        <v>0</v>
      </c>
      <c r="Q346" s="387"/>
      <c r="R346" s="399"/>
      <c r="S346" s="400"/>
      <c r="T346" s="292">
        <f t="shared" si="56"/>
        <v>0</v>
      </c>
    </row>
    <row r="347" spans="1:20" s="292" customFormat="1" ht="15.75" hidden="1" outlineLevel="1" x14ac:dyDescent="0.25">
      <c r="A347" s="511"/>
      <c r="B347" s="457"/>
      <c r="C347" s="505"/>
      <c r="D347" s="489"/>
      <c r="E347" s="490"/>
      <c r="F347" s="491"/>
      <c r="G347" s="492"/>
      <c r="H347" s="493"/>
      <c r="I347" s="493"/>
      <c r="J347" s="493"/>
      <c r="K347" s="494">
        <f t="shared" si="49"/>
        <v>0</v>
      </c>
      <c r="L347" s="495">
        <f t="shared" si="51"/>
        <v>0</v>
      </c>
      <c r="M347" s="454">
        <f t="shared" si="52"/>
        <v>0</v>
      </c>
      <c r="N347" s="454">
        <f t="shared" si="53"/>
        <v>0</v>
      </c>
      <c r="O347" s="512">
        <f t="shared" si="54"/>
        <v>0</v>
      </c>
      <c r="P347" s="513">
        <f t="shared" si="55"/>
        <v>0</v>
      </c>
      <c r="Q347" s="387"/>
      <c r="R347" s="399"/>
      <c r="S347" s="400"/>
      <c r="T347" s="292">
        <f t="shared" si="56"/>
        <v>0</v>
      </c>
    </row>
    <row r="348" spans="1:20" s="292" customFormat="1" ht="15.75" hidden="1" outlineLevel="1" x14ac:dyDescent="0.25">
      <c r="A348" s="511"/>
      <c r="B348" s="457"/>
      <c r="C348" s="505"/>
      <c r="D348" s="489"/>
      <c r="E348" s="490"/>
      <c r="F348" s="491"/>
      <c r="G348" s="492"/>
      <c r="H348" s="493"/>
      <c r="I348" s="493"/>
      <c r="J348" s="493"/>
      <c r="K348" s="494">
        <f t="shared" si="49"/>
        <v>0</v>
      </c>
      <c r="L348" s="495">
        <f t="shared" si="51"/>
        <v>0</v>
      </c>
      <c r="M348" s="454">
        <f t="shared" si="52"/>
        <v>0</v>
      </c>
      <c r="N348" s="454">
        <f t="shared" si="53"/>
        <v>0</v>
      </c>
      <c r="O348" s="512">
        <f t="shared" si="54"/>
        <v>0</v>
      </c>
      <c r="P348" s="513">
        <f t="shared" si="55"/>
        <v>0</v>
      </c>
      <c r="Q348" s="387"/>
      <c r="R348" s="399"/>
      <c r="S348" s="400"/>
      <c r="T348" s="292">
        <f t="shared" si="56"/>
        <v>0</v>
      </c>
    </row>
    <row r="349" spans="1:20" s="292" customFormat="1" ht="15.75" hidden="1" outlineLevel="1" x14ac:dyDescent="0.25">
      <c r="A349" s="511"/>
      <c r="B349" s="457"/>
      <c r="C349" s="505"/>
      <c r="D349" s="489"/>
      <c r="E349" s="514"/>
      <c r="F349" s="515"/>
      <c r="G349" s="516"/>
      <c r="H349" s="517"/>
      <c r="I349" s="517"/>
      <c r="J349" s="517"/>
      <c r="K349" s="518">
        <f t="shared" si="49"/>
        <v>0</v>
      </c>
      <c r="L349" s="395">
        <f t="shared" si="51"/>
        <v>0</v>
      </c>
      <c r="M349" s="396">
        <f t="shared" si="52"/>
        <v>0</v>
      </c>
      <c r="N349" s="396">
        <f t="shared" si="53"/>
        <v>0</v>
      </c>
      <c r="O349" s="519">
        <f t="shared" si="54"/>
        <v>0</v>
      </c>
      <c r="P349" s="513">
        <f t="shared" si="55"/>
        <v>0</v>
      </c>
      <c r="Q349" s="387"/>
      <c r="R349" s="399"/>
      <c r="S349" s="400"/>
      <c r="T349" s="292">
        <f t="shared" si="56"/>
        <v>0</v>
      </c>
    </row>
    <row r="350" spans="1:20" s="312" customFormat="1" ht="16.5" collapsed="1" thickBot="1" x14ac:dyDescent="0.3">
      <c r="A350" s="520"/>
      <c r="B350" s="459" t="s">
        <v>792</v>
      </c>
      <c r="C350" s="521"/>
      <c r="D350" s="522">
        <f>D321</f>
        <v>1.048</v>
      </c>
      <c r="E350" s="523">
        <f>SUM(E321:E349)</f>
        <v>0</v>
      </c>
      <c r="F350" s="524">
        <f t="shared" ref="F350:O350" si="57">SUM(F321:F349)</f>
        <v>0</v>
      </c>
      <c r="G350" s="525">
        <f t="shared" si="57"/>
        <v>0</v>
      </c>
      <c r="H350" s="526">
        <f t="shared" si="57"/>
        <v>0</v>
      </c>
      <c r="I350" s="526">
        <f t="shared" si="57"/>
        <v>0</v>
      </c>
      <c r="J350" s="526">
        <f t="shared" si="57"/>
        <v>0</v>
      </c>
      <c r="K350" s="527">
        <f t="shared" si="49"/>
        <v>0</v>
      </c>
      <c r="L350" s="528">
        <f t="shared" si="57"/>
        <v>0</v>
      </c>
      <c r="M350" s="461">
        <f t="shared" si="57"/>
        <v>0</v>
      </c>
      <c r="N350" s="461">
        <f t="shared" si="57"/>
        <v>0</v>
      </c>
      <c r="O350" s="529">
        <f t="shared" si="57"/>
        <v>0</v>
      </c>
      <c r="P350" s="530">
        <f t="shared" si="55"/>
        <v>0</v>
      </c>
      <c r="Q350" s="462">
        <f>ROUND(P350*1.2,8)</f>
        <v>0</v>
      </c>
      <c r="R350" s="463">
        <f>E350</f>
        <v>0</v>
      </c>
      <c r="S350" s="464">
        <f>F350</f>
        <v>0</v>
      </c>
      <c r="T350" s="312">
        <f t="shared" si="56"/>
        <v>0</v>
      </c>
    </row>
    <row r="351" spans="1:20" s="292" customFormat="1" ht="15.75" x14ac:dyDescent="0.25">
      <c r="A351" s="655" t="s">
        <v>696</v>
      </c>
      <c r="B351" s="656"/>
      <c r="C351" s="656"/>
      <c r="D351" s="656"/>
      <c r="E351" s="656"/>
      <c r="F351" s="656"/>
      <c r="G351" s="656"/>
      <c r="H351" s="656"/>
      <c r="I351" s="656"/>
      <c r="J351" s="656"/>
      <c r="K351" s="657"/>
      <c r="L351" s="531">
        <f>L140+L170+L200+L230+L260+L290+L320+L350</f>
        <v>0</v>
      </c>
      <c r="M351" s="531">
        <f>M140+M170+M200+M230+M260+M290+M320+M350</f>
        <v>0</v>
      </c>
      <c r="N351" s="532">
        <f>N140+N170+N200+N230+N260+N290+N320+N350</f>
        <v>0.33374283999999999</v>
      </c>
      <c r="O351" s="532">
        <f>O140+O170+O200+O230+O260+O290+O320+O350</f>
        <v>0</v>
      </c>
      <c r="P351" s="532">
        <f>SUM(L351:O351)</f>
        <v>0.33374283999999999</v>
      </c>
      <c r="Q351" s="387"/>
      <c r="R351" s="399"/>
      <c r="S351" s="400"/>
      <c r="T351" s="292">
        <f t="shared" si="56"/>
        <v>0</v>
      </c>
    </row>
    <row r="352" spans="1:20" s="292" customFormat="1" ht="15.75" x14ac:dyDescent="0.25">
      <c r="A352" s="658" t="s">
        <v>697</v>
      </c>
      <c r="B352" s="659"/>
      <c r="C352" s="659"/>
      <c r="D352" s="659"/>
      <c r="E352" s="659"/>
      <c r="F352" s="659"/>
      <c r="G352" s="659"/>
      <c r="H352" s="659"/>
      <c r="I352" s="659"/>
      <c r="J352" s="659"/>
      <c r="K352" s="660"/>
      <c r="L352" s="533">
        <f>ROUND(L351*0.2,8)</f>
        <v>0</v>
      </c>
      <c r="M352" s="533">
        <f>ROUND(M351*0.2,8)</f>
        <v>0</v>
      </c>
      <c r="N352" s="533">
        <f>ROUND(N351*0.2,8)</f>
        <v>6.6748569999999993E-2</v>
      </c>
      <c r="O352" s="533">
        <f>ROUND(O351*0.2,8)</f>
        <v>0</v>
      </c>
      <c r="P352" s="533">
        <f>ROUND(P351*0.2,8)</f>
        <v>6.6748569999999993E-2</v>
      </c>
      <c r="Q352" s="387"/>
      <c r="R352" s="399"/>
      <c r="S352" s="400"/>
      <c r="T352" s="292">
        <f t="shared" si="56"/>
        <v>0</v>
      </c>
    </row>
    <row r="353" spans="1:20" s="292" customFormat="1" ht="15" customHeight="1" x14ac:dyDescent="0.25">
      <c r="A353" s="661" t="s">
        <v>698</v>
      </c>
      <c r="B353" s="662"/>
      <c r="C353" s="662"/>
      <c r="D353" s="662"/>
      <c r="E353" s="662"/>
      <c r="F353" s="662"/>
      <c r="G353" s="662"/>
      <c r="H353" s="662"/>
      <c r="I353" s="662"/>
      <c r="J353" s="662"/>
      <c r="K353" s="663"/>
      <c r="L353" s="342">
        <f>L351+L352</f>
        <v>0</v>
      </c>
      <c r="M353" s="342">
        <f>M351+M352</f>
        <v>0</v>
      </c>
      <c r="N353" s="342">
        <f>N351+N352</f>
        <v>0.40049140999999999</v>
      </c>
      <c r="O353" s="342">
        <f>O351+O352</f>
        <v>0</v>
      </c>
      <c r="P353" s="342">
        <f>P351+P352</f>
        <v>0.40049140999999999</v>
      </c>
      <c r="Q353" s="343">
        <f>SUM(Q140:Q350)</f>
        <v>0.40049140999999999</v>
      </c>
      <c r="R353" s="372">
        <f>E200+E230+E260+E290+E320+E350</f>
        <v>2</v>
      </c>
      <c r="S353" s="371">
        <f>F200+F230+F260+F290+F320+F350</f>
        <v>0</v>
      </c>
      <c r="T353" s="292">
        <f>SUM(T140:T350)</f>
        <v>2</v>
      </c>
    </row>
    <row r="354" spans="1:20" s="294" customFormat="1" ht="15" x14ac:dyDescent="0.25">
      <c r="A354" s="650"/>
      <c r="B354" s="651"/>
      <c r="C354" s="651"/>
      <c r="D354" s="651"/>
      <c r="E354" s="651"/>
      <c r="F354" s="651"/>
      <c r="G354" s="651"/>
      <c r="H354" s="651"/>
      <c r="I354" s="651"/>
      <c r="J354" s="651"/>
      <c r="K354" s="651"/>
      <c r="L354" s="651"/>
      <c r="M354" s="651"/>
      <c r="N354" s="651"/>
      <c r="O354" s="651"/>
      <c r="P354" s="651"/>
      <c r="R354" s="373">
        <f>SUM(R140:R350)</f>
        <v>2</v>
      </c>
      <c r="S354" s="374">
        <f>SUM(S140:S350)</f>
        <v>0</v>
      </c>
    </row>
    <row r="355" spans="1:20" s="370" customFormat="1" x14ac:dyDescent="0.25">
      <c r="B355" s="652"/>
      <c r="C355" s="653"/>
      <c r="D355" s="653"/>
      <c r="E355" s="653"/>
      <c r="F355" s="653"/>
      <c r="G355" s="653"/>
      <c r="H355" s="653"/>
      <c r="I355" s="653"/>
      <c r="J355" s="653"/>
      <c r="K355" s="653"/>
      <c r="L355" s="653"/>
      <c r="M355" s="653"/>
      <c r="N355" s="654"/>
      <c r="O355" s="653"/>
      <c r="P355" s="653"/>
      <c r="R355" s="375"/>
      <c r="S355" s="376"/>
    </row>
    <row r="356" spans="1:20" x14ac:dyDescent="0.2">
      <c r="B356" s="291" t="s">
        <v>723</v>
      </c>
      <c r="R356" s="377"/>
      <c r="S356" s="301"/>
    </row>
    <row r="357" spans="1:20" x14ac:dyDescent="0.2">
      <c r="B357" s="291" t="s">
        <v>734</v>
      </c>
    </row>
    <row r="358" spans="1:20" x14ac:dyDescent="0.2">
      <c r="E358" s="301"/>
      <c r="F358" s="301"/>
    </row>
  </sheetData>
  <sheetProtection selectLockedCells="1"/>
  <mergeCells count="24">
    <mergeCell ref="B8:P8"/>
    <mergeCell ref="A2:P2"/>
    <mergeCell ref="B3:P3"/>
    <mergeCell ref="A5:G5"/>
    <mergeCell ref="B6:O6"/>
    <mergeCell ref="B7:P7"/>
    <mergeCell ref="A10:B10"/>
    <mergeCell ref="A11:B11"/>
    <mergeCell ref="A14:A15"/>
    <mergeCell ref="B14:B15"/>
    <mergeCell ref="C14:C15"/>
    <mergeCell ref="F14:F15"/>
    <mergeCell ref="G14:K14"/>
    <mergeCell ref="L14:P14"/>
    <mergeCell ref="A17:A110"/>
    <mergeCell ref="B17:B110"/>
    <mergeCell ref="D14:D15"/>
    <mergeCell ref="E14:E15"/>
    <mergeCell ref="A351:K351"/>
    <mergeCell ref="A352:K352"/>
    <mergeCell ref="A353:K353"/>
    <mergeCell ref="A354:P354"/>
    <mergeCell ref="B355:M355"/>
    <mergeCell ref="N355:P355"/>
  </mergeCells>
  <printOptions horizontalCentered="1"/>
  <pageMargins left="0.39370078740157483" right="0.39370078740157483" top="0.59055118110236227" bottom="0.59055118110236227" header="0.39370078740157483" footer="0.39370078740157483"/>
  <pageSetup paperSize="9" scale="48"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8"/>
  <sheetViews>
    <sheetView workbookViewId="0"/>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1" t="s">
        <v>68</v>
      </c>
      <c r="F1" s="15"/>
      <c r="G1" s="15"/>
    </row>
    <row r="2" spans="1:22" s="11" customFormat="1" ht="18.75" customHeight="1" x14ac:dyDescent="0.3">
      <c r="A2" s="17"/>
      <c r="C2" s="14" t="s">
        <v>11</v>
      </c>
      <c r="F2" s="15"/>
      <c r="G2" s="15"/>
    </row>
    <row r="3" spans="1:22" s="11" customFormat="1" ht="18.75" x14ac:dyDescent="0.3">
      <c r="A3" s="16"/>
      <c r="C3" s="14" t="s">
        <v>67</v>
      </c>
      <c r="F3" s="15"/>
      <c r="G3" s="15"/>
    </row>
    <row r="4" spans="1:22" s="11" customFormat="1" ht="18.75" x14ac:dyDescent="0.3">
      <c r="A4" s="16"/>
      <c r="F4" s="15"/>
      <c r="G4" s="15"/>
      <c r="H4" s="14"/>
    </row>
    <row r="5" spans="1:22" s="11" customFormat="1" ht="15.75" x14ac:dyDescent="0.25">
      <c r="A5" s="700" t="s">
        <v>658</v>
      </c>
      <c r="B5" s="700"/>
      <c r="C5" s="700"/>
      <c r="D5" s="183"/>
      <c r="E5" s="183"/>
      <c r="F5" s="183"/>
      <c r="G5" s="183"/>
      <c r="H5" s="183"/>
      <c r="I5" s="183"/>
      <c r="J5" s="183"/>
    </row>
    <row r="6" spans="1:22" s="11" customFormat="1" ht="18.75" x14ac:dyDescent="0.3">
      <c r="A6" s="16"/>
      <c r="F6" s="15"/>
      <c r="G6" s="15"/>
      <c r="H6" s="14"/>
    </row>
    <row r="7" spans="1:22" s="11" customFormat="1" ht="18.75" x14ac:dyDescent="0.2">
      <c r="A7" s="704" t="s">
        <v>10</v>
      </c>
      <c r="B7" s="704"/>
      <c r="C7" s="704"/>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705" t="s">
        <v>549</v>
      </c>
      <c r="B9" s="705"/>
      <c r="C9" s="705"/>
      <c r="D9" s="7"/>
      <c r="E9" s="7"/>
      <c r="F9" s="7"/>
      <c r="G9" s="7"/>
      <c r="H9" s="7"/>
      <c r="I9" s="12"/>
      <c r="J9" s="12"/>
      <c r="K9" s="12"/>
      <c r="L9" s="12"/>
      <c r="M9" s="12"/>
      <c r="N9" s="12"/>
      <c r="O9" s="12"/>
      <c r="P9" s="12"/>
      <c r="Q9" s="12"/>
      <c r="R9" s="12"/>
      <c r="S9" s="12"/>
      <c r="T9" s="12"/>
      <c r="U9" s="12"/>
      <c r="V9" s="12"/>
    </row>
    <row r="10" spans="1:22" s="11" customFormat="1" ht="18.75" x14ac:dyDescent="0.2">
      <c r="A10" s="701" t="s">
        <v>9</v>
      </c>
      <c r="B10" s="701"/>
      <c r="C10" s="701"/>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B12" s="250"/>
      <c r="C12" s="250" t="s">
        <v>662</v>
      </c>
      <c r="D12" s="7"/>
      <c r="E12" s="7"/>
      <c r="F12" s="7"/>
      <c r="G12" s="7"/>
      <c r="H12" s="7"/>
      <c r="I12" s="12"/>
      <c r="J12" s="12"/>
      <c r="K12" s="12"/>
      <c r="L12" s="12"/>
      <c r="M12" s="12"/>
      <c r="N12" s="12"/>
      <c r="O12" s="12"/>
      <c r="P12" s="12"/>
      <c r="Q12" s="12"/>
      <c r="R12" s="12"/>
      <c r="S12" s="12"/>
      <c r="T12" s="12"/>
      <c r="U12" s="12"/>
      <c r="V12" s="12"/>
    </row>
    <row r="13" spans="1:22" s="11" customFormat="1" ht="18.75" x14ac:dyDescent="0.2">
      <c r="A13" s="701" t="s">
        <v>8</v>
      </c>
      <c r="B13" s="701"/>
      <c r="C13" s="701"/>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36.75" customHeight="1" x14ac:dyDescent="0.2">
      <c r="A15" s="706" t="str">
        <f>INDEX('[3]1'!$B$14:$B$122,MATCH(C12,'[3]1'!$C$14:$C$122,0))</f>
        <v xml:space="preserve">Приобретение комплектов компьютерного оборудования для организации обновления рабочего места сотрудников - 513 комплектов.
</v>
      </c>
      <c r="B15" s="706"/>
      <c r="C15" s="706"/>
      <c r="D15" s="7"/>
      <c r="E15" s="7"/>
      <c r="F15" s="7"/>
      <c r="G15" s="7"/>
      <c r="H15" s="7"/>
      <c r="I15" s="7"/>
      <c r="J15" s="7"/>
      <c r="K15" s="7"/>
      <c r="L15" s="7"/>
      <c r="M15" s="7"/>
      <c r="N15" s="7"/>
      <c r="O15" s="7"/>
      <c r="P15" s="7"/>
      <c r="Q15" s="7"/>
      <c r="R15" s="7"/>
      <c r="S15" s="7"/>
      <c r="T15" s="7"/>
      <c r="U15" s="7"/>
      <c r="V15" s="7"/>
    </row>
    <row r="16" spans="1:22" s="3" customFormat="1" ht="15" customHeight="1" x14ac:dyDescent="0.2">
      <c r="A16" s="701" t="s">
        <v>6</v>
      </c>
      <c r="B16" s="701"/>
      <c r="C16" s="701"/>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702" t="s">
        <v>480</v>
      </c>
      <c r="B18" s="703"/>
      <c r="C18" s="703"/>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8" t="s">
        <v>5</v>
      </c>
      <c r="B20" s="40" t="s">
        <v>66</v>
      </c>
      <c r="C20" s="39" t="s">
        <v>65</v>
      </c>
      <c r="D20" s="32"/>
      <c r="E20" s="32"/>
      <c r="F20" s="32"/>
      <c r="G20" s="32"/>
      <c r="H20" s="32"/>
      <c r="I20" s="31"/>
      <c r="J20" s="31"/>
      <c r="K20" s="31"/>
      <c r="L20" s="31"/>
      <c r="M20" s="31"/>
      <c r="N20" s="31"/>
      <c r="O20" s="31"/>
      <c r="P20" s="31"/>
      <c r="Q20" s="31"/>
      <c r="R20" s="31"/>
      <c r="S20" s="31"/>
      <c r="T20" s="30"/>
      <c r="U20" s="30"/>
      <c r="V20" s="30"/>
    </row>
    <row r="21" spans="1:22" s="3" customFormat="1" ht="16.5" customHeight="1" x14ac:dyDescent="0.2">
      <c r="A21" s="39">
        <v>1</v>
      </c>
      <c r="B21" s="40">
        <v>2</v>
      </c>
      <c r="C21" s="39">
        <v>3</v>
      </c>
      <c r="D21" s="32"/>
      <c r="E21" s="32"/>
      <c r="F21" s="32"/>
      <c r="G21" s="32"/>
      <c r="H21" s="32"/>
      <c r="I21" s="31"/>
      <c r="J21" s="31"/>
      <c r="K21" s="31"/>
      <c r="L21" s="31"/>
      <c r="M21" s="31"/>
      <c r="N21" s="31"/>
      <c r="O21" s="31"/>
      <c r="P21" s="31"/>
      <c r="Q21" s="31"/>
      <c r="R21" s="31"/>
      <c r="S21" s="31"/>
      <c r="T21" s="30"/>
      <c r="U21" s="30"/>
      <c r="V21" s="30"/>
    </row>
    <row r="22" spans="1:22" s="3" customFormat="1" ht="39" customHeight="1" x14ac:dyDescent="0.2">
      <c r="A22" s="27" t="s">
        <v>64</v>
      </c>
      <c r="B22" s="42" t="s">
        <v>336</v>
      </c>
      <c r="C22" s="42" t="s">
        <v>551</v>
      </c>
      <c r="D22" s="32"/>
      <c r="E22" s="32"/>
      <c r="F22" s="32"/>
      <c r="G22" s="32"/>
      <c r="H22" s="32"/>
      <c r="I22" s="31"/>
      <c r="J22" s="31"/>
      <c r="K22" s="31"/>
      <c r="L22" s="31"/>
      <c r="M22" s="31"/>
      <c r="N22" s="31"/>
      <c r="O22" s="31"/>
      <c r="P22" s="31"/>
      <c r="Q22" s="31"/>
      <c r="R22" s="31"/>
      <c r="S22" s="31"/>
      <c r="T22" s="30"/>
      <c r="U22" s="30"/>
      <c r="V22" s="30"/>
    </row>
    <row r="23" spans="1:22" s="3" customFormat="1" ht="39" customHeight="1" x14ac:dyDescent="0.2">
      <c r="A23" s="27" t="s">
        <v>63</v>
      </c>
      <c r="B23" s="255" t="s">
        <v>589</v>
      </c>
      <c r="C23" s="261" t="s">
        <v>656</v>
      </c>
      <c r="D23" s="32"/>
      <c r="E23" s="32"/>
      <c r="F23" s="32"/>
      <c r="G23" s="32"/>
      <c r="H23" s="32"/>
      <c r="I23" s="31"/>
      <c r="J23" s="31"/>
      <c r="K23" s="31"/>
      <c r="L23" s="31"/>
      <c r="M23" s="31"/>
      <c r="N23" s="31"/>
      <c r="O23" s="31"/>
      <c r="P23" s="31"/>
      <c r="Q23" s="31"/>
      <c r="R23" s="31"/>
      <c r="S23" s="31"/>
      <c r="T23" s="30"/>
      <c r="U23" s="30"/>
      <c r="V23" s="30"/>
    </row>
    <row r="24" spans="1:22" s="3" customFormat="1" ht="22.5" customHeight="1" x14ac:dyDescent="0.2">
      <c r="A24" s="697"/>
      <c r="B24" s="698"/>
      <c r="C24" s="699"/>
      <c r="D24" s="32"/>
      <c r="E24" s="32"/>
      <c r="F24" s="32"/>
      <c r="G24" s="32"/>
      <c r="H24" s="32"/>
      <c r="I24" s="31"/>
      <c r="J24" s="31"/>
      <c r="K24" s="31"/>
      <c r="L24" s="31"/>
      <c r="M24" s="31"/>
      <c r="N24" s="31"/>
      <c r="O24" s="31"/>
      <c r="P24" s="31"/>
      <c r="Q24" s="31"/>
      <c r="R24" s="31"/>
      <c r="S24" s="31"/>
      <c r="T24" s="30"/>
      <c r="U24" s="30"/>
      <c r="V24" s="30"/>
    </row>
    <row r="25" spans="1:22" s="34" customFormat="1" ht="75.75" customHeight="1" x14ac:dyDescent="0.2">
      <c r="A25" s="27" t="s">
        <v>62</v>
      </c>
      <c r="B25" s="181" t="s">
        <v>454</v>
      </c>
      <c r="C25" s="262" t="str">
        <f>VLOOKUP($C$12,'[3]7'!$C$11:$P$117,5,FALSE)</f>
        <v>Филиал ПАО "ДЭК" Дальэнергосбыт</v>
      </c>
      <c r="D25" s="37"/>
      <c r="E25" s="37"/>
      <c r="F25" s="37"/>
      <c r="G25" s="37"/>
      <c r="H25" s="36"/>
      <c r="I25" s="36"/>
      <c r="J25" s="36"/>
      <c r="K25" s="36"/>
      <c r="L25" s="36"/>
      <c r="M25" s="36"/>
      <c r="N25" s="36"/>
      <c r="O25" s="36"/>
      <c r="P25" s="36"/>
      <c r="Q25" s="36"/>
      <c r="R25" s="36"/>
      <c r="S25" s="35"/>
      <c r="T25" s="35"/>
      <c r="U25" s="35"/>
      <c r="V25" s="35"/>
    </row>
    <row r="26" spans="1:22" s="34" customFormat="1" ht="42.75" customHeight="1" x14ac:dyDescent="0.2">
      <c r="A26" s="27" t="s">
        <v>61</v>
      </c>
      <c r="B26" s="181" t="s">
        <v>74</v>
      </c>
      <c r="C26" s="262" t="str">
        <f>VLOOKUP($C$12,'[3]7'!$C$11:$P$117,3,FALSE)</f>
        <v>Приморский край</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7" t="s">
        <v>59</v>
      </c>
      <c r="B27" s="181" t="s">
        <v>73</v>
      </c>
      <c r="C27" s="262" t="str">
        <f>VLOOKUP($C$12,'[3]7'!$C$11:$P$117,4,FALSE)</f>
        <v>Отделения и РКЦ филиала ПАО «ДЭК» «Дальэнергосбыт</v>
      </c>
      <c r="D27" s="37"/>
      <c r="E27" s="37"/>
      <c r="F27" s="37"/>
      <c r="G27" s="37"/>
      <c r="H27" s="36"/>
      <c r="I27" s="36"/>
      <c r="J27" s="36"/>
      <c r="K27" s="36"/>
      <c r="L27" s="36"/>
      <c r="M27" s="36"/>
      <c r="N27" s="36"/>
      <c r="O27" s="36"/>
      <c r="P27" s="36"/>
      <c r="Q27" s="36"/>
      <c r="R27" s="36"/>
      <c r="S27" s="35"/>
      <c r="T27" s="35"/>
      <c r="U27" s="35"/>
      <c r="V27" s="35"/>
    </row>
    <row r="28" spans="1:22" s="34" customFormat="1" ht="51.75" customHeight="1" x14ac:dyDescent="0.2">
      <c r="A28" s="27" t="s">
        <v>58</v>
      </c>
      <c r="B28" s="181" t="s">
        <v>590</v>
      </c>
      <c r="C28" s="38" t="s">
        <v>547</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7" t="s">
        <v>56</v>
      </c>
      <c r="B29" s="181" t="s">
        <v>591</v>
      </c>
      <c r="C29" s="38" t="s">
        <v>547</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7" t="s">
        <v>54</v>
      </c>
      <c r="B30" s="181" t="s">
        <v>592</v>
      </c>
      <c r="C30" s="38" t="s">
        <v>547</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7" t="s">
        <v>72</v>
      </c>
      <c r="B31" s="42" t="s">
        <v>455</v>
      </c>
      <c r="C31" s="38" t="s">
        <v>547</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7" t="s">
        <v>70</v>
      </c>
      <c r="B32" s="42" t="s">
        <v>593</v>
      </c>
      <c r="C32" s="38" t="s">
        <v>547</v>
      </c>
      <c r="D32" s="37"/>
      <c r="E32" s="37"/>
      <c r="F32" s="37"/>
      <c r="G32" s="37"/>
      <c r="H32" s="36"/>
      <c r="I32" s="36"/>
      <c r="J32" s="36"/>
      <c r="K32" s="36"/>
      <c r="L32" s="36"/>
      <c r="M32" s="36"/>
      <c r="N32" s="36"/>
      <c r="O32" s="36"/>
      <c r="P32" s="36"/>
      <c r="Q32" s="36"/>
      <c r="R32" s="36"/>
      <c r="S32" s="35"/>
      <c r="T32" s="35"/>
      <c r="U32" s="35"/>
      <c r="V32" s="35"/>
    </row>
    <row r="33" spans="1:22" s="34" customFormat="1" ht="51.75" customHeight="1" x14ac:dyDescent="0.2">
      <c r="A33" s="27" t="s">
        <v>69</v>
      </c>
      <c r="B33" s="42" t="s">
        <v>594</v>
      </c>
      <c r="C33" s="38" t="s">
        <v>547</v>
      </c>
      <c r="D33" s="37"/>
      <c r="E33" s="37"/>
      <c r="F33" s="37"/>
      <c r="G33" s="37"/>
      <c r="H33" s="36"/>
      <c r="I33" s="36"/>
      <c r="J33" s="36"/>
      <c r="K33" s="36"/>
      <c r="L33" s="36"/>
      <c r="M33" s="36"/>
      <c r="N33" s="36"/>
      <c r="O33" s="36"/>
      <c r="P33" s="36"/>
      <c r="Q33" s="36"/>
      <c r="R33" s="36"/>
      <c r="S33" s="35"/>
      <c r="T33" s="35"/>
      <c r="U33" s="35"/>
      <c r="V33" s="35"/>
    </row>
    <row r="34" spans="1:22" s="34" customFormat="1" ht="51.75" customHeight="1" x14ac:dyDescent="0.2">
      <c r="A34" s="27" t="s">
        <v>595</v>
      </c>
      <c r="B34" s="42" t="s">
        <v>596</v>
      </c>
      <c r="C34" s="38" t="s">
        <v>547</v>
      </c>
      <c r="D34" s="37"/>
      <c r="E34" s="37"/>
      <c r="F34" s="37"/>
      <c r="G34" s="37"/>
      <c r="H34" s="36"/>
      <c r="I34" s="36"/>
      <c r="J34" s="36"/>
      <c r="K34" s="36"/>
      <c r="L34" s="36"/>
      <c r="M34" s="36"/>
      <c r="N34" s="36"/>
      <c r="O34" s="36"/>
      <c r="P34" s="36"/>
      <c r="Q34" s="36"/>
      <c r="R34" s="36"/>
      <c r="S34" s="35"/>
      <c r="T34" s="35"/>
      <c r="U34" s="35"/>
      <c r="V34" s="35"/>
    </row>
    <row r="35" spans="1:22" s="34" customFormat="1" ht="51.75" customHeight="1" x14ac:dyDescent="0.2">
      <c r="A35" s="27" t="s">
        <v>597</v>
      </c>
      <c r="B35" s="42" t="s">
        <v>71</v>
      </c>
      <c r="C35" s="38" t="s">
        <v>547</v>
      </c>
      <c r="D35" s="37"/>
      <c r="E35" s="37"/>
      <c r="F35" s="37"/>
      <c r="G35" s="37"/>
      <c r="H35" s="36"/>
      <c r="I35" s="36"/>
      <c r="J35" s="36"/>
      <c r="K35" s="36"/>
      <c r="L35" s="36"/>
      <c r="M35" s="36"/>
      <c r="N35" s="36"/>
      <c r="O35" s="36"/>
      <c r="P35" s="36"/>
      <c r="Q35" s="36"/>
      <c r="R35" s="36"/>
      <c r="S35" s="35"/>
      <c r="T35" s="35"/>
      <c r="U35" s="35"/>
      <c r="V35" s="35"/>
    </row>
    <row r="36" spans="1:22" s="34" customFormat="1" ht="51.75" customHeight="1" x14ac:dyDescent="0.2">
      <c r="A36" s="27" t="s">
        <v>598</v>
      </c>
      <c r="B36" s="42" t="s">
        <v>456</v>
      </c>
      <c r="C36" s="38" t="s">
        <v>547</v>
      </c>
      <c r="D36" s="37"/>
      <c r="E36" s="37"/>
      <c r="F36" s="37"/>
      <c r="G36" s="37"/>
      <c r="H36" s="36"/>
      <c r="I36" s="36"/>
      <c r="J36" s="36"/>
      <c r="K36" s="36"/>
      <c r="L36" s="36"/>
      <c r="M36" s="36"/>
      <c r="N36" s="36"/>
      <c r="O36" s="36"/>
      <c r="P36" s="36"/>
      <c r="Q36" s="36"/>
      <c r="R36" s="36"/>
      <c r="S36" s="35"/>
      <c r="T36" s="35"/>
      <c r="U36" s="35"/>
      <c r="V36" s="35"/>
    </row>
    <row r="37" spans="1:22" s="34" customFormat="1" ht="51.75" customHeight="1" x14ac:dyDescent="0.2">
      <c r="A37" s="27" t="s">
        <v>599</v>
      </c>
      <c r="B37" s="42" t="s">
        <v>457</v>
      </c>
      <c r="C37" s="38" t="s">
        <v>547</v>
      </c>
      <c r="D37" s="37"/>
      <c r="E37" s="37"/>
      <c r="F37" s="37"/>
      <c r="G37" s="37"/>
      <c r="H37" s="36"/>
      <c r="I37" s="36"/>
      <c r="J37" s="36"/>
      <c r="K37" s="36"/>
      <c r="L37" s="36"/>
      <c r="M37" s="36"/>
      <c r="N37" s="36"/>
      <c r="O37" s="36"/>
      <c r="P37" s="36"/>
      <c r="Q37" s="36"/>
      <c r="R37" s="36"/>
      <c r="S37" s="35"/>
      <c r="T37" s="35"/>
      <c r="U37" s="35"/>
      <c r="V37" s="35"/>
    </row>
    <row r="38" spans="1:22" s="34" customFormat="1" ht="42.75" customHeight="1" x14ac:dyDescent="0.2">
      <c r="A38" s="27" t="s">
        <v>600</v>
      </c>
      <c r="B38" s="42" t="s">
        <v>206</v>
      </c>
      <c r="C38" s="38" t="s">
        <v>547</v>
      </c>
      <c r="D38" s="37"/>
      <c r="E38" s="37"/>
      <c r="F38" s="37"/>
      <c r="G38" s="37"/>
      <c r="H38" s="36"/>
      <c r="I38" s="36"/>
      <c r="J38" s="36"/>
      <c r="K38" s="36"/>
      <c r="L38" s="36"/>
      <c r="M38" s="36"/>
      <c r="N38" s="36"/>
      <c r="O38" s="36"/>
      <c r="P38" s="36"/>
      <c r="Q38" s="36"/>
      <c r="R38" s="36"/>
      <c r="S38" s="35"/>
      <c r="T38" s="35"/>
      <c r="U38" s="35"/>
      <c r="V38" s="35"/>
    </row>
    <row r="39" spans="1:22" s="34" customFormat="1" ht="23.25" customHeight="1" x14ac:dyDescent="0.2">
      <c r="A39" s="253"/>
      <c r="B39" s="254"/>
      <c r="C39" s="256"/>
      <c r="D39" s="37"/>
      <c r="E39" s="37"/>
      <c r="F39" s="37"/>
      <c r="G39" s="37"/>
      <c r="H39" s="36"/>
      <c r="I39" s="36"/>
      <c r="J39" s="36"/>
      <c r="K39" s="36"/>
      <c r="L39" s="36"/>
      <c r="M39" s="36"/>
      <c r="N39" s="36"/>
      <c r="O39" s="36"/>
      <c r="P39" s="36"/>
      <c r="Q39" s="36"/>
      <c r="R39" s="36"/>
      <c r="S39" s="35"/>
      <c r="T39" s="35"/>
      <c r="U39" s="35"/>
      <c r="V39" s="35"/>
    </row>
    <row r="40" spans="1:22" s="34" customFormat="1" ht="79.5" customHeight="1" x14ac:dyDescent="0.2">
      <c r="A40" s="27" t="s">
        <v>601</v>
      </c>
      <c r="B40" s="42" t="s">
        <v>610</v>
      </c>
      <c r="C40" s="260" t="s">
        <v>656</v>
      </c>
      <c r="D40" s="37"/>
      <c r="E40" s="37"/>
      <c r="F40" s="37"/>
      <c r="G40" s="37"/>
      <c r="H40" s="36"/>
      <c r="I40" s="36"/>
      <c r="J40" s="36"/>
      <c r="K40" s="36"/>
      <c r="L40" s="36"/>
      <c r="M40" s="36"/>
      <c r="N40" s="36"/>
      <c r="O40" s="36"/>
      <c r="P40" s="36"/>
      <c r="Q40" s="36"/>
      <c r="R40" s="36"/>
      <c r="S40" s="35"/>
      <c r="T40" s="35"/>
      <c r="U40" s="35"/>
      <c r="V40" s="35"/>
    </row>
    <row r="41" spans="1:22" s="34" customFormat="1" ht="102" customHeight="1" x14ac:dyDescent="0.2">
      <c r="A41" s="27" t="s">
        <v>602</v>
      </c>
      <c r="B41" s="42" t="s">
        <v>611</v>
      </c>
      <c r="C41" s="260" t="s">
        <v>656</v>
      </c>
      <c r="D41" s="37"/>
      <c r="E41" s="37"/>
      <c r="F41" s="37"/>
      <c r="G41" s="37"/>
      <c r="H41" s="36"/>
      <c r="I41" s="36"/>
      <c r="J41" s="36"/>
      <c r="K41" s="36"/>
      <c r="L41" s="36"/>
      <c r="M41" s="36"/>
      <c r="N41" s="36"/>
      <c r="O41" s="36"/>
      <c r="P41" s="36"/>
      <c r="Q41" s="36"/>
      <c r="R41" s="36"/>
      <c r="S41" s="35"/>
      <c r="T41" s="35"/>
      <c r="U41" s="35"/>
      <c r="V41" s="35"/>
    </row>
    <row r="42" spans="1:22" s="34" customFormat="1" ht="66" customHeight="1" x14ac:dyDescent="0.2">
      <c r="A42" s="27" t="s">
        <v>603</v>
      </c>
      <c r="B42" s="42" t="s">
        <v>612</v>
      </c>
      <c r="C42" s="260" t="s">
        <v>656</v>
      </c>
      <c r="D42" s="37"/>
      <c r="E42" s="37"/>
      <c r="F42" s="37"/>
      <c r="G42" s="37"/>
      <c r="H42" s="36"/>
      <c r="I42" s="36"/>
      <c r="J42" s="36"/>
      <c r="K42" s="36"/>
      <c r="L42" s="36"/>
      <c r="M42" s="36"/>
      <c r="N42" s="36"/>
      <c r="O42" s="36"/>
      <c r="P42" s="36"/>
      <c r="Q42" s="36"/>
      <c r="R42" s="36"/>
      <c r="S42" s="35"/>
      <c r="T42" s="35"/>
      <c r="U42" s="35"/>
      <c r="V42" s="35"/>
    </row>
    <row r="43" spans="1:22" s="34" customFormat="1" ht="60" customHeight="1" x14ac:dyDescent="0.2">
      <c r="A43" s="27" t="s">
        <v>604</v>
      </c>
      <c r="B43" s="42" t="s">
        <v>613</v>
      </c>
      <c r="C43" s="260" t="s">
        <v>656</v>
      </c>
      <c r="D43" s="37"/>
      <c r="E43" s="37"/>
      <c r="F43" s="37"/>
      <c r="G43" s="37"/>
      <c r="H43" s="36"/>
      <c r="I43" s="36"/>
      <c r="J43" s="36"/>
      <c r="K43" s="36"/>
      <c r="L43" s="36"/>
      <c r="M43" s="36"/>
      <c r="N43" s="36"/>
      <c r="O43" s="36"/>
      <c r="P43" s="36"/>
      <c r="Q43" s="36"/>
      <c r="R43" s="36"/>
      <c r="S43" s="35"/>
      <c r="T43" s="35"/>
      <c r="U43" s="35"/>
      <c r="V43" s="35"/>
    </row>
    <row r="44" spans="1:22" s="34" customFormat="1" ht="60.75" customHeight="1" x14ac:dyDescent="0.2">
      <c r="A44" s="27" t="s">
        <v>605</v>
      </c>
      <c r="B44" s="42" t="s">
        <v>614</v>
      </c>
      <c r="C44" s="260" t="s">
        <v>656</v>
      </c>
      <c r="D44" s="37"/>
      <c r="E44" s="37"/>
      <c r="F44" s="37"/>
      <c r="G44" s="37"/>
      <c r="H44" s="36"/>
      <c r="I44" s="36"/>
      <c r="J44" s="36"/>
      <c r="K44" s="36"/>
      <c r="L44" s="36"/>
      <c r="M44" s="36"/>
      <c r="N44" s="36"/>
      <c r="O44" s="36"/>
      <c r="P44" s="36"/>
      <c r="Q44" s="36"/>
      <c r="R44" s="36"/>
      <c r="S44" s="35"/>
      <c r="T44" s="35"/>
      <c r="U44" s="35"/>
      <c r="V44" s="35"/>
    </row>
    <row r="45" spans="1:22" s="34" customFormat="1" ht="58.5" customHeight="1" x14ac:dyDescent="0.2">
      <c r="A45" s="27" t="s">
        <v>606</v>
      </c>
      <c r="B45" s="42" t="s">
        <v>615</v>
      </c>
      <c r="C45" s="260" t="s">
        <v>656</v>
      </c>
      <c r="D45" s="37"/>
      <c r="E45" s="37"/>
      <c r="F45" s="37"/>
      <c r="G45" s="37"/>
      <c r="H45" s="36"/>
      <c r="I45" s="36"/>
      <c r="J45" s="36"/>
      <c r="K45" s="36"/>
      <c r="L45" s="36"/>
      <c r="M45" s="36"/>
      <c r="N45" s="36"/>
      <c r="O45" s="36"/>
      <c r="P45" s="36"/>
      <c r="Q45" s="36"/>
      <c r="R45" s="36"/>
      <c r="S45" s="35"/>
      <c r="T45" s="35"/>
      <c r="U45" s="35"/>
      <c r="V45" s="35"/>
    </row>
    <row r="46" spans="1:22" s="34" customFormat="1" ht="62.25" customHeight="1" x14ac:dyDescent="0.2">
      <c r="A46" s="27" t="s">
        <v>607</v>
      </c>
      <c r="B46" s="42" t="s">
        <v>616</v>
      </c>
      <c r="C46" s="260" t="s">
        <v>656</v>
      </c>
      <c r="D46" s="37"/>
      <c r="E46" s="37"/>
      <c r="F46" s="37"/>
      <c r="G46" s="37"/>
      <c r="H46" s="36"/>
      <c r="I46" s="36"/>
      <c r="J46" s="36"/>
      <c r="K46" s="36"/>
      <c r="L46" s="36"/>
      <c r="M46" s="36"/>
      <c r="N46" s="36"/>
      <c r="O46" s="36"/>
      <c r="P46" s="36"/>
      <c r="Q46" s="36"/>
      <c r="R46" s="36"/>
      <c r="S46" s="35"/>
      <c r="T46" s="35"/>
      <c r="U46" s="35"/>
      <c r="V46" s="35"/>
    </row>
    <row r="47" spans="1:22" s="34" customFormat="1" ht="23.25" customHeight="1" x14ac:dyDescent="0.2">
      <c r="A47" s="257"/>
      <c r="B47" s="258"/>
      <c r="C47" s="259"/>
      <c r="D47" s="37"/>
      <c r="E47" s="37"/>
      <c r="F47" s="37"/>
      <c r="G47" s="37"/>
      <c r="H47" s="36"/>
      <c r="I47" s="36"/>
      <c r="J47" s="36"/>
      <c r="K47" s="36"/>
      <c r="L47" s="36"/>
      <c r="M47" s="36"/>
      <c r="N47" s="36"/>
      <c r="O47" s="36"/>
      <c r="P47" s="36"/>
      <c r="Q47" s="36"/>
      <c r="R47" s="36"/>
      <c r="S47" s="35"/>
      <c r="T47" s="35"/>
      <c r="U47" s="35"/>
      <c r="V47" s="35"/>
    </row>
    <row r="48" spans="1:22" ht="75.75" customHeight="1" x14ac:dyDescent="0.25">
      <c r="A48" s="27" t="s">
        <v>608</v>
      </c>
      <c r="B48" s="42" t="s">
        <v>486</v>
      </c>
      <c r="C48" s="225">
        <f>'6.2 Паспорт фин осв ввод'!AC24</f>
        <v>33.868776510000004</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609</v>
      </c>
      <c r="B49" s="42" t="s">
        <v>487</v>
      </c>
      <c r="C49" s="225">
        <f>'6.2 Паспорт фин осв ввод'!AC30</f>
        <v>28.223980429999997</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9">
    <mergeCell ref="A24:C24"/>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8" scale="3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67"/>
  <sheetViews>
    <sheetView workbookViewId="0"/>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41" t="s">
        <v>68</v>
      </c>
    </row>
    <row r="2" spans="1:28" s="11" customFormat="1" ht="18.75" customHeight="1" x14ac:dyDescent="0.3">
      <c r="A2" s="17"/>
      <c r="S2" s="14" t="s">
        <v>11</v>
      </c>
    </row>
    <row r="3" spans="1:28" s="11" customFormat="1" ht="18.75" x14ac:dyDescent="0.3">
      <c r="S3" s="14" t="s">
        <v>67</v>
      </c>
    </row>
    <row r="4" spans="1:28" s="11" customFormat="1" ht="18.75" customHeight="1" x14ac:dyDescent="0.2">
      <c r="A4" s="700" t="str">
        <f>'1. паспорт местоположение'!A5:C5</f>
        <v>Год раскрытия информации: 2019 год</v>
      </c>
      <c r="B4" s="700"/>
      <c r="C4" s="700"/>
      <c r="D4" s="700"/>
      <c r="E4" s="700"/>
      <c r="F4" s="700"/>
      <c r="G4" s="700"/>
      <c r="H4" s="700"/>
      <c r="I4" s="700"/>
      <c r="J4" s="700"/>
      <c r="K4" s="700"/>
      <c r="L4" s="700"/>
      <c r="M4" s="700"/>
      <c r="N4" s="700"/>
      <c r="O4" s="700"/>
      <c r="P4" s="700"/>
      <c r="Q4" s="700"/>
      <c r="R4" s="700"/>
      <c r="S4" s="700"/>
    </row>
    <row r="5" spans="1:28" s="11" customFormat="1" ht="15.75" x14ac:dyDescent="0.2">
      <c r="A5" s="16"/>
    </row>
    <row r="6" spans="1:28" s="11" customFormat="1" ht="18.75" x14ac:dyDescent="0.2">
      <c r="A6" s="704" t="s">
        <v>10</v>
      </c>
      <c r="B6" s="704"/>
      <c r="C6" s="704"/>
      <c r="D6" s="704"/>
      <c r="E6" s="704"/>
      <c r="F6" s="704"/>
      <c r="G6" s="704"/>
      <c r="H6" s="704"/>
      <c r="I6" s="704"/>
      <c r="J6" s="704"/>
      <c r="K6" s="704"/>
      <c r="L6" s="704"/>
      <c r="M6" s="704"/>
      <c r="N6" s="704"/>
      <c r="O6" s="704"/>
      <c r="P6" s="704"/>
      <c r="Q6" s="704"/>
      <c r="R6" s="704"/>
      <c r="S6" s="704"/>
      <c r="T6" s="178"/>
      <c r="U6" s="178"/>
      <c r="V6" s="178"/>
      <c r="W6" s="178"/>
      <c r="X6" s="178"/>
      <c r="Y6" s="178"/>
      <c r="Z6" s="178"/>
      <c r="AA6" s="178"/>
      <c r="AB6" s="178"/>
    </row>
    <row r="7" spans="1:28" s="11" customFormat="1" ht="18.75" x14ac:dyDescent="0.2">
      <c r="A7" s="704"/>
      <c r="B7" s="704"/>
      <c r="C7" s="704"/>
      <c r="D7" s="704"/>
      <c r="E7" s="704"/>
      <c r="F7" s="704"/>
      <c r="G7" s="704"/>
      <c r="H7" s="704"/>
      <c r="I7" s="704"/>
      <c r="J7" s="704"/>
      <c r="K7" s="704"/>
      <c r="L7" s="704"/>
      <c r="M7" s="704"/>
      <c r="N7" s="704"/>
      <c r="O7" s="704"/>
      <c r="P7" s="704"/>
      <c r="Q7" s="704"/>
      <c r="R7" s="704"/>
      <c r="S7" s="704"/>
      <c r="T7" s="178"/>
      <c r="U7" s="178"/>
      <c r="V7" s="178"/>
      <c r="W7" s="178"/>
      <c r="X7" s="178"/>
      <c r="Y7" s="178"/>
      <c r="Z7" s="178"/>
      <c r="AA7" s="178"/>
      <c r="AB7" s="178"/>
    </row>
    <row r="8" spans="1:28" s="11" customFormat="1" ht="18.75" x14ac:dyDescent="0.2">
      <c r="A8" s="705" t="s">
        <v>549</v>
      </c>
      <c r="B8" s="705"/>
      <c r="C8" s="705"/>
      <c r="D8" s="705"/>
      <c r="E8" s="705"/>
      <c r="F8" s="705"/>
      <c r="G8" s="705"/>
      <c r="H8" s="705"/>
      <c r="I8" s="705"/>
      <c r="J8" s="705"/>
      <c r="K8" s="705"/>
      <c r="L8" s="705"/>
      <c r="M8" s="705"/>
      <c r="N8" s="705"/>
      <c r="O8" s="705"/>
      <c r="P8" s="705"/>
      <c r="Q8" s="705"/>
      <c r="R8" s="705"/>
      <c r="S8" s="705"/>
      <c r="T8" s="178"/>
      <c r="U8" s="178"/>
      <c r="V8" s="178"/>
      <c r="W8" s="178"/>
      <c r="X8" s="178"/>
      <c r="Y8" s="178"/>
      <c r="Z8" s="178"/>
      <c r="AA8" s="178"/>
      <c r="AB8" s="178"/>
    </row>
    <row r="9" spans="1:28" s="11" customFormat="1" ht="18.75" x14ac:dyDescent="0.2">
      <c r="A9" s="701" t="s">
        <v>9</v>
      </c>
      <c r="B9" s="701"/>
      <c r="C9" s="701"/>
      <c r="D9" s="701"/>
      <c r="E9" s="701"/>
      <c r="F9" s="701"/>
      <c r="G9" s="701"/>
      <c r="H9" s="701"/>
      <c r="I9" s="701"/>
      <c r="J9" s="701"/>
      <c r="K9" s="701"/>
      <c r="L9" s="701"/>
      <c r="M9" s="701"/>
      <c r="N9" s="701"/>
      <c r="O9" s="701"/>
      <c r="P9" s="701"/>
      <c r="Q9" s="701"/>
      <c r="R9" s="701"/>
      <c r="S9" s="701"/>
      <c r="T9" s="178"/>
      <c r="U9" s="178"/>
      <c r="V9" s="178"/>
      <c r="W9" s="178"/>
      <c r="X9" s="178"/>
      <c r="Y9" s="178"/>
      <c r="Z9" s="178"/>
      <c r="AA9" s="178"/>
      <c r="AB9" s="178"/>
    </row>
    <row r="10" spans="1:28" s="11" customFormat="1" ht="18.75" x14ac:dyDescent="0.2">
      <c r="A10" s="704"/>
      <c r="B10" s="704"/>
      <c r="C10" s="704"/>
      <c r="D10" s="704"/>
      <c r="E10" s="704"/>
      <c r="F10" s="704"/>
      <c r="G10" s="704"/>
      <c r="H10" s="704"/>
      <c r="I10" s="704"/>
      <c r="J10" s="704"/>
      <c r="K10" s="704"/>
      <c r="L10" s="704"/>
      <c r="M10" s="704"/>
      <c r="N10" s="704"/>
      <c r="O10" s="704"/>
      <c r="P10" s="704"/>
      <c r="Q10" s="704"/>
      <c r="R10" s="704"/>
      <c r="S10" s="704"/>
      <c r="T10" s="178"/>
      <c r="U10" s="178"/>
      <c r="V10" s="178"/>
      <c r="W10" s="178"/>
      <c r="X10" s="178"/>
      <c r="Y10" s="178"/>
      <c r="Z10" s="178"/>
      <c r="AA10" s="178"/>
      <c r="AB10" s="178"/>
    </row>
    <row r="11" spans="1:28" s="11" customFormat="1" ht="18.75" x14ac:dyDescent="0.2">
      <c r="A11" s="705" t="s">
        <v>550</v>
      </c>
      <c r="B11" s="705"/>
      <c r="C11" s="705"/>
      <c r="D11" s="705"/>
      <c r="E11" s="705"/>
      <c r="F11" s="705"/>
      <c r="G11" s="705"/>
      <c r="H11" s="705"/>
      <c r="I11" s="705"/>
      <c r="J11" s="705"/>
      <c r="K11" s="705"/>
      <c r="L11" s="705"/>
      <c r="M11" s="705"/>
      <c r="N11" s="705"/>
      <c r="O11" s="705"/>
      <c r="P11" s="705"/>
      <c r="Q11" s="705"/>
      <c r="R11" s="705"/>
      <c r="S11" s="705"/>
      <c r="T11" s="178"/>
      <c r="U11" s="178"/>
      <c r="V11" s="178"/>
      <c r="W11" s="178"/>
      <c r="X11" s="178"/>
      <c r="Y11" s="178"/>
      <c r="Z11" s="178"/>
      <c r="AA11" s="178"/>
      <c r="AB11" s="178"/>
    </row>
    <row r="12" spans="1:28" s="11" customFormat="1" ht="18.75" x14ac:dyDescent="0.2">
      <c r="A12" s="701" t="s">
        <v>8</v>
      </c>
      <c r="B12" s="701"/>
      <c r="C12" s="701"/>
      <c r="D12" s="701"/>
      <c r="E12" s="701"/>
      <c r="F12" s="701"/>
      <c r="G12" s="701"/>
      <c r="H12" s="701"/>
      <c r="I12" s="701"/>
      <c r="J12" s="701"/>
      <c r="K12" s="701"/>
      <c r="L12" s="701"/>
      <c r="M12" s="701"/>
      <c r="N12" s="701"/>
      <c r="O12" s="701"/>
      <c r="P12" s="701"/>
      <c r="Q12" s="701"/>
      <c r="R12" s="701"/>
      <c r="S12" s="701"/>
      <c r="T12" s="178"/>
      <c r="U12" s="178"/>
      <c r="V12" s="178"/>
      <c r="W12" s="178"/>
      <c r="X12" s="178"/>
      <c r="Y12" s="178"/>
      <c r="Z12" s="178"/>
      <c r="AA12" s="178"/>
      <c r="AB12" s="178"/>
    </row>
    <row r="13" spans="1:28" s="8" customFormat="1" ht="15.75" customHeight="1" x14ac:dyDescent="0.2">
      <c r="A13" s="707"/>
      <c r="B13" s="707"/>
      <c r="C13" s="707"/>
      <c r="D13" s="707"/>
      <c r="E13" s="707"/>
      <c r="F13" s="707"/>
      <c r="G13" s="707"/>
      <c r="H13" s="707"/>
      <c r="I13" s="707"/>
      <c r="J13" s="707"/>
      <c r="K13" s="707"/>
      <c r="L13" s="707"/>
      <c r="M13" s="707"/>
      <c r="N13" s="707"/>
      <c r="O13" s="707"/>
      <c r="P13" s="707"/>
      <c r="Q13" s="707"/>
      <c r="R13" s="707"/>
      <c r="S13" s="707"/>
      <c r="T13" s="218"/>
      <c r="U13" s="218"/>
      <c r="V13" s="218"/>
      <c r="W13" s="218"/>
      <c r="X13" s="218"/>
      <c r="Y13" s="218"/>
      <c r="Z13" s="218"/>
      <c r="AA13" s="218"/>
      <c r="AB13" s="218"/>
    </row>
    <row r="14" spans="1:28" s="3" customFormat="1" ht="18.75" x14ac:dyDescent="0.2">
      <c r="A14" s="703"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4" s="703"/>
      <c r="C14" s="703"/>
      <c r="D14" s="703"/>
      <c r="E14" s="703"/>
      <c r="F14" s="703"/>
      <c r="G14" s="703"/>
      <c r="H14" s="703"/>
      <c r="I14" s="703"/>
      <c r="J14" s="703"/>
      <c r="K14" s="703"/>
      <c r="L14" s="703"/>
      <c r="M14" s="703"/>
      <c r="N14" s="703"/>
      <c r="O14" s="703"/>
      <c r="P14" s="703"/>
      <c r="Q14" s="703"/>
      <c r="R14" s="703"/>
      <c r="S14" s="703"/>
      <c r="T14" s="179"/>
      <c r="U14" s="179"/>
      <c r="V14" s="179"/>
      <c r="W14" s="179"/>
      <c r="X14" s="179"/>
      <c r="Y14" s="179"/>
      <c r="Z14" s="179"/>
      <c r="AA14" s="179"/>
      <c r="AB14" s="179"/>
    </row>
    <row r="15" spans="1:28" s="3" customFormat="1" ht="15" customHeight="1" x14ac:dyDescent="0.2">
      <c r="A15" s="701" t="s">
        <v>6</v>
      </c>
      <c r="B15" s="701"/>
      <c r="C15" s="701"/>
      <c r="D15" s="701"/>
      <c r="E15" s="701"/>
      <c r="F15" s="701"/>
      <c r="G15" s="701"/>
      <c r="H15" s="701"/>
      <c r="I15" s="701"/>
      <c r="J15" s="701"/>
      <c r="K15" s="701"/>
      <c r="L15" s="701"/>
      <c r="M15" s="701"/>
      <c r="N15" s="701"/>
      <c r="O15" s="701"/>
      <c r="P15" s="701"/>
      <c r="Q15" s="701"/>
      <c r="R15" s="701"/>
      <c r="S15" s="701"/>
      <c r="T15" s="180"/>
      <c r="U15" s="180"/>
      <c r="V15" s="180"/>
      <c r="W15" s="180"/>
      <c r="X15" s="180"/>
      <c r="Y15" s="180"/>
      <c r="Z15" s="180"/>
      <c r="AA15" s="180"/>
      <c r="AB15" s="180"/>
    </row>
    <row r="16" spans="1:28" s="3" customFormat="1" ht="15" customHeight="1" x14ac:dyDescent="0.2">
      <c r="A16" s="712"/>
      <c r="B16" s="712"/>
      <c r="C16" s="712"/>
      <c r="D16" s="712"/>
      <c r="E16" s="712"/>
      <c r="F16" s="712"/>
      <c r="G16" s="712"/>
      <c r="H16" s="712"/>
      <c r="I16" s="712"/>
      <c r="J16" s="712"/>
      <c r="K16" s="712"/>
      <c r="L16" s="712"/>
      <c r="M16" s="712"/>
      <c r="N16" s="712"/>
      <c r="O16" s="712"/>
      <c r="P16" s="712"/>
      <c r="Q16" s="712"/>
      <c r="R16" s="712"/>
      <c r="S16" s="712"/>
      <c r="T16" s="219"/>
      <c r="U16" s="219"/>
      <c r="V16" s="219"/>
      <c r="W16" s="219"/>
      <c r="X16" s="219"/>
      <c r="Y16" s="219"/>
    </row>
    <row r="17" spans="1:28" s="3" customFormat="1" ht="45.75" customHeight="1" x14ac:dyDescent="0.2">
      <c r="A17" s="702" t="s">
        <v>462</v>
      </c>
      <c r="B17" s="702"/>
      <c r="C17" s="702"/>
      <c r="D17" s="702"/>
      <c r="E17" s="702"/>
      <c r="F17" s="702"/>
      <c r="G17" s="702"/>
      <c r="H17" s="702"/>
      <c r="I17" s="702"/>
      <c r="J17" s="702"/>
      <c r="K17" s="702"/>
      <c r="L17" s="702"/>
      <c r="M17" s="702"/>
      <c r="N17" s="702"/>
      <c r="O17" s="702"/>
      <c r="P17" s="702"/>
      <c r="Q17" s="702"/>
      <c r="R17" s="702"/>
      <c r="S17" s="702"/>
      <c r="T17" s="6"/>
      <c r="U17" s="6"/>
      <c r="V17" s="6"/>
      <c r="W17" s="6"/>
      <c r="X17" s="6"/>
      <c r="Y17" s="6"/>
      <c r="Z17" s="6"/>
      <c r="AA17" s="6"/>
      <c r="AB17" s="6"/>
    </row>
    <row r="18" spans="1:28" s="3" customFormat="1" ht="15" customHeight="1" x14ac:dyDescent="0.2">
      <c r="A18" s="713"/>
      <c r="B18" s="713"/>
      <c r="C18" s="713"/>
      <c r="D18" s="713"/>
      <c r="E18" s="713"/>
      <c r="F18" s="713"/>
      <c r="G18" s="713"/>
      <c r="H18" s="713"/>
      <c r="I18" s="713"/>
      <c r="J18" s="713"/>
      <c r="K18" s="713"/>
      <c r="L18" s="713"/>
      <c r="M18" s="713"/>
      <c r="N18" s="713"/>
      <c r="O18" s="713"/>
      <c r="P18" s="713"/>
      <c r="Q18" s="713"/>
      <c r="R18" s="713"/>
      <c r="S18" s="713"/>
      <c r="T18" s="219"/>
      <c r="U18" s="219"/>
      <c r="V18" s="219"/>
      <c r="W18" s="219"/>
      <c r="X18" s="219"/>
      <c r="Y18" s="219"/>
    </row>
    <row r="19" spans="1:28" s="3" customFormat="1" ht="54" customHeight="1" x14ac:dyDescent="0.2">
      <c r="A19" s="708" t="s">
        <v>5</v>
      </c>
      <c r="B19" s="708" t="s">
        <v>104</v>
      </c>
      <c r="C19" s="709" t="s">
        <v>369</v>
      </c>
      <c r="D19" s="708" t="s">
        <v>368</v>
      </c>
      <c r="E19" s="708" t="s">
        <v>103</v>
      </c>
      <c r="F19" s="708" t="s">
        <v>102</v>
      </c>
      <c r="G19" s="708" t="s">
        <v>364</v>
      </c>
      <c r="H19" s="708" t="s">
        <v>101</v>
      </c>
      <c r="I19" s="708" t="s">
        <v>100</v>
      </c>
      <c r="J19" s="708" t="s">
        <v>99</v>
      </c>
      <c r="K19" s="708" t="s">
        <v>98</v>
      </c>
      <c r="L19" s="708" t="s">
        <v>97</v>
      </c>
      <c r="M19" s="708" t="s">
        <v>96</v>
      </c>
      <c r="N19" s="708" t="s">
        <v>95</v>
      </c>
      <c r="O19" s="708" t="s">
        <v>94</v>
      </c>
      <c r="P19" s="708" t="s">
        <v>93</v>
      </c>
      <c r="Q19" s="708" t="s">
        <v>367</v>
      </c>
      <c r="R19" s="708"/>
      <c r="S19" s="711" t="s">
        <v>459</v>
      </c>
      <c r="T19" s="219"/>
      <c r="U19" s="219"/>
      <c r="V19" s="219"/>
      <c r="W19" s="219"/>
      <c r="X19" s="219"/>
      <c r="Y19" s="219"/>
    </row>
    <row r="20" spans="1:28" s="3" customFormat="1" ht="180.75" customHeight="1" x14ac:dyDescent="0.2">
      <c r="A20" s="708"/>
      <c r="B20" s="708"/>
      <c r="C20" s="710"/>
      <c r="D20" s="708"/>
      <c r="E20" s="708"/>
      <c r="F20" s="708"/>
      <c r="G20" s="708"/>
      <c r="H20" s="708"/>
      <c r="I20" s="708"/>
      <c r="J20" s="708"/>
      <c r="K20" s="708"/>
      <c r="L20" s="708"/>
      <c r="M20" s="708"/>
      <c r="N20" s="708"/>
      <c r="O20" s="708"/>
      <c r="P20" s="708"/>
      <c r="Q20" s="217" t="s">
        <v>365</v>
      </c>
      <c r="R20" s="43" t="s">
        <v>366</v>
      </c>
      <c r="S20" s="711"/>
      <c r="T20" s="31"/>
      <c r="U20" s="31"/>
      <c r="V20" s="31"/>
      <c r="W20" s="31"/>
      <c r="X20" s="31"/>
      <c r="Y20" s="31"/>
      <c r="Z20" s="30"/>
      <c r="AA20" s="30"/>
      <c r="AB20" s="30"/>
    </row>
    <row r="21" spans="1:28" s="3" customFormat="1" ht="18.75" x14ac:dyDescent="0.2">
      <c r="A21" s="217">
        <v>1</v>
      </c>
      <c r="B21" s="223">
        <v>2</v>
      </c>
      <c r="C21" s="217">
        <v>3</v>
      </c>
      <c r="D21" s="223">
        <v>4</v>
      </c>
      <c r="E21" s="217">
        <v>5</v>
      </c>
      <c r="F21" s="223">
        <v>6</v>
      </c>
      <c r="G21" s="217">
        <v>7</v>
      </c>
      <c r="H21" s="223">
        <v>8</v>
      </c>
      <c r="I21" s="217">
        <v>9</v>
      </c>
      <c r="J21" s="223">
        <v>10</v>
      </c>
      <c r="K21" s="217">
        <v>11</v>
      </c>
      <c r="L21" s="223">
        <v>12</v>
      </c>
      <c r="M21" s="217">
        <v>13</v>
      </c>
      <c r="N21" s="223">
        <v>14</v>
      </c>
      <c r="O21" s="217">
        <v>15</v>
      </c>
      <c r="P21" s="223">
        <v>16</v>
      </c>
      <c r="Q21" s="217">
        <v>17</v>
      </c>
      <c r="R21" s="223">
        <v>18</v>
      </c>
      <c r="S21" s="217">
        <v>19</v>
      </c>
      <c r="T21" s="31"/>
      <c r="U21" s="31"/>
      <c r="V21" s="31"/>
      <c r="W21" s="31"/>
      <c r="X21" s="31"/>
      <c r="Y21" s="31"/>
      <c r="Z21" s="30"/>
      <c r="AA21" s="30"/>
      <c r="AB21" s="30"/>
    </row>
    <row r="22" spans="1:28" s="3" customFormat="1" ht="32.25" customHeight="1" x14ac:dyDescent="0.2">
      <c r="A22" s="217"/>
      <c r="B22" s="223" t="s">
        <v>92</v>
      </c>
      <c r="C22" s="223"/>
      <c r="D22" s="223"/>
      <c r="E22" s="223" t="s">
        <v>91</v>
      </c>
      <c r="F22" s="223" t="s">
        <v>90</v>
      </c>
      <c r="G22" s="223" t="s">
        <v>460</v>
      </c>
      <c r="H22" s="223"/>
      <c r="I22" s="223"/>
      <c r="J22" s="223"/>
      <c r="K22" s="223"/>
      <c r="L22" s="223"/>
      <c r="M22" s="223"/>
      <c r="N22" s="223"/>
      <c r="O22" s="223"/>
      <c r="P22" s="223"/>
      <c r="Q22" s="40"/>
      <c r="R22" s="177"/>
      <c r="S22" s="177"/>
      <c r="T22" s="31"/>
      <c r="U22" s="31"/>
      <c r="V22" s="31"/>
      <c r="W22" s="31"/>
      <c r="X22" s="31"/>
      <c r="Y22" s="31"/>
      <c r="Z22" s="30"/>
      <c r="AA22" s="30"/>
      <c r="AB22" s="30"/>
    </row>
    <row r="23" spans="1:28" s="3" customFormat="1" ht="18.75" x14ac:dyDescent="0.2">
      <c r="A23" s="217"/>
      <c r="B23" s="223" t="s">
        <v>92</v>
      </c>
      <c r="C23" s="223"/>
      <c r="D23" s="223"/>
      <c r="E23" s="223" t="s">
        <v>91</v>
      </c>
      <c r="F23" s="223" t="s">
        <v>90</v>
      </c>
      <c r="G23" s="223" t="s">
        <v>89</v>
      </c>
      <c r="H23" s="33"/>
      <c r="I23" s="33"/>
      <c r="J23" s="33"/>
      <c r="K23" s="33"/>
      <c r="L23" s="33"/>
      <c r="M23" s="33"/>
      <c r="N23" s="33"/>
      <c r="O23" s="33"/>
      <c r="P23" s="33"/>
      <c r="Q23" s="33"/>
      <c r="R23" s="177"/>
      <c r="S23" s="177"/>
      <c r="T23" s="31"/>
      <c r="U23" s="31"/>
      <c r="V23" s="31"/>
      <c r="W23" s="31"/>
      <c r="X23" s="30"/>
      <c r="Y23" s="30"/>
      <c r="Z23" s="30"/>
      <c r="AA23" s="30"/>
      <c r="AB23" s="30"/>
    </row>
    <row r="24" spans="1:28" s="3" customFormat="1" ht="18.75" x14ac:dyDescent="0.2">
      <c r="A24" s="217"/>
      <c r="B24" s="223" t="s">
        <v>92</v>
      </c>
      <c r="C24" s="223"/>
      <c r="D24" s="223"/>
      <c r="E24" s="223" t="s">
        <v>91</v>
      </c>
      <c r="F24" s="223" t="s">
        <v>90</v>
      </c>
      <c r="G24" s="223" t="s">
        <v>85</v>
      </c>
      <c r="H24" s="33"/>
      <c r="I24" s="33"/>
      <c r="J24" s="33"/>
      <c r="K24" s="33"/>
      <c r="L24" s="33"/>
      <c r="M24" s="33"/>
      <c r="N24" s="33"/>
      <c r="O24" s="33"/>
      <c r="P24" s="33"/>
      <c r="Q24" s="33"/>
      <c r="R24" s="177"/>
      <c r="S24" s="177"/>
      <c r="T24" s="31"/>
      <c r="U24" s="31"/>
      <c r="V24" s="31"/>
      <c r="W24" s="31"/>
      <c r="X24" s="30"/>
      <c r="Y24" s="30"/>
      <c r="Z24" s="30"/>
      <c r="AA24" s="30"/>
      <c r="AB24" s="30"/>
    </row>
    <row r="25" spans="1:28" s="3" customFormat="1" ht="31.5" x14ac:dyDescent="0.2">
      <c r="A25" s="45"/>
      <c r="B25" s="223" t="s">
        <v>88</v>
      </c>
      <c r="C25" s="223"/>
      <c r="D25" s="223"/>
      <c r="E25" s="223" t="s">
        <v>87</v>
      </c>
      <c r="F25" s="223" t="s">
        <v>86</v>
      </c>
      <c r="G25" s="223" t="s">
        <v>461</v>
      </c>
      <c r="H25" s="33"/>
      <c r="I25" s="33"/>
      <c r="J25" s="33"/>
      <c r="K25" s="33"/>
      <c r="L25" s="33"/>
      <c r="M25" s="33"/>
      <c r="N25" s="33"/>
      <c r="O25" s="33"/>
      <c r="P25" s="33"/>
      <c r="Q25" s="33"/>
      <c r="R25" s="177"/>
      <c r="S25" s="177"/>
      <c r="T25" s="31"/>
      <c r="U25" s="31"/>
      <c r="V25" s="31"/>
      <c r="W25" s="31"/>
      <c r="X25" s="30"/>
      <c r="Y25" s="30"/>
      <c r="Z25" s="30"/>
      <c r="AA25" s="30"/>
      <c r="AB25" s="30"/>
    </row>
    <row r="26" spans="1:28" s="3" customFormat="1" ht="18.75" x14ac:dyDescent="0.2">
      <c r="A26" s="45"/>
      <c r="B26" s="223" t="s">
        <v>88</v>
      </c>
      <c r="C26" s="223"/>
      <c r="D26" s="223"/>
      <c r="E26" s="223" t="s">
        <v>87</v>
      </c>
      <c r="F26" s="223" t="s">
        <v>86</v>
      </c>
      <c r="G26" s="223" t="s">
        <v>89</v>
      </c>
      <c r="H26" s="33"/>
      <c r="I26" s="33"/>
      <c r="J26" s="33"/>
      <c r="K26" s="33"/>
      <c r="L26" s="33"/>
      <c r="M26" s="33"/>
      <c r="N26" s="33"/>
      <c r="O26" s="33"/>
      <c r="P26" s="33"/>
      <c r="Q26" s="33"/>
      <c r="R26" s="177"/>
      <c r="S26" s="177"/>
      <c r="T26" s="31"/>
      <c r="U26" s="31"/>
      <c r="V26" s="31"/>
      <c r="W26" s="31"/>
      <c r="X26" s="30"/>
      <c r="Y26" s="30"/>
      <c r="Z26" s="30"/>
      <c r="AA26" s="30"/>
      <c r="AB26" s="30"/>
    </row>
    <row r="27" spans="1:28" s="3" customFormat="1" ht="18.75" x14ac:dyDescent="0.2">
      <c r="A27" s="45"/>
      <c r="B27" s="223" t="s">
        <v>88</v>
      </c>
      <c r="C27" s="223"/>
      <c r="D27" s="223"/>
      <c r="E27" s="223" t="s">
        <v>87</v>
      </c>
      <c r="F27" s="223" t="s">
        <v>86</v>
      </c>
      <c r="G27" s="223" t="s">
        <v>85</v>
      </c>
      <c r="H27" s="33"/>
      <c r="I27" s="33"/>
      <c r="J27" s="33"/>
      <c r="K27" s="33"/>
      <c r="L27" s="33"/>
      <c r="M27" s="33"/>
      <c r="N27" s="33"/>
      <c r="O27" s="33"/>
      <c r="P27" s="33"/>
      <c r="Q27" s="33"/>
      <c r="R27" s="177"/>
      <c r="S27" s="177"/>
      <c r="T27" s="31"/>
      <c r="U27" s="31"/>
      <c r="V27" s="31"/>
      <c r="W27" s="31"/>
      <c r="X27" s="30"/>
      <c r="Y27" s="30"/>
      <c r="Z27" s="30"/>
      <c r="AA27" s="30"/>
      <c r="AB27" s="30"/>
    </row>
    <row r="28" spans="1:28" s="3" customFormat="1" ht="18.75" x14ac:dyDescent="0.2">
      <c r="A28" s="33" t="s">
        <v>0</v>
      </c>
      <c r="B28" s="33" t="s">
        <v>0</v>
      </c>
      <c r="C28" s="33"/>
      <c r="D28" s="33"/>
      <c r="E28" s="33" t="s">
        <v>0</v>
      </c>
      <c r="F28" s="33" t="s">
        <v>0</v>
      </c>
      <c r="G28" s="33" t="s">
        <v>0</v>
      </c>
      <c r="H28" s="33" t="s">
        <v>0</v>
      </c>
      <c r="I28" s="33"/>
      <c r="J28" s="33"/>
      <c r="K28" s="33"/>
      <c r="L28" s="33"/>
      <c r="M28" s="33" t="s">
        <v>0</v>
      </c>
      <c r="N28" s="33" t="s">
        <v>0</v>
      </c>
      <c r="O28" s="33" t="s">
        <v>0</v>
      </c>
      <c r="P28" s="33" t="s">
        <v>0</v>
      </c>
      <c r="Q28" s="33" t="s">
        <v>0</v>
      </c>
      <c r="R28" s="177"/>
      <c r="S28" s="177"/>
      <c r="T28" s="31"/>
      <c r="U28" s="31"/>
      <c r="V28" s="31"/>
      <c r="W28" s="31"/>
      <c r="X28" s="30"/>
      <c r="Y28" s="30"/>
      <c r="Z28" s="30"/>
      <c r="AA28" s="30"/>
      <c r="AB28" s="30"/>
    </row>
    <row r="29" spans="1:28" ht="20.25" customHeight="1" x14ac:dyDescent="0.25">
      <c r="A29" s="136"/>
      <c r="B29" s="223" t="s">
        <v>362</v>
      </c>
      <c r="C29" s="223"/>
      <c r="D29" s="223"/>
      <c r="E29" s="136" t="s">
        <v>363</v>
      </c>
      <c r="F29" s="136" t="s">
        <v>363</v>
      </c>
      <c r="G29" s="136" t="s">
        <v>363</v>
      </c>
      <c r="H29" s="136"/>
      <c r="I29" s="136"/>
      <c r="J29" s="136"/>
      <c r="K29" s="136"/>
      <c r="L29" s="136"/>
      <c r="M29" s="136"/>
      <c r="N29" s="136"/>
      <c r="O29" s="136"/>
      <c r="P29" s="136"/>
      <c r="Q29" s="137"/>
      <c r="R29" s="2"/>
      <c r="S29" s="2"/>
      <c r="T29" s="26"/>
      <c r="U29" s="26"/>
      <c r="V29" s="26"/>
      <c r="W29" s="26"/>
      <c r="X29" s="26"/>
      <c r="Y29" s="26"/>
      <c r="Z29" s="26"/>
      <c r="AA29" s="26"/>
      <c r="AB29" s="26"/>
    </row>
    <row r="30" spans="1:28" ht="20.25" customHeight="1" x14ac:dyDescent="0.25">
      <c r="A30" s="228"/>
      <c r="B30" s="229"/>
      <c r="C30" s="229"/>
      <c r="D30" s="229"/>
      <c r="E30" s="228"/>
      <c r="F30" s="228"/>
      <c r="G30" s="228"/>
      <c r="H30" s="228"/>
      <c r="I30" s="228"/>
      <c r="J30" s="228"/>
      <c r="K30" s="228"/>
      <c r="L30" s="228"/>
      <c r="M30" s="228"/>
      <c r="N30" s="228"/>
      <c r="O30" s="228"/>
      <c r="P30" s="228"/>
      <c r="Q30" s="228"/>
      <c r="R30" s="26"/>
      <c r="S30" s="26"/>
      <c r="T30" s="26"/>
      <c r="U30" s="26"/>
      <c r="V30" s="26"/>
      <c r="W30" s="26"/>
      <c r="X30" s="26"/>
      <c r="Y30" s="26"/>
      <c r="Z30" s="26"/>
      <c r="AA30" s="26"/>
      <c r="AB30" s="26"/>
    </row>
    <row r="31" spans="1:28" ht="18.75" x14ac:dyDescent="0.3">
      <c r="A31" s="26"/>
      <c r="B31" s="26"/>
      <c r="C31" s="26"/>
      <c r="D31" s="26"/>
      <c r="E31" s="226" t="s">
        <v>552</v>
      </c>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row r="363" spans="1:28"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row>
    <row r="364" spans="1:28"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row>
    <row r="365" spans="1:28"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row>
    <row r="366" spans="1:28" x14ac:dyDescent="0.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row>
    <row r="367" spans="1:28" x14ac:dyDescent="0.25">
      <c r="A367" s="26"/>
      <c r="B367" s="26"/>
      <c r="C367" s="26"/>
      <c r="D367" s="26"/>
      <c r="E367" s="26"/>
      <c r="F367" s="26"/>
      <c r="G367" s="26"/>
      <c r="H367" s="26"/>
      <c r="I367" s="26"/>
      <c r="J367" s="26"/>
      <c r="K367" s="26"/>
      <c r="L367" s="26"/>
      <c r="M367" s="26"/>
      <c r="N367" s="26"/>
      <c r="O367" s="26"/>
      <c r="P367" s="26"/>
      <c r="Q367" s="26"/>
      <c r="R367" s="26"/>
      <c r="S367" s="26"/>
      <c r="T367" s="26"/>
      <c r="U367" s="26"/>
      <c r="V367" s="26"/>
      <c r="W367" s="26"/>
      <c r="X367" s="26"/>
      <c r="Y367" s="26"/>
      <c r="Z367" s="26"/>
      <c r="AA367" s="26"/>
      <c r="AB367" s="26"/>
    </row>
  </sheetData>
  <mergeCells count="32">
    <mergeCell ref="S19:S20"/>
    <mergeCell ref="I19:I20"/>
    <mergeCell ref="J19:J20"/>
    <mergeCell ref="A16:S16"/>
    <mergeCell ref="K19:K20"/>
    <mergeCell ref="L19:L20"/>
    <mergeCell ref="M19:M20"/>
    <mergeCell ref="N19:N20"/>
    <mergeCell ref="A17:S17"/>
    <mergeCell ref="A18:S18"/>
    <mergeCell ref="F19:F20"/>
    <mergeCell ref="G19:G20"/>
    <mergeCell ref="H19:H20"/>
    <mergeCell ref="O19:O20"/>
    <mergeCell ref="P19:P20"/>
    <mergeCell ref="Q19:R19"/>
    <mergeCell ref="A4:S4"/>
    <mergeCell ref="A6:S6"/>
    <mergeCell ref="A7:S7"/>
    <mergeCell ref="A8:S8"/>
    <mergeCell ref="A9:S9"/>
    <mergeCell ref="A19:A20"/>
    <mergeCell ref="B19:B20"/>
    <mergeCell ref="C19:C20"/>
    <mergeCell ref="D19:D20"/>
    <mergeCell ref="E19:E20"/>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2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DI42"/>
  <sheetViews>
    <sheetView workbookViewId="0"/>
  </sheetViews>
  <sheetFormatPr defaultColWidth="10.7109375" defaultRowHeight="15.75" x14ac:dyDescent="0.25"/>
  <cols>
    <col min="1" max="1" width="9.5703125" style="46" customWidth="1"/>
    <col min="2" max="2" width="8.7109375" style="46" customWidth="1"/>
    <col min="3" max="3" width="12.7109375" style="46" customWidth="1"/>
    <col min="4" max="4" width="16.140625" style="46" customWidth="1"/>
    <col min="5" max="5" width="11.140625" style="46" customWidth="1"/>
    <col min="6" max="6" width="11"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16384" width="10.7109375" style="46"/>
  </cols>
  <sheetData>
    <row r="1" spans="1:20" ht="3" customHeight="1" x14ac:dyDescent="0.25"/>
    <row r="2" spans="1:20" ht="15" customHeight="1" x14ac:dyDescent="0.25">
      <c r="T2" s="41" t="s">
        <v>68</v>
      </c>
    </row>
    <row r="3" spans="1:20" s="11" customFormat="1" ht="18.75" customHeight="1" x14ac:dyDescent="0.3">
      <c r="A3" s="17"/>
      <c r="H3" s="15"/>
      <c r="T3" s="14" t="s">
        <v>11</v>
      </c>
    </row>
    <row r="4" spans="1:20" s="11" customFormat="1" ht="18.75" customHeight="1" x14ac:dyDescent="0.3">
      <c r="A4" s="17"/>
      <c r="H4" s="15"/>
      <c r="T4" s="14" t="s">
        <v>67</v>
      </c>
    </row>
    <row r="5" spans="1:20" s="11" customFormat="1" ht="18.75" customHeight="1" x14ac:dyDescent="0.3">
      <c r="A5" s="17"/>
      <c r="H5" s="15"/>
      <c r="T5" s="14"/>
    </row>
    <row r="6" spans="1:20" s="11" customFormat="1" x14ac:dyDescent="0.2">
      <c r="A6" s="700" t="s">
        <v>559</v>
      </c>
      <c r="B6" s="700"/>
      <c r="C6" s="700"/>
      <c r="D6" s="700"/>
      <c r="E6" s="700"/>
      <c r="F6" s="700"/>
      <c r="G6" s="700"/>
      <c r="H6" s="700"/>
      <c r="I6" s="700"/>
      <c r="J6" s="700"/>
      <c r="K6" s="700"/>
      <c r="L6" s="700"/>
      <c r="M6" s="700"/>
      <c r="N6" s="700"/>
      <c r="O6" s="700"/>
      <c r="P6" s="700"/>
      <c r="Q6" s="700"/>
      <c r="R6" s="700"/>
      <c r="S6" s="700"/>
      <c r="T6" s="700"/>
    </row>
    <row r="7" spans="1:20" s="11" customFormat="1" x14ac:dyDescent="0.2">
      <c r="A7" s="16"/>
      <c r="H7" s="15"/>
    </row>
    <row r="8" spans="1:20" s="11" customFormat="1" ht="18.75" x14ac:dyDescent="0.2">
      <c r="A8" s="704" t="s">
        <v>10</v>
      </c>
      <c r="B8" s="704"/>
      <c r="C8" s="704"/>
      <c r="D8" s="704"/>
      <c r="E8" s="704"/>
      <c r="F8" s="704"/>
      <c r="G8" s="704"/>
      <c r="H8" s="704"/>
      <c r="I8" s="704"/>
      <c r="J8" s="704"/>
      <c r="K8" s="704"/>
      <c r="L8" s="704"/>
      <c r="M8" s="704"/>
      <c r="N8" s="704"/>
      <c r="O8" s="704"/>
      <c r="P8" s="704"/>
      <c r="Q8" s="704"/>
      <c r="R8" s="704"/>
      <c r="S8" s="704"/>
      <c r="T8" s="704"/>
    </row>
    <row r="9" spans="1:20" s="11" customFormat="1" ht="18.75" x14ac:dyDescent="0.2">
      <c r="A9" s="704"/>
      <c r="B9" s="704"/>
      <c r="C9" s="704"/>
      <c r="D9" s="704"/>
      <c r="E9" s="704"/>
      <c r="F9" s="704"/>
      <c r="G9" s="704"/>
      <c r="H9" s="704"/>
      <c r="I9" s="704"/>
      <c r="J9" s="704"/>
      <c r="K9" s="704"/>
      <c r="L9" s="704"/>
      <c r="M9" s="704"/>
      <c r="N9" s="704"/>
      <c r="O9" s="704"/>
      <c r="P9" s="704"/>
      <c r="Q9" s="704"/>
      <c r="R9" s="704"/>
      <c r="S9" s="704"/>
      <c r="T9" s="704"/>
    </row>
    <row r="10" spans="1:20" s="11" customFormat="1" ht="18.75" customHeight="1" x14ac:dyDescent="0.2">
      <c r="A10" s="705" t="s">
        <v>549</v>
      </c>
      <c r="B10" s="705"/>
      <c r="C10" s="705"/>
      <c r="D10" s="705"/>
      <c r="E10" s="705"/>
      <c r="F10" s="705"/>
      <c r="G10" s="705"/>
      <c r="H10" s="705"/>
      <c r="I10" s="705"/>
      <c r="J10" s="705"/>
      <c r="K10" s="705"/>
      <c r="L10" s="705"/>
      <c r="M10" s="705"/>
      <c r="N10" s="705"/>
      <c r="O10" s="705"/>
      <c r="P10" s="705"/>
      <c r="Q10" s="705"/>
      <c r="R10" s="705"/>
      <c r="S10" s="705"/>
      <c r="T10" s="705"/>
    </row>
    <row r="11" spans="1:20" s="11" customFormat="1" ht="18.75" customHeight="1" x14ac:dyDescent="0.2">
      <c r="A11" s="701" t="s">
        <v>9</v>
      </c>
      <c r="B11" s="701"/>
      <c r="C11" s="701"/>
      <c r="D11" s="701"/>
      <c r="E11" s="701"/>
      <c r="F11" s="701"/>
      <c r="G11" s="701"/>
      <c r="H11" s="701"/>
      <c r="I11" s="701"/>
      <c r="J11" s="701"/>
      <c r="K11" s="701"/>
      <c r="L11" s="701"/>
      <c r="M11" s="701"/>
      <c r="N11" s="701"/>
      <c r="O11" s="701"/>
      <c r="P11" s="701"/>
      <c r="Q11" s="701"/>
      <c r="R11" s="701"/>
      <c r="S11" s="701"/>
      <c r="T11" s="701"/>
    </row>
    <row r="12" spans="1:20" s="11" customFormat="1" ht="18.75" x14ac:dyDescent="0.2">
      <c r="A12" s="704"/>
      <c r="B12" s="704"/>
      <c r="C12" s="704"/>
      <c r="D12" s="704"/>
      <c r="E12" s="704"/>
      <c r="F12" s="704"/>
      <c r="G12" s="704"/>
      <c r="H12" s="704"/>
      <c r="I12" s="704"/>
      <c r="J12" s="704"/>
      <c r="K12" s="704"/>
      <c r="L12" s="704"/>
      <c r="M12" s="704"/>
      <c r="N12" s="704"/>
      <c r="O12" s="704"/>
      <c r="P12" s="704"/>
      <c r="Q12" s="704"/>
      <c r="R12" s="704"/>
      <c r="S12" s="704"/>
      <c r="T12" s="704"/>
    </row>
    <row r="13" spans="1:20" s="11" customFormat="1" ht="18.75" customHeight="1" x14ac:dyDescent="0.2">
      <c r="A13" s="705" t="s">
        <v>550</v>
      </c>
      <c r="B13" s="705"/>
      <c r="C13" s="705"/>
      <c r="D13" s="705"/>
      <c r="E13" s="705"/>
      <c r="F13" s="705"/>
      <c r="G13" s="705"/>
      <c r="H13" s="705"/>
      <c r="I13" s="705"/>
      <c r="J13" s="705"/>
      <c r="K13" s="705"/>
      <c r="L13" s="705"/>
      <c r="M13" s="705"/>
      <c r="N13" s="705"/>
      <c r="O13" s="705"/>
      <c r="P13" s="705"/>
      <c r="Q13" s="705"/>
      <c r="R13" s="705"/>
      <c r="S13" s="705"/>
      <c r="T13" s="705"/>
    </row>
    <row r="14" spans="1:20" s="11" customFormat="1" ht="18.75" customHeight="1" x14ac:dyDescent="0.2">
      <c r="A14" s="701" t="s">
        <v>8</v>
      </c>
      <c r="B14" s="701"/>
      <c r="C14" s="701"/>
      <c r="D14" s="701"/>
      <c r="E14" s="701"/>
      <c r="F14" s="701"/>
      <c r="G14" s="701"/>
      <c r="H14" s="701"/>
      <c r="I14" s="701"/>
      <c r="J14" s="701"/>
      <c r="K14" s="701"/>
      <c r="L14" s="701"/>
      <c r="M14" s="701"/>
      <c r="N14" s="701"/>
      <c r="O14" s="701"/>
      <c r="P14" s="701"/>
      <c r="Q14" s="701"/>
      <c r="R14" s="701"/>
      <c r="S14" s="701"/>
      <c r="T14" s="701"/>
    </row>
    <row r="15" spans="1:20" s="8" customFormat="1" ht="15.75" customHeight="1" x14ac:dyDescent="0.2">
      <c r="A15" s="707"/>
      <c r="B15" s="707"/>
      <c r="C15" s="707"/>
      <c r="D15" s="707"/>
      <c r="E15" s="707"/>
      <c r="F15" s="707"/>
      <c r="G15" s="707"/>
      <c r="H15" s="707"/>
      <c r="I15" s="707"/>
      <c r="J15" s="707"/>
      <c r="K15" s="707"/>
      <c r="L15" s="707"/>
      <c r="M15" s="707"/>
      <c r="N15" s="707"/>
      <c r="O15" s="707"/>
      <c r="P15" s="707"/>
      <c r="Q15" s="707"/>
      <c r="R15" s="707"/>
      <c r="S15" s="707"/>
      <c r="T15" s="707"/>
    </row>
    <row r="16" spans="1:20" s="3" customFormat="1" x14ac:dyDescent="0.2">
      <c r="A16" s="723"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6" s="723"/>
      <c r="C16" s="723"/>
      <c r="D16" s="723"/>
      <c r="E16" s="723"/>
      <c r="F16" s="723"/>
      <c r="G16" s="723"/>
      <c r="H16" s="723"/>
      <c r="I16" s="723"/>
      <c r="J16" s="723"/>
      <c r="K16" s="723"/>
      <c r="L16" s="723"/>
      <c r="M16" s="723"/>
      <c r="N16" s="723"/>
      <c r="O16" s="723"/>
      <c r="P16" s="723"/>
      <c r="Q16" s="723"/>
      <c r="R16" s="723"/>
      <c r="S16" s="723"/>
      <c r="T16" s="723"/>
    </row>
    <row r="17" spans="1:113" s="3" customFormat="1" ht="15" customHeight="1" x14ac:dyDescent="0.2">
      <c r="A17" s="701" t="s">
        <v>6</v>
      </c>
      <c r="B17" s="701"/>
      <c r="C17" s="701"/>
      <c r="D17" s="701"/>
      <c r="E17" s="701"/>
      <c r="F17" s="701"/>
      <c r="G17" s="701"/>
      <c r="H17" s="701"/>
      <c r="I17" s="701"/>
      <c r="J17" s="701"/>
      <c r="K17" s="701"/>
      <c r="L17" s="701"/>
      <c r="M17" s="701"/>
      <c r="N17" s="701"/>
      <c r="O17" s="701"/>
      <c r="P17" s="701"/>
      <c r="Q17" s="701"/>
      <c r="R17" s="701"/>
      <c r="S17" s="701"/>
      <c r="T17" s="701"/>
    </row>
    <row r="18" spans="1:113" s="3" customFormat="1" ht="15" customHeight="1" x14ac:dyDescent="0.2">
      <c r="A18" s="712"/>
      <c r="B18" s="712"/>
      <c r="C18" s="712"/>
      <c r="D18" s="712"/>
      <c r="E18" s="712"/>
      <c r="F18" s="712"/>
      <c r="G18" s="712"/>
      <c r="H18" s="712"/>
      <c r="I18" s="712"/>
      <c r="J18" s="712"/>
      <c r="K18" s="712"/>
      <c r="L18" s="712"/>
      <c r="M18" s="712"/>
      <c r="N18" s="712"/>
      <c r="O18" s="712"/>
      <c r="P18" s="712"/>
      <c r="Q18" s="712"/>
      <c r="R18" s="712"/>
      <c r="S18" s="712"/>
      <c r="T18" s="712"/>
    </row>
    <row r="19" spans="1:113" s="3" customFormat="1" ht="15" customHeight="1" x14ac:dyDescent="0.2">
      <c r="A19" s="703" t="s">
        <v>465</v>
      </c>
      <c r="B19" s="703"/>
      <c r="C19" s="703"/>
      <c r="D19" s="703"/>
      <c r="E19" s="703"/>
      <c r="F19" s="703"/>
      <c r="G19" s="703"/>
      <c r="H19" s="703"/>
      <c r="I19" s="703"/>
      <c r="J19" s="703"/>
      <c r="K19" s="703"/>
      <c r="L19" s="703"/>
      <c r="M19" s="703"/>
      <c r="N19" s="703"/>
      <c r="O19" s="703"/>
      <c r="P19" s="703"/>
      <c r="Q19" s="703"/>
      <c r="R19" s="703"/>
      <c r="S19" s="703"/>
      <c r="T19" s="703"/>
    </row>
    <row r="20" spans="1:113" s="54" customFormat="1" ht="21" customHeight="1" x14ac:dyDescent="0.25">
      <c r="A20" s="725"/>
      <c r="B20" s="725"/>
      <c r="C20" s="725"/>
      <c r="D20" s="725"/>
      <c r="E20" s="725"/>
      <c r="F20" s="725"/>
      <c r="G20" s="725"/>
      <c r="H20" s="725"/>
      <c r="I20" s="725"/>
      <c r="J20" s="725"/>
      <c r="K20" s="725"/>
      <c r="L20" s="725"/>
      <c r="M20" s="725"/>
      <c r="N20" s="725"/>
      <c r="O20" s="725"/>
      <c r="P20" s="725"/>
      <c r="Q20" s="725"/>
      <c r="R20" s="725"/>
      <c r="S20" s="725"/>
      <c r="T20" s="725"/>
    </row>
    <row r="21" spans="1:113" ht="46.5" customHeight="1" x14ac:dyDescent="0.25">
      <c r="A21" s="726" t="s">
        <v>5</v>
      </c>
      <c r="B21" s="714" t="s">
        <v>203</v>
      </c>
      <c r="C21" s="715"/>
      <c r="D21" s="718" t="s">
        <v>126</v>
      </c>
      <c r="E21" s="714" t="s">
        <v>485</v>
      </c>
      <c r="F21" s="715"/>
      <c r="G21" s="714" t="s">
        <v>247</v>
      </c>
      <c r="H21" s="715"/>
      <c r="I21" s="714" t="s">
        <v>125</v>
      </c>
      <c r="J21" s="715"/>
      <c r="K21" s="718" t="s">
        <v>124</v>
      </c>
      <c r="L21" s="714" t="s">
        <v>123</v>
      </c>
      <c r="M21" s="715"/>
      <c r="N21" s="714" t="s">
        <v>481</v>
      </c>
      <c r="O21" s="715"/>
      <c r="P21" s="718" t="s">
        <v>122</v>
      </c>
      <c r="Q21" s="720" t="s">
        <v>121</v>
      </c>
      <c r="R21" s="721"/>
      <c r="S21" s="720" t="s">
        <v>120</v>
      </c>
      <c r="T21" s="722"/>
    </row>
    <row r="22" spans="1:113" ht="204.75" customHeight="1" x14ac:dyDescent="0.25">
      <c r="A22" s="727"/>
      <c r="B22" s="716"/>
      <c r="C22" s="717"/>
      <c r="D22" s="729"/>
      <c r="E22" s="716"/>
      <c r="F22" s="717"/>
      <c r="G22" s="716"/>
      <c r="H22" s="717"/>
      <c r="I22" s="716"/>
      <c r="J22" s="717"/>
      <c r="K22" s="719"/>
      <c r="L22" s="716"/>
      <c r="M22" s="717"/>
      <c r="N22" s="716"/>
      <c r="O22" s="717"/>
      <c r="P22" s="719"/>
      <c r="Q22" s="90" t="s">
        <v>119</v>
      </c>
      <c r="R22" s="90" t="s">
        <v>464</v>
      </c>
      <c r="S22" s="90" t="s">
        <v>118</v>
      </c>
      <c r="T22" s="90" t="s">
        <v>117</v>
      </c>
    </row>
    <row r="23" spans="1:113" ht="51.75" customHeight="1" x14ac:dyDescent="0.25">
      <c r="A23" s="728"/>
      <c r="B23" s="182" t="s">
        <v>115</v>
      </c>
      <c r="C23" s="182" t="s">
        <v>116</v>
      </c>
      <c r="D23" s="719"/>
      <c r="E23" s="182" t="s">
        <v>115</v>
      </c>
      <c r="F23" s="182" t="s">
        <v>116</v>
      </c>
      <c r="G23" s="182" t="s">
        <v>115</v>
      </c>
      <c r="H23" s="182" t="s">
        <v>116</v>
      </c>
      <c r="I23" s="182" t="s">
        <v>115</v>
      </c>
      <c r="J23" s="182" t="s">
        <v>116</v>
      </c>
      <c r="K23" s="182" t="s">
        <v>115</v>
      </c>
      <c r="L23" s="182" t="s">
        <v>115</v>
      </c>
      <c r="M23" s="182" t="s">
        <v>116</v>
      </c>
      <c r="N23" s="182" t="s">
        <v>115</v>
      </c>
      <c r="O23" s="182" t="s">
        <v>116</v>
      </c>
      <c r="P23" s="220" t="s">
        <v>115</v>
      </c>
      <c r="Q23" s="90" t="s">
        <v>115</v>
      </c>
      <c r="R23" s="90" t="s">
        <v>115</v>
      </c>
      <c r="S23" s="90" t="s">
        <v>115</v>
      </c>
      <c r="T23" s="90" t="s">
        <v>115</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54" customFormat="1" ht="24" customHeight="1" x14ac:dyDescent="0.25">
      <c r="A25" s="58"/>
      <c r="B25" s="56"/>
      <c r="C25" s="56"/>
      <c r="D25" s="56"/>
      <c r="E25" s="56"/>
      <c r="F25" s="56"/>
      <c r="G25" s="56"/>
      <c r="H25" s="56"/>
      <c r="I25" s="56"/>
      <c r="J25" s="55"/>
      <c r="K25" s="55"/>
      <c r="L25" s="55"/>
      <c r="M25" s="57"/>
      <c r="N25" s="57"/>
      <c r="O25" s="57"/>
      <c r="P25" s="55"/>
      <c r="Q25" s="184"/>
      <c r="R25" s="56"/>
      <c r="S25" s="184"/>
      <c r="T25" s="56"/>
    </row>
    <row r="26" spans="1:113" ht="3" customHeight="1" x14ac:dyDescent="0.25"/>
    <row r="27" spans="1:113" s="52" customFormat="1" ht="12.75" x14ac:dyDescent="0.2">
      <c r="B27" s="53"/>
      <c r="C27" s="53"/>
      <c r="K27" s="53"/>
    </row>
    <row r="28" spans="1:113" s="52" customFormat="1" x14ac:dyDescent="0.25">
      <c r="B28" s="50" t="s">
        <v>114</v>
      </c>
      <c r="C28" s="50"/>
      <c r="D28" s="50"/>
      <c r="E28" s="50"/>
      <c r="F28" s="50"/>
      <c r="G28" s="50"/>
      <c r="H28" s="50"/>
      <c r="I28" s="50"/>
      <c r="J28" s="50"/>
      <c r="K28" s="50"/>
      <c r="L28" s="50"/>
      <c r="M28" s="50"/>
      <c r="N28" s="50"/>
      <c r="O28" s="50"/>
      <c r="P28" s="50"/>
      <c r="Q28" s="50"/>
      <c r="R28" s="50"/>
    </row>
    <row r="29" spans="1:113" x14ac:dyDescent="0.25">
      <c r="B29" s="724" t="s">
        <v>488</v>
      </c>
      <c r="C29" s="724"/>
      <c r="D29" s="724"/>
      <c r="E29" s="724"/>
      <c r="F29" s="724"/>
      <c r="G29" s="724"/>
      <c r="H29" s="724"/>
      <c r="I29" s="724"/>
      <c r="J29" s="724"/>
      <c r="K29" s="724"/>
      <c r="L29" s="724"/>
      <c r="M29" s="724"/>
      <c r="N29" s="724"/>
      <c r="O29" s="724"/>
      <c r="P29" s="724"/>
      <c r="Q29" s="724"/>
      <c r="R29" s="724"/>
    </row>
    <row r="30" spans="1:113" x14ac:dyDescent="0.25">
      <c r="B30" s="50"/>
      <c r="C30" s="50"/>
      <c r="D30" s="50"/>
      <c r="E30" s="50"/>
      <c r="F30" s="50"/>
      <c r="G30" s="50"/>
      <c r="H30" s="50"/>
      <c r="I30" s="50"/>
      <c r="J30" s="50"/>
      <c r="K30" s="50"/>
      <c r="L30" s="50"/>
      <c r="M30" s="50"/>
      <c r="N30" s="50"/>
      <c r="O30" s="50"/>
      <c r="P30" s="50"/>
      <c r="Q30" s="50"/>
      <c r="R30" s="50"/>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9" t="s">
        <v>463</v>
      </c>
      <c r="C31" s="49"/>
      <c r="D31" s="49"/>
      <c r="E31" s="49"/>
      <c r="F31" s="47"/>
      <c r="G31" s="47"/>
      <c r="H31" s="49"/>
      <c r="I31" s="49"/>
      <c r="J31" s="49"/>
      <c r="K31" s="49"/>
      <c r="L31" s="49"/>
      <c r="M31" s="49"/>
      <c r="N31" s="49"/>
      <c r="O31" s="49"/>
      <c r="P31" s="49"/>
      <c r="Q31" s="49"/>
      <c r="R31" s="49"/>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49" t="s">
        <v>113</v>
      </c>
      <c r="C32" s="49"/>
      <c r="D32" s="49"/>
      <c r="E32" s="49"/>
      <c r="F32" s="47"/>
      <c r="G32" s="47"/>
      <c r="H32" s="49"/>
      <c r="I32" s="49"/>
      <c r="J32" s="49"/>
      <c r="K32" s="49"/>
      <c r="L32" s="49"/>
      <c r="M32" s="49"/>
      <c r="N32" s="49"/>
      <c r="O32" s="49"/>
      <c r="P32" s="49"/>
      <c r="Q32" s="49"/>
      <c r="R32" s="49"/>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1:113" s="47" customFormat="1" x14ac:dyDescent="0.25">
      <c r="B33" s="49" t="s">
        <v>112</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1:113" s="47" customFormat="1" x14ac:dyDescent="0.25">
      <c r="B34" s="49" t="s">
        <v>111</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1:113" s="47" customFormat="1" x14ac:dyDescent="0.25">
      <c r="B35" s="49" t="s">
        <v>110</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1:113" s="47" customFormat="1" x14ac:dyDescent="0.25">
      <c r="B36" s="49" t="s">
        <v>109</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1:113" s="47" customFormat="1" x14ac:dyDescent="0.25">
      <c r="B37" s="49" t="s">
        <v>108</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1:113" s="47" customFormat="1" x14ac:dyDescent="0.25">
      <c r="B38" s="49" t="s">
        <v>107</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1:113" s="47" customFormat="1" x14ac:dyDescent="0.25">
      <c r="B39" s="49" t="s">
        <v>106</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1:113" s="47" customFormat="1" x14ac:dyDescent="0.25">
      <c r="B40" s="49" t="s">
        <v>105</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1:113" s="47" customFormat="1" x14ac:dyDescent="0.25">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1:113" s="47" customFormat="1" ht="18.75" x14ac:dyDescent="0.3">
      <c r="A42" s="226" t="s">
        <v>553</v>
      </c>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sheetData>
  <mergeCells count="27">
    <mergeCell ref="B29:R29"/>
    <mergeCell ref="A19:T19"/>
    <mergeCell ref="A20:T20"/>
    <mergeCell ref="A21:A23"/>
    <mergeCell ref="B21:C22"/>
    <mergeCell ref="D21:D23"/>
    <mergeCell ref="E21:F22"/>
    <mergeCell ref="G21:H22"/>
    <mergeCell ref="I21:J22"/>
    <mergeCell ref="K21:K22"/>
    <mergeCell ref="A12:T12"/>
    <mergeCell ref="L21:M22"/>
    <mergeCell ref="N21:O22"/>
    <mergeCell ref="P21:P22"/>
    <mergeCell ref="Q21:R21"/>
    <mergeCell ref="S21:T21"/>
    <mergeCell ref="A18:T18"/>
    <mergeCell ref="A13:T13"/>
    <mergeCell ref="A14:T14"/>
    <mergeCell ref="A15:T15"/>
    <mergeCell ref="A16:T16"/>
    <mergeCell ref="A17:T17"/>
    <mergeCell ref="A6:T6"/>
    <mergeCell ref="A8:T8"/>
    <mergeCell ref="A9:T9"/>
    <mergeCell ref="A10:T10"/>
    <mergeCell ref="A11:T11"/>
  </mergeCells>
  <pageMargins left="0.78740157480314965" right="0.78740157480314965" top="0.78740157480314965" bottom="0.39370078740157483" header="0.19685039370078741" footer="0.19685039370078741"/>
  <pageSetup paperSize="9"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A30"/>
  <sheetViews>
    <sheetView workbookViewId="0"/>
  </sheetViews>
  <sheetFormatPr defaultColWidth="17.7109375" defaultRowHeight="15.75" x14ac:dyDescent="0.25"/>
  <cols>
    <col min="1" max="3" width="10.7109375" style="46" customWidth="1"/>
    <col min="4" max="4" width="11.5703125" style="46" customWidth="1"/>
    <col min="5" max="5" width="11.8554687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13.7109375"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3" width="8.7109375" style="46" customWidth="1"/>
    <col min="24" max="24" width="24.5703125" style="46" customWidth="1"/>
    <col min="25" max="25" width="15.28515625" style="46" customWidth="1"/>
    <col min="26" max="26" width="18.5703125" style="46" customWidth="1"/>
    <col min="27" max="27" width="19.140625" style="46" customWidth="1"/>
    <col min="28" max="240" width="10.7109375" style="46" customWidth="1"/>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16384" width="17.7109375" style="46"/>
  </cols>
  <sheetData>
    <row r="1" spans="1:27" ht="25.5" customHeight="1" x14ac:dyDescent="0.25">
      <c r="AA1" s="41" t="s">
        <v>68</v>
      </c>
    </row>
    <row r="2" spans="1:27" s="11" customFormat="1" ht="18.75" customHeight="1" x14ac:dyDescent="0.3">
      <c r="E2" s="17"/>
      <c r="Q2" s="15"/>
      <c r="R2" s="15"/>
      <c r="AA2" s="14" t="s">
        <v>11</v>
      </c>
    </row>
    <row r="3" spans="1:27" s="11" customFormat="1" ht="18.75" customHeight="1" x14ac:dyDescent="0.3">
      <c r="E3" s="17"/>
      <c r="Q3" s="15"/>
      <c r="R3" s="15"/>
      <c r="AA3" s="14" t="s">
        <v>67</v>
      </c>
    </row>
    <row r="4" spans="1:27" s="11" customFormat="1" x14ac:dyDescent="0.2">
      <c r="E4" s="16"/>
      <c r="Q4" s="15"/>
      <c r="R4" s="15"/>
    </row>
    <row r="5" spans="1:27" s="11" customFormat="1" x14ac:dyDescent="0.2">
      <c r="A5" s="700" t="str">
        <f>'3.1. паспорт Техсостояние ПС '!A6:T6</f>
        <v>Год раскрытия информации: 2017 год</v>
      </c>
      <c r="B5" s="700"/>
      <c r="C5" s="700"/>
      <c r="D5" s="700"/>
      <c r="E5" s="700"/>
      <c r="F5" s="700"/>
      <c r="G5" s="700"/>
      <c r="H5" s="700"/>
      <c r="I5" s="700"/>
      <c r="J5" s="700"/>
      <c r="K5" s="700"/>
      <c r="L5" s="700"/>
      <c r="M5" s="700"/>
      <c r="N5" s="700"/>
      <c r="O5" s="700"/>
      <c r="P5" s="700"/>
      <c r="Q5" s="700"/>
      <c r="R5" s="700"/>
      <c r="S5" s="700"/>
      <c r="T5" s="700"/>
      <c r="U5" s="700"/>
      <c r="V5" s="700"/>
      <c r="W5" s="700"/>
      <c r="X5" s="700"/>
      <c r="Y5" s="700"/>
      <c r="Z5" s="700"/>
      <c r="AA5" s="700"/>
    </row>
    <row r="6" spans="1:27" s="11" customFormat="1" x14ac:dyDescent="0.2">
      <c r="A6" s="215"/>
      <c r="B6" s="215"/>
      <c r="C6" s="215"/>
      <c r="D6" s="215"/>
      <c r="E6" s="215"/>
      <c r="F6" s="215"/>
      <c r="G6" s="215"/>
      <c r="H6" s="215"/>
      <c r="I6" s="215"/>
      <c r="J6" s="215"/>
      <c r="K6" s="215"/>
      <c r="L6" s="215"/>
      <c r="M6" s="215"/>
      <c r="N6" s="215"/>
      <c r="O6" s="215"/>
      <c r="P6" s="215"/>
      <c r="Q6" s="215"/>
      <c r="R6" s="215"/>
      <c r="S6" s="215"/>
      <c r="T6" s="215"/>
    </row>
    <row r="7" spans="1:27" s="11" customFormat="1" ht="18.75" x14ac:dyDescent="0.2">
      <c r="E7" s="704" t="s">
        <v>10</v>
      </c>
      <c r="F7" s="704"/>
      <c r="G7" s="704"/>
      <c r="H7" s="704"/>
      <c r="I7" s="704"/>
      <c r="J7" s="704"/>
      <c r="K7" s="704"/>
      <c r="L7" s="704"/>
      <c r="M7" s="704"/>
      <c r="N7" s="704"/>
      <c r="O7" s="704"/>
      <c r="P7" s="704"/>
      <c r="Q7" s="704"/>
      <c r="R7" s="704"/>
      <c r="S7" s="704"/>
      <c r="T7" s="704"/>
      <c r="U7" s="704"/>
      <c r="V7" s="704"/>
      <c r="W7" s="704"/>
      <c r="X7" s="704"/>
      <c r="Y7" s="704"/>
    </row>
    <row r="8" spans="1:27" s="11" customFormat="1" ht="18.75" x14ac:dyDescent="0.2">
      <c r="E8" s="216"/>
      <c r="F8" s="216"/>
      <c r="G8" s="216"/>
      <c r="H8" s="216"/>
      <c r="I8" s="216"/>
      <c r="J8" s="216"/>
      <c r="K8" s="216"/>
      <c r="L8" s="216"/>
      <c r="M8" s="216"/>
      <c r="N8" s="216"/>
      <c r="O8" s="216"/>
      <c r="P8" s="216"/>
      <c r="Q8" s="216"/>
      <c r="R8" s="216"/>
      <c r="S8" s="178"/>
      <c r="T8" s="178"/>
      <c r="U8" s="178"/>
      <c r="V8" s="178"/>
      <c r="W8" s="178"/>
    </row>
    <row r="9" spans="1:27" s="11" customFormat="1" ht="18.75" customHeight="1" x14ac:dyDescent="0.2">
      <c r="E9" s="705" t="s">
        <v>549</v>
      </c>
      <c r="F9" s="705"/>
      <c r="G9" s="705"/>
      <c r="H9" s="705"/>
      <c r="I9" s="705"/>
      <c r="J9" s="705"/>
      <c r="K9" s="705"/>
      <c r="L9" s="705"/>
      <c r="M9" s="705"/>
      <c r="N9" s="705"/>
      <c r="O9" s="705"/>
      <c r="P9" s="705"/>
      <c r="Q9" s="705"/>
      <c r="R9" s="705"/>
      <c r="S9" s="705"/>
      <c r="T9" s="705"/>
      <c r="U9" s="705"/>
      <c r="V9" s="705"/>
      <c r="W9" s="705"/>
      <c r="X9" s="705"/>
      <c r="Y9" s="705"/>
    </row>
    <row r="10" spans="1:27" s="11" customFormat="1" ht="18.75" customHeight="1" x14ac:dyDescent="0.2">
      <c r="E10" s="701" t="s">
        <v>9</v>
      </c>
      <c r="F10" s="701"/>
      <c r="G10" s="701"/>
      <c r="H10" s="701"/>
      <c r="I10" s="701"/>
      <c r="J10" s="701"/>
      <c r="K10" s="701"/>
      <c r="L10" s="701"/>
      <c r="M10" s="701"/>
      <c r="N10" s="701"/>
      <c r="O10" s="701"/>
      <c r="P10" s="701"/>
      <c r="Q10" s="701"/>
      <c r="R10" s="701"/>
      <c r="S10" s="701"/>
      <c r="T10" s="701"/>
      <c r="U10" s="701"/>
      <c r="V10" s="701"/>
      <c r="W10" s="701"/>
      <c r="X10" s="701"/>
      <c r="Y10" s="701"/>
    </row>
    <row r="11" spans="1:27" s="11" customFormat="1" ht="18.75" x14ac:dyDescent="0.2">
      <c r="E11" s="216"/>
      <c r="F11" s="216"/>
      <c r="G11" s="216"/>
      <c r="H11" s="216"/>
      <c r="I11" s="216"/>
      <c r="J11" s="216"/>
      <c r="K11" s="216"/>
      <c r="L11" s="216"/>
      <c r="M11" s="216"/>
      <c r="N11" s="216"/>
      <c r="O11" s="216"/>
      <c r="P11" s="216"/>
      <c r="Q11" s="216"/>
      <c r="R11" s="216"/>
      <c r="S11" s="178"/>
      <c r="T11" s="178"/>
      <c r="U11" s="178"/>
      <c r="V11" s="178"/>
      <c r="W11" s="178"/>
    </row>
    <row r="12" spans="1:27" s="11" customFormat="1" ht="18.75" customHeight="1" x14ac:dyDescent="0.2">
      <c r="E12" s="705" t="s">
        <v>550</v>
      </c>
      <c r="F12" s="705"/>
      <c r="G12" s="705"/>
      <c r="H12" s="705"/>
      <c r="I12" s="705"/>
      <c r="J12" s="705"/>
      <c r="K12" s="705"/>
      <c r="L12" s="705"/>
      <c r="M12" s="705"/>
      <c r="N12" s="705"/>
      <c r="O12" s="705"/>
      <c r="P12" s="705"/>
      <c r="Q12" s="705"/>
      <c r="R12" s="705"/>
      <c r="S12" s="705"/>
      <c r="T12" s="705"/>
      <c r="U12" s="705"/>
      <c r="V12" s="705"/>
      <c r="W12" s="705"/>
      <c r="X12" s="705"/>
      <c r="Y12" s="705"/>
    </row>
    <row r="13" spans="1:27" s="11" customFormat="1" ht="18.75" customHeight="1" x14ac:dyDescent="0.2">
      <c r="E13" s="701" t="s">
        <v>8</v>
      </c>
      <c r="F13" s="701"/>
      <c r="G13" s="701"/>
      <c r="H13" s="701"/>
      <c r="I13" s="701"/>
      <c r="J13" s="701"/>
      <c r="K13" s="701"/>
      <c r="L13" s="701"/>
      <c r="M13" s="701"/>
      <c r="N13" s="701"/>
      <c r="O13" s="701"/>
      <c r="P13" s="701"/>
      <c r="Q13" s="701"/>
      <c r="R13" s="701"/>
      <c r="S13" s="701"/>
      <c r="T13" s="701"/>
      <c r="U13" s="701"/>
      <c r="V13" s="701"/>
      <c r="W13" s="701"/>
      <c r="X13" s="701"/>
      <c r="Y13" s="701"/>
    </row>
    <row r="14" spans="1:27" s="8" customFormat="1" ht="15.75" customHeight="1" x14ac:dyDescent="0.2">
      <c r="E14" s="218"/>
      <c r="F14" s="218"/>
      <c r="G14" s="218"/>
      <c r="H14" s="218"/>
      <c r="I14" s="218"/>
      <c r="J14" s="218"/>
      <c r="K14" s="218"/>
      <c r="L14" s="218"/>
      <c r="M14" s="218"/>
      <c r="N14" s="218"/>
      <c r="O14" s="218"/>
      <c r="P14" s="218"/>
      <c r="Q14" s="218"/>
      <c r="R14" s="218"/>
      <c r="S14" s="218"/>
      <c r="T14" s="218"/>
      <c r="U14" s="218"/>
      <c r="V14" s="218"/>
      <c r="W14" s="218"/>
    </row>
    <row r="15" spans="1:27" s="3" customFormat="1" ht="15" customHeight="1" x14ac:dyDescent="0.2">
      <c r="A15" s="703"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5" s="703"/>
      <c r="C15" s="703"/>
      <c r="D15" s="703"/>
      <c r="E15" s="703"/>
      <c r="F15" s="703"/>
      <c r="G15" s="703"/>
      <c r="H15" s="703"/>
      <c r="I15" s="703"/>
      <c r="J15" s="703"/>
      <c r="K15" s="703"/>
      <c r="L15" s="703"/>
      <c r="M15" s="703"/>
      <c r="N15" s="703"/>
      <c r="O15" s="703"/>
      <c r="P15" s="703"/>
      <c r="Q15" s="703"/>
      <c r="R15" s="703"/>
      <c r="S15" s="703"/>
      <c r="T15" s="703"/>
      <c r="U15" s="703"/>
      <c r="V15" s="703"/>
      <c r="W15" s="703"/>
      <c r="X15" s="703"/>
      <c r="Y15" s="703"/>
      <c r="Z15" s="703"/>
      <c r="AA15" s="703"/>
    </row>
    <row r="16" spans="1:27" s="3" customFormat="1" ht="15" customHeight="1" x14ac:dyDescent="0.2">
      <c r="E16" s="701" t="s">
        <v>6</v>
      </c>
      <c r="F16" s="701"/>
      <c r="G16" s="701"/>
      <c r="H16" s="701"/>
      <c r="I16" s="701"/>
      <c r="J16" s="701"/>
      <c r="K16" s="701"/>
      <c r="L16" s="701"/>
      <c r="M16" s="701"/>
      <c r="N16" s="701"/>
      <c r="O16" s="701"/>
      <c r="P16" s="701"/>
      <c r="Q16" s="701"/>
      <c r="R16" s="701"/>
      <c r="S16" s="701"/>
      <c r="T16" s="701"/>
      <c r="U16" s="701"/>
      <c r="V16" s="701"/>
      <c r="W16" s="701"/>
      <c r="X16" s="701"/>
      <c r="Y16" s="701"/>
    </row>
    <row r="17" spans="1:27" s="3" customFormat="1" ht="15" customHeight="1" x14ac:dyDescent="0.2">
      <c r="E17" s="219"/>
      <c r="F17" s="219"/>
      <c r="G17" s="219"/>
      <c r="H17" s="219"/>
      <c r="I17" s="219"/>
      <c r="J17" s="219"/>
      <c r="K17" s="219"/>
      <c r="L17" s="219"/>
      <c r="M17" s="219"/>
      <c r="N17" s="219"/>
      <c r="O17" s="219"/>
      <c r="P17" s="219"/>
      <c r="Q17" s="219"/>
      <c r="R17" s="219"/>
      <c r="S17" s="219"/>
      <c r="T17" s="219"/>
      <c r="U17" s="219"/>
      <c r="V17" s="219"/>
      <c r="W17" s="219"/>
    </row>
    <row r="18" spans="1:27" s="3" customFormat="1" ht="15" customHeight="1" x14ac:dyDescent="0.2">
      <c r="E18" s="703"/>
      <c r="F18" s="703"/>
      <c r="G18" s="703"/>
      <c r="H18" s="703"/>
      <c r="I18" s="703"/>
      <c r="J18" s="703"/>
      <c r="K18" s="703"/>
      <c r="L18" s="703"/>
      <c r="M18" s="703"/>
      <c r="N18" s="703"/>
      <c r="O18" s="703"/>
      <c r="P18" s="703"/>
      <c r="Q18" s="703"/>
      <c r="R18" s="703"/>
      <c r="S18" s="703"/>
      <c r="T18" s="703"/>
      <c r="U18" s="703"/>
      <c r="V18" s="703"/>
      <c r="W18" s="703"/>
      <c r="X18" s="703"/>
      <c r="Y18" s="703"/>
    </row>
    <row r="19" spans="1:27" ht="25.5" customHeight="1" x14ac:dyDescent="0.25">
      <c r="A19" s="703" t="s">
        <v>467</v>
      </c>
      <c r="B19" s="703"/>
      <c r="C19" s="703"/>
      <c r="D19" s="703"/>
      <c r="E19" s="703"/>
      <c r="F19" s="703"/>
      <c r="G19" s="703"/>
      <c r="H19" s="703"/>
      <c r="I19" s="703"/>
      <c r="J19" s="703"/>
      <c r="K19" s="703"/>
      <c r="L19" s="703"/>
      <c r="M19" s="703"/>
      <c r="N19" s="703"/>
      <c r="O19" s="703"/>
      <c r="P19" s="703"/>
      <c r="Q19" s="703"/>
      <c r="R19" s="703"/>
      <c r="S19" s="703"/>
      <c r="T19" s="703"/>
      <c r="U19" s="703"/>
      <c r="V19" s="703"/>
      <c r="W19" s="703"/>
      <c r="X19" s="703"/>
      <c r="Y19" s="703"/>
      <c r="Z19" s="703"/>
      <c r="AA19" s="703"/>
    </row>
    <row r="20" spans="1:27" s="54" customFormat="1" ht="21" customHeight="1" x14ac:dyDescent="0.25"/>
    <row r="21" spans="1:27" ht="15.75" customHeight="1" x14ac:dyDescent="0.25">
      <c r="A21" s="734" t="s">
        <v>5</v>
      </c>
      <c r="B21" s="730" t="s">
        <v>472</v>
      </c>
      <c r="C21" s="731"/>
      <c r="D21" s="730" t="s">
        <v>474</v>
      </c>
      <c r="E21" s="731"/>
      <c r="F21" s="720" t="s">
        <v>98</v>
      </c>
      <c r="G21" s="722"/>
      <c r="H21" s="722"/>
      <c r="I21" s="721"/>
      <c r="J21" s="734" t="s">
        <v>475</v>
      </c>
      <c r="K21" s="730" t="s">
        <v>476</v>
      </c>
      <c r="L21" s="731"/>
      <c r="M21" s="730" t="s">
        <v>477</v>
      </c>
      <c r="N21" s="731"/>
      <c r="O21" s="730" t="s">
        <v>466</v>
      </c>
      <c r="P21" s="731"/>
      <c r="Q21" s="730" t="s">
        <v>131</v>
      </c>
      <c r="R21" s="731"/>
      <c r="S21" s="734" t="s">
        <v>130</v>
      </c>
      <c r="T21" s="734" t="s">
        <v>478</v>
      </c>
      <c r="U21" s="734" t="s">
        <v>473</v>
      </c>
      <c r="V21" s="730" t="s">
        <v>129</v>
      </c>
      <c r="W21" s="731"/>
      <c r="X21" s="720" t="s">
        <v>121</v>
      </c>
      <c r="Y21" s="722"/>
      <c r="Z21" s="720" t="s">
        <v>120</v>
      </c>
      <c r="AA21" s="722"/>
    </row>
    <row r="22" spans="1:27" ht="216" customHeight="1" x14ac:dyDescent="0.25">
      <c r="A22" s="736"/>
      <c r="B22" s="732"/>
      <c r="C22" s="733"/>
      <c r="D22" s="732"/>
      <c r="E22" s="733"/>
      <c r="F22" s="720" t="s">
        <v>128</v>
      </c>
      <c r="G22" s="721"/>
      <c r="H22" s="720" t="s">
        <v>127</v>
      </c>
      <c r="I22" s="721"/>
      <c r="J22" s="735"/>
      <c r="K22" s="732"/>
      <c r="L22" s="733"/>
      <c r="M22" s="732"/>
      <c r="N22" s="733"/>
      <c r="O22" s="732"/>
      <c r="P22" s="733"/>
      <c r="Q22" s="732"/>
      <c r="R22" s="733"/>
      <c r="S22" s="735"/>
      <c r="T22" s="735"/>
      <c r="U22" s="735"/>
      <c r="V22" s="732"/>
      <c r="W22" s="733"/>
      <c r="X22" s="90" t="s">
        <v>119</v>
      </c>
      <c r="Y22" s="90" t="s">
        <v>464</v>
      </c>
      <c r="Z22" s="90" t="s">
        <v>118</v>
      </c>
      <c r="AA22" s="90" t="s">
        <v>117</v>
      </c>
    </row>
    <row r="23" spans="1:27" ht="60" customHeight="1" x14ac:dyDescent="0.25">
      <c r="A23" s="735"/>
      <c r="B23" s="221" t="s">
        <v>115</v>
      </c>
      <c r="C23" s="221" t="s">
        <v>116</v>
      </c>
      <c r="D23" s="221" t="s">
        <v>115</v>
      </c>
      <c r="E23" s="221" t="s">
        <v>116</v>
      </c>
      <c r="F23" s="221" t="s">
        <v>115</v>
      </c>
      <c r="G23" s="221" t="s">
        <v>116</v>
      </c>
      <c r="H23" s="221" t="s">
        <v>115</v>
      </c>
      <c r="I23" s="221" t="s">
        <v>116</v>
      </c>
      <c r="J23" s="221" t="s">
        <v>115</v>
      </c>
      <c r="K23" s="221" t="s">
        <v>115</v>
      </c>
      <c r="L23" s="221" t="s">
        <v>116</v>
      </c>
      <c r="M23" s="221" t="s">
        <v>115</v>
      </c>
      <c r="N23" s="221" t="s">
        <v>116</v>
      </c>
      <c r="O23" s="221" t="s">
        <v>115</v>
      </c>
      <c r="P23" s="221" t="s">
        <v>116</v>
      </c>
      <c r="Q23" s="221" t="s">
        <v>115</v>
      </c>
      <c r="R23" s="221" t="s">
        <v>116</v>
      </c>
      <c r="S23" s="221" t="s">
        <v>115</v>
      </c>
      <c r="T23" s="221" t="s">
        <v>115</v>
      </c>
      <c r="U23" s="221" t="s">
        <v>115</v>
      </c>
      <c r="V23" s="221" t="s">
        <v>115</v>
      </c>
      <c r="W23" s="221" t="s">
        <v>116</v>
      </c>
      <c r="X23" s="221" t="s">
        <v>115</v>
      </c>
      <c r="Y23" s="221" t="s">
        <v>115</v>
      </c>
      <c r="Z23" s="90" t="s">
        <v>115</v>
      </c>
      <c r="AA23" s="90" t="s">
        <v>115</v>
      </c>
    </row>
    <row r="24" spans="1:27" x14ac:dyDescent="0.25">
      <c r="A24" s="94">
        <v>1</v>
      </c>
      <c r="B24" s="94">
        <v>2</v>
      </c>
      <c r="C24" s="94">
        <v>3</v>
      </c>
      <c r="D24" s="94">
        <v>4</v>
      </c>
      <c r="E24" s="94">
        <v>5</v>
      </c>
      <c r="F24" s="94">
        <v>6</v>
      </c>
      <c r="G24" s="94">
        <v>7</v>
      </c>
      <c r="H24" s="94">
        <v>8</v>
      </c>
      <c r="I24" s="94">
        <v>9</v>
      </c>
      <c r="J24" s="94">
        <v>10</v>
      </c>
      <c r="K24" s="94">
        <v>11</v>
      </c>
      <c r="L24" s="94">
        <v>12</v>
      </c>
      <c r="M24" s="94">
        <v>13</v>
      </c>
      <c r="N24" s="94">
        <v>14</v>
      </c>
      <c r="O24" s="94">
        <v>15</v>
      </c>
      <c r="P24" s="94">
        <v>16</v>
      </c>
      <c r="Q24" s="94">
        <v>19</v>
      </c>
      <c r="R24" s="94">
        <v>20</v>
      </c>
      <c r="S24" s="94">
        <v>21</v>
      </c>
      <c r="T24" s="94">
        <v>22</v>
      </c>
      <c r="U24" s="94">
        <v>23</v>
      </c>
      <c r="V24" s="94">
        <v>24</v>
      </c>
      <c r="W24" s="94">
        <v>25</v>
      </c>
      <c r="X24" s="94">
        <v>26</v>
      </c>
      <c r="Y24" s="94">
        <v>27</v>
      </c>
      <c r="Z24" s="94">
        <v>28</v>
      </c>
      <c r="AA24" s="94">
        <v>29</v>
      </c>
    </row>
    <row r="25" spans="1:27" s="54" customFormat="1" ht="24" customHeight="1" x14ac:dyDescent="0.25">
      <c r="A25" s="95"/>
      <c r="B25" s="95"/>
      <c r="C25" s="95"/>
      <c r="D25" s="95"/>
      <c r="E25" s="96"/>
      <c r="F25" s="96"/>
      <c r="G25" s="97"/>
      <c r="H25" s="97"/>
      <c r="I25" s="97"/>
      <c r="J25" s="98"/>
      <c r="K25" s="98"/>
      <c r="L25" s="99"/>
      <c r="M25" s="99"/>
      <c r="N25" s="100"/>
      <c r="O25" s="100"/>
      <c r="P25" s="100"/>
      <c r="Q25" s="100"/>
      <c r="R25" s="97"/>
      <c r="S25" s="98"/>
      <c r="T25" s="98"/>
      <c r="U25" s="98"/>
      <c r="V25" s="98"/>
      <c r="W25" s="100"/>
      <c r="X25" s="95"/>
      <c r="Y25" s="95"/>
      <c r="Z25" s="95"/>
      <c r="AA25" s="95"/>
    </row>
    <row r="26" spans="1:27" ht="3" customHeight="1" x14ac:dyDescent="0.25">
      <c r="X26" s="91"/>
      <c r="Y26" s="92"/>
      <c r="Z26" s="47"/>
      <c r="AA26" s="47"/>
    </row>
    <row r="27" spans="1:27" s="52" customFormat="1" ht="12.75" x14ac:dyDescent="0.2">
      <c r="A27" s="53"/>
      <c r="B27" s="53"/>
      <c r="C27" s="53"/>
      <c r="E27" s="53"/>
      <c r="X27" s="93"/>
      <c r="Y27" s="93"/>
      <c r="Z27" s="93"/>
      <c r="AA27" s="93"/>
    </row>
    <row r="28" spans="1:27" s="52" customFormat="1" ht="12.75" x14ac:dyDescent="0.2">
      <c r="A28" s="53"/>
      <c r="B28" s="53"/>
      <c r="C28" s="53"/>
    </row>
    <row r="30" spans="1:27" ht="18.75" x14ac:dyDescent="0.3">
      <c r="A30" s="226" t="s">
        <v>553</v>
      </c>
    </row>
  </sheetData>
  <mergeCells count="27">
    <mergeCell ref="Z21:AA21"/>
    <mergeCell ref="F22:G22"/>
    <mergeCell ref="H22:I22"/>
    <mergeCell ref="M21:N22"/>
    <mergeCell ref="O21:P22"/>
    <mergeCell ref="E13:Y13"/>
    <mergeCell ref="A5:AA5"/>
    <mergeCell ref="E7:Y7"/>
    <mergeCell ref="E9:Y9"/>
    <mergeCell ref="E10:Y10"/>
    <mergeCell ref="E12:Y12"/>
    <mergeCell ref="A15:AA15"/>
    <mergeCell ref="Q21:R22"/>
    <mergeCell ref="S21:S22"/>
    <mergeCell ref="T21:T22"/>
    <mergeCell ref="U21:U22"/>
    <mergeCell ref="E16:Y16"/>
    <mergeCell ref="E18:Y18"/>
    <mergeCell ref="A19:AA19"/>
    <mergeCell ref="A21:A23"/>
    <mergeCell ref="B21:C22"/>
    <mergeCell ref="J21:J22"/>
    <mergeCell ref="K21:L22"/>
    <mergeCell ref="V21:W22"/>
    <mergeCell ref="D21:E22"/>
    <mergeCell ref="F21:I21"/>
    <mergeCell ref="X21:Y21"/>
  </mergeCells>
  <pageMargins left="0.78740157480314965" right="0.59055118110236227" top="0.78740157480314965" bottom="0.39370078740157483" header="0.19685039370078741" footer="0.19685039370078741"/>
  <pageSetup paperSize="9"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2"/>
  <sheetViews>
    <sheetView workbookViewId="0"/>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1" t="s">
        <v>68</v>
      </c>
      <c r="E1" s="15"/>
      <c r="F1" s="15"/>
    </row>
    <row r="2" spans="1:29" s="11" customFormat="1" ht="18.75" customHeight="1" x14ac:dyDescent="0.3">
      <c r="A2" s="17"/>
      <c r="C2" s="14" t="s">
        <v>11</v>
      </c>
      <c r="E2" s="15"/>
      <c r="F2" s="15"/>
    </row>
    <row r="3" spans="1:29" s="11" customFormat="1" ht="18.75" x14ac:dyDescent="0.3">
      <c r="A3" s="16"/>
      <c r="C3" s="14" t="s">
        <v>67</v>
      </c>
      <c r="E3" s="15"/>
      <c r="F3" s="15"/>
    </row>
    <row r="4" spans="1:29" s="11" customFormat="1" ht="18.75" x14ac:dyDescent="0.3">
      <c r="A4" s="16"/>
      <c r="C4" s="14"/>
      <c r="E4" s="15"/>
      <c r="F4" s="15"/>
    </row>
    <row r="5" spans="1:29" s="11" customFormat="1" ht="15.75" x14ac:dyDescent="0.2">
      <c r="A5" s="700" t="s">
        <v>658</v>
      </c>
      <c r="B5" s="700"/>
      <c r="C5" s="700"/>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1" customFormat="1" ht="18.75" x14ac:dyDescent="0.3">
      <c r="A6" s="16"/>
      <c r="E6" s="15"/>
      <c r="F6" s="15"/>
      <c r="G6" s="14"/>
    </row>
    <row r="7" spans="1:29" s="11" customFormat="1" ht="18.75" x14ac:dyDescent="0.2">
      <c r="A7" s="704" t="s">
        <v>10</v>
      </c>
      <c r="B7" s="704"/>
      <c r="C7" s="704"/>
      <c r="D7" s="12"/>
      <c r="E7" s="12"/>
      <c r="F7" s="12"/>
      <c r="G7" s="12"/>
      <c r="H7" s="12"/>
      <c r="I7" s="12"/>
      <c r="J7" s="12"/>
      <c r="K7" s="12"/>
      <c r="L7" s="12"/>
      <c r="M7" s="12"/>
      <c r="N7" s="12"/>
      <c r="O7" s="12"/>
      <c r="P7" s="12"/>
      <c r="Q7" s="12"/>
      <c r="R7" s="12"/>
      <c r="S7" s="12"/>
      <c r="T7" s="12"/>
      <c r="U7" s="12"/>
    </row>
    <row r="8" spans="1:29" s="11" customFormat="1" ht="18.75" x14ac:dyDescent="0.2">
      <c r="A8" s="704"/>
      <c r="B8" s="704"/>
      <c r="C8" s="704"/>
      <c r="D8" s="13"/>
      <c r="E8" s="13"/>
      <c r="F8" s="13"/>
      <c r="G8" s="13"/>
      <c r="H8" s="12"/>
      <c r="I8" s="12"/>
      <c r="J8" s="12"/>
      <c r="K8" s="12"/>
      <c r="L8" s="12"/>
      <c r="M8" s="12"/>
      <c r="N8" s="12"/>
      <c r="O8" s="12"/>
      <c r="P8" s="12"/>
      <c r="Q8" s="12"/>
      <c r="R8" s="12"/>
      <c r="S8" s="12"/>
      <c r="T8" s="12"/>
      <c r="U8" s="12"/>
    </row>
    <row r="9" spans="1:29" s="11" customFormat="1" ht="18.75" x14ac:dyDescent="0.2">
      <c r="A9" s="705" t="s">
        <v>549</v>
      </c>
      <c r="B9" s="705"/>
      <c r="C9" s="705"/>
      <c r="D9" s="7"/>
      <c r="E9" s="7"/>
      <c r="F9" s="7"/>
      <c r="G9" s="7"/>
      <c r="H9" s="12"/>
      <c r="I9" s="12"/>
      <c r="J9" s="12"/>
      <c r="K9" s="12"/>
      <c r="L9" s="12"/>
      <c r="M9" s="12"/>
      <c r="N9" s="12"/>
      <c r="O9" s="12"/>
      <c r="P9" s="12"/>
      <c r="Q9" s="12"/>
      <c r="R9" s="12"/>
      <c r="S9" s="12"/>
      <c r="T9" s="12"/>
      <c r="U9" s="12"/>
    </row>
    <row r="10" spans="1:29" s="11" customFormat="1" ht="18.75" x14ac:dyDescent="0.2">
      <c r="A10" s="701" t="s">
        <v>9</v>
      </c>
      <c r="B10" s="701"/>
      <c r="C10" s="701"/>
      <c r="D10" s="5"/>
      <c r="E10" s="5"/>
      <c r="F10" s="5"/>
      <c r="G10" s="5"/>
      <c r="H10" s="12"/>
      <c r="I10" s="12"/>
      <c r="J10" s="12"/>
      <c r="K10" s="12"/>
      <c r="L10" s="12"/>
      <c r="M10" s="12"/>
      <c r="N10" s="12"/>
      <c r="O10" s="12"/>
      <c r="P10" s="12"/>
      <c r="Q10" s="12"/>
      <c r="R10" s="12"/>
      <c r="S10" s="12"/>
      <c r="T10" s="12"/>
      <c r="U10" s="12"/>
    </row>
    <row r="11" spans="1:29" s="11" customFormat="1" ht="18.75" x14ac:dyDescent="0.2">
      <c r="A11" s="704"/>
      <c r="B11" s="704"/>
      <c r="C11" s="704"/>
      <c r="D11" s="13"/>
      <c r="E11" s="13"/>
      <c r="F11" s="13"/>
      <c r="G11" s="13"/>
      <c r="H11" s="12"/>
      <c r="I11" s="12"/>
      <c r="J11" s="12"/>
      <c r="K11" s="12"/>
      <c r="L11" s="12"/>
      <c r="M11" s="12"/>
      <c r="N11" s="12"/>
      <c r="O11" s="12"/>
      <c r="P11" s="12"/>
      <c r="Q11" s="12"/>
      <c r="R11" s="12"/>
      <c r="S11" s="12"/>
      <c r="T11" s="12"/>
      <c r="U11" s="12"/>
    </row>
    <row r="12" spans="1:29" s="11" customFormat="1" ht="18.75" x14ac:dyDescent="0.2">
      <c r="A12" s="705" t="str">
        <f>'1. паспорт местоположение'!C12</f>
        <v>H_504-2</v>
      </c>
      <c r="B12" s="705"/>
      <c r="C12" s="705"/>
      <c r="D12" s="7"/>
      <c r="E12" s="7"/>
      <c r="F12" s="7"/>
      <c r="G12" s="7"/>
      <c r="H12" s="12"/>
      <c r="I12" s="12"/>
      <c r="J12" s="12"/>
      <c r="K12" s="12"/>
      <c r="L12" s="12"/>
      <c r="M12" s="12"/>
      <c r="N12" s="12"/>
      <c r="O12" s="12"/>
      <c r="P12" s="12"/>
      <c r="Q12" s="12"/>
      <c r="R12" s="12"/>
      <c r="S12" s="12"/>
      <c r="T12" s="12"/>
      <c r="U12" s="12"/>
    </row>
    <row r="13" spans="1:29" s="11" customFormat="1" ht="18.75" x14ac:dyDescent="0.2">
      <c r="A13" s="701" t="s">
        <v>8</v>
      </c>
      <c r="B13" s="701"/>
      <c r="C13" s="701"/>
      <c r="D13" s="5"/>
      <c r="E13" s="5"/>
      <c r="F13" s="5"/>
      <c r="G13" s="5"/>
      <c r="H13" s="12"/>
      <c r="I13" s="12"/>
      <c r="J13" s="12"/>
      <c r="K13" s="12"/>
      <c r="L13" s="12"/>
      <c r="M13" s="12"/>
      <c r="N13" s="12"/>
      <c r="O13" s="12"/>
      <c r="P13" s="12"/>
      <c r="Q13" s="12"/>
      <c r="R13" s="12"/>
      <c r="S13" s="12"/>
      <c r="T13" s="12"/>
      <c r="U13" s="12"/>
    </row>
    <row r="14" spans="1:29" s="8" customFormat="1" ht="15.75" customHeight="1" x14ac:dyDescent="0.2">
      <c r="A14" s="707"/>
      <c r="B14" s="707"/>
      <c r="C14" s="707"/>
      <c r="D14" s="9"/>
      <c r="E14" s="9"/>
      <c r="F14" s="9"/>
      <c r="G14" s="9"/>
      <c r="H14" s="9"/>
      <c r="I14" s="9"/>
      <c r="J14" s="9"/>
      <c r="K14" s="9"/>
      <c r="L14" s="9"/>
      <c r="M14" s="9"/>
      <c r="N14" s="9"/>
      <c r="O14" s="9"/>
      <c r="P14" s="9"/>
      <c r="Q14" s="9"/>
      <c r="R14" s="9"/>
      <c r="S14" s="9"/>
      <c r="T14" s="9"/>
      <c r="U14" s="9"/>
    </row>
    <row r="15" spans="1:29" s="3" customFormat="1" ht="14.25" x14ac:dyDescent="0.2">
      <c r="A15" s="737"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5" s="737"/>
      <c r="C15" s="737"/>
      <c r="D15" s="7"/>
      <c r="E15" s="7"/>
      <c r="F15" s="7"/>
      <c r="G15" s="7"/>
      <c r="H15" s="7"/>
      <c r="I15" s="7"/>
      <c r="J15" s="7"/>
      <c r="K15" s="7"/>
      <c r="L15" s="7"/>
      <c r="M15" s="7"/>
      <c r="N15" s="7"/>
      <c r="O15" s="7"/>
      <c r="P15" s="7"/>
      <c r="Q15" s="7"/>
      <c r="R15" s="7"/>
      <c r="S15" s="7"/>
      <c r="T15" s="7"/>
      <c r="U15" s="7"/>
    </row>
    <row r="16" spans="1:29" s="3" customFormat="1" ht="15" customHeight="1" x14ac:dyDescent="0.2">
      <c r="A16" s="701" t="s">
        <v>6</v>
      </c>
      <c r="B16" s="701"/>
      <c r="C16" s="701"/>
      <c r="D16" s="5"/>
      <c r="E16" s="5"/>
      <c r="F16" s="5"/>
      <c r="G16" s="5"/>
      <c r="H16" s="5"/>
      <c r="I16" s="5"/>
      <c r="J16" s="5"/>
      <c r="K16" s="5"/>
      <c r="L16" s="5"/>
      <c r="M16" s="5"/>
      <c r="N16" s="5"/>
      <c r="O16" s="5"/>
      <c r="P16" s="5"/>
      <c r="Q16" s="5"/>
      <c r="R16" s="5"/>
      <c r="S16" s="5"/>
      <c r="T16" s="5"/>
      <c r="U16" s="5"/>
    </row>
    <row r="17" spans="1:21" s="3" customFormat="1" ht="15" customHeight="1" x14ac:dyDescent="0.2">
      <c r="A17" s="712"/>
      <c r="B17" s="712"/>
      <c r="C17" s="712"/>
      <c r="D17" s="4"/>
      <c r="E17" s="4"/>
      <c r="F17" s="4"/>
      <c r="G17" s="4"/>
      <c r="H17" s="4"/>
      <c r="I17" s="4"/>
      <c r="J17" s="4"/>
      <c r="K17" s="4"/>
      <c r="L17" s="4"/>
      <c r="M17" s="4"/>
      <c r="N17" s="4"/>
      <c r="O17" s="4"/>
      <c r="P17" s="4"/>
      <c r="Q17" s="4"/>
      <c r="R17" s="4"/>
    </row>
    <row r="18" spans="1:21" s="3" customFormat="1" ht="27.75" customHeight="1" x14ac:dyDescent="0.2">
      <c r="A18" s="702" t="s">
        <v>582</v>
      </c>
      <c r="B18" s="702"/>
      <c r="C18" s="70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5</v>
      </c>
      <c r="B20" s="40" t="s">
        <v>66</v>
      </c>
      <c r="C20" s="39" t="s">
        <v>65</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9">
        <v>1</v>
      </c>
      <c r="B21" s="40">
        <v>2</v>
      </c>
      <c r="C21" s="39">
        <v>3</v>
      </c>
      <c r="D21" s="32"/>
      <c r="E21" s="32"/>
      <c r="F21" s="32"/>
      <c r="G21" s="32"/>
      <c r="H21" s="31"/>
      <c r="I21" s="31"/>
      <c r="J21" s="31"/>
      <c r="K21" s="31"/>
      <c r="L21" s="31"/>
      <c r="M21" s="31"/>
      <c r="N21" s="31"/>
      <c r="O21" s="31"/>
      <c r="P21" s="31"/>
      <c r="Q21" s="31"/>
      <c r="R21" s="31"/>
      <c r="S21" s="30"/>
      <c r="T21" s="30"/>
      <c r="U21" s="30"/>
    </row>
    <row r="22" spans="1:21" s="3" customFormat="1" ht="70.5" customHeight="1" x14ac:dyDescent="0.2">
      <c r="A22" s="27" t="s">
        <v>64</v>
      </c>
      <c r="B22" s="33" t="s">
        <v>470</v>
      </c>
      <c r="C22" s="264" t="str">
        <f>VLOOKUP('1. паспорт местоположение'!C12,'[3]8'!$C$11:$Z$119,10,FALSE)</f>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
      <c r="D22" s="32"/>
      <c r="E22" s="32"/>
      <c r="F22" s="31"/>
      <c r="G22" s="31"/>
      <c r="H22" s="31"/>
      <c r="I22" s="31"/>
      <c r="J22" s="31"/>
      <c r="K22" s="31"/>
      <c r="L22" s="31"/>
      <c r="M22" s="31"/>
      <c r="N22" s="31"/>
      <c r="O22" s="31"/>
      <c r="P22" s="31"/>
      <c r="Q22" s="30"/>
      <c r="R22" s="30"/>
      <c r="S22" s="30"/>
      <c r="T22" s="30"/>
      <c r="U22" s="30"/>
    </row>
    <row r="23" spans="1:21" ht="31.5" x14ac:dyDescent="0.25">
      <c r="A23" s="27" t="s">
        <v>63</v>
      </c>
      <c r="B23" s="29" t="s">
        <v>60</v>
      </c>
      <c r="C23" s="227" t="s">
        <v>667</v>
      </c>
      <c r="D23" s="26"/>
      <c r="E23" s="26"/>
      <c r="F23" s="26"/>
      <c r="G23" s="26"/>
      <c r="H23" s="26"/>
      <c r="I23" s="26"/>
      <c r="J23" s="26"/>
      <c r="K23" s="26"/>
      <c r="L23" s="26"/>
      <c r="M23" s="26"/>
      <c r="N23" s="26"/>
      <c r="O23" s="26"/>
      <c r="P23" s="26"/>
      <c r="Q23" s="26"/>
      <c r="R23" s="26"/>
      <c r="S23" s="26"/>
      <c r="T23" s="26"/>
      <c r="U23" s="26"/>
    </row>
    <row r="24" spans="1:21" ht="69.75" customHeight="1" x14ac:dyDescent="0.25">
      <c r="A24" s="27" t="s">
        <v>62</v>
      </c>
      <c r="B24" s="29" t="s">
        <v>483</v>
      </c>
      <c r="C24" s="227" t="s">
        <v>664</v>
      </c>
      <c r="D24" s="26"/>
      <c r="E24" s="26"/>
      <c r="F24" s="26"/>
      <c r="G24" s="26"/>
      <c r="H24" s="26"/>
      <c r="I24" s="26"/>
      <c r="J24" s="26"/>
      <c r="K24" s="26"/>
      <c r="L24" s="26"/>
      <c r="M24" s="26"/>
      <c r="N24" s="26"/>
      <c r="O24" s="26"/>
      <c r="P24" s="26"/>
      <c r="Q24" s="26"/>
      <c r="R24" s="26"/>
      <c r="S24" s="26"/>
      <c r="T24" s="26"/>
      <c r="U24" s="26"/>
    </row>
    <row r="25" spans="1:21" ht="31.5" x14ac:dyDescent="0.25">
      <c r="A25" s="27" t="s">
        <v>61</v>
      </c>
      <c r="B25" s="29" t="s">
        <v>484</v>
      </c>
      <c r="C25" s="42" t="s">
        <v>668</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205</v>
      </c>
      <c r="C26" s="42" t="s">
        <v>547</v>
      </c>
      <c r="D26" s="26"/>
      <c r="E26" s="26"/>
      <c r="F26" s="26"/>
      <c r="G26" s="26"/>
      <c r="H26" s="26"/>
      <c r="I26" s="26"/>
      <c r="J26" s="26"/>
      <c r="K26" s="26"/>
      <c r="L26" s="26"/>
      <c r="M26" s="26"/>
      <c r="N26" s="26"/>
      <c r="O26" s="26"/>
      <c r="P26" s="26"/>
      <c r="Q26" s="26"/>
      <c r="R26" s="26"/>
      <c r="S26" s="26"/>
      <c r="T26" s="26"/>
      <c r="U26" s="26"/>
    </row>
    <row r="27" spans="1:21" ht="42.75" customHeight="1" x14ac:dyDescent="0.25">
      <c r="A27" s="27" t="s">
        <v>58</v>
      </c>
      <c r="B27" s="29" t="s">
        <v>471</v>
      </c>
      <c r="C27" s="42" t="s">
        <v>663</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263">
        <v>2019</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263">
        <v>2024</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53</v>
      </c>
      <c r="C30" s="263" t="s">
        <v>665</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19</vt:i4>
      </vt:variant>
    </vt:vector>
  </HeadingPairs>
  <TitlesOfParts>
    <vt:vector size="38" baseType="lpstr">
      <vt:lpstr>Лист1</vt:lpstr>
      <vt:lpstr>ПЗ</vt:lpstr>
      <vt:lpstr>Смета план</vt:lpstr>
      <vt:lpstr>Смета корр.</vt:lpstr>
      <vt:lpstr>1. паспорт местоположение</vt:lpstr>
      <vt:lpstr>2. паспорт  ТП</vt:lpstr>
      <vt:lpstr>3.1. паспорт Техсостояние ПС </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Отчет о ходе реализации ИП</vt:lpstr>
      <vt:lpstr>8. Общие сведения</vt:lpstr>
      <vt:lpstr>9. Система приб.уч(долг.персп.)</vt:lpstr>
      <vt:lpstr>10. Система приб.уч(тек.пер.)</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'10. Система приб.уч(тек.пер.)'!Область_печати</vt:lpstr>
      <vt:lpstr>'2. паспорт  ТП'!Область_печати</vt:lpstr>
      <vt:lpstr>'3.1. паспорт Техсостояние ПС '!Область_печати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'9. Система приб.уч(долг.персп.)'!Область_печати</vt:lpstr>
      <vt:lpstr>ПЗ!Область_печати</vt:lpstr>
      <vt:lpstr>'Смета корр.'!Область_печати</vt:lpstr>
      <vt:lpstr>'Смета план'!Область_печати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Бойко Андрей Васильевич</cp:lastModifiedBy>
  <cp:lastPrinted>2016-10-19T14:26:31Z</cp:lastPrinted>
  <dcterms:created xsi:type="dcterms:W3CDTF">2015-08-16T15:31:05Z</dcterms:created>
  <dcterms:modified xsi:type="dcterms:W3CDTF">2022-12-20T01:10:14Z</dcterms:modified>
</cp:coreProperties>
</file>