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2"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m">#REF!</definedName>
    <definedName name="\n">#REF!</definedName>
    <definedName name="\o">#REF!</definedName>
    <definedName name="_">#N/A</definedName>
    <definedName name="____________god1">'[1]Произ-2004'!$C$163:$F$163,'[1]Произ-2004'!$C$166:$F$166,'[1]Произ-2004'!$C$169:$F$169,'[1]Произ-2004'!$C$175:$F$175,'[1]Произ-2004'!$D$190:$G$190,'[1]Произ-2004'!$D$193:$G$193,'[1]Произ-2004'!$D$202:$G$202,'[1]Произ-2004'!$D$208:$G$208</definedName>
    <definedName name="_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_SP1">[2]FES!#REF!</definedName>
    <definedName name="____________SP10">[2]FES!#REF!</definedName>
    <definedName name="____________SP11">[2]FES!#REF!</definedName>
    <definedName name="____________SP12">[2]FES!#REF!</definedName>
    <definedName name="____________SP13">[2]FES!#REF!</definedName>
    <definedName name="____________SP14">[2]FES!#REF!</definedName>
    <definedName name="____________SP15">[2]FES!#REF!</definedName>
    <definedName name="____________SP16">[2]FES!#REF!</definedName>
    <definedName name="____________SP17">[2]FES!#REF!</definedName>
    <definedName name="____________SP18">[2]FES!#REF!</definedName>
    <definedName name="____________SP19">[2]FES!#REF!</definedName>
    <definedName name="____________SP2">[2]FES!#REF!</definedName>
    <definedName name="____________SP20">[2]FES!#REF!</definedName>
    <definedName name="____________SP3">[2]FES!#REF!</definedName>
    <definedName name="____________SP4">[2]FES!#REF!</definedName>
    <definedName name="____________SP5">[2]FES!#REF!</definedName>
    <definedName name="____________SP7">[2]FES!#REF!</definedName>
    <definedName name="____________SP8">[2]FES!#REF!</definedName>
    <definedName name="____________SP9">[2]FES!#REF!</definedName>
    <definedName name="___________god1">'[1]Произ-2004'!$C$163:$F$163,'[1]Произ-2004'!$C$166:$F$166,'[1]Произ-2004'!$C$169:$F$169,'[1]Произ-2004'!$C$175:$F$175,'[1]Произ-2004'!$D$190:$G$190,'[1]Произ-2004'!$D$193:$G$193,'[1]Произ-2004'!$D$202:$G$202,'[1]Произ-2004'!$D$208:$G$208</definedName>
    <definedName name="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SP1">[3]FES!#REF!</definedName>
    <definedName name="___________SP10">[3]FES!#REF!</definedName>
    <definedName name="___________SP11">[3]FES!#REF!</definedName>
    <definedName name="___________SP12">[3]FES!#REF!</definedName>
    <definedName name="___________SP13">[3]FES!#REF!</definedName>
    <definedName name="___________SP14">[3]FES!#REF!</definedName>
    <definedName name="___________SP15">[3]FES!#REF!</definedName>
    <definedName name="___________SP16">[3]FES!#REF!</definedName>
    <definedName name="___________SP17">[3]FES!#REF!</definedName>
    <definedName name="___________SP18">[3]FES!#REF!</definedName>
    <definedName name="___________SP19">[3]FES!#REF!</definedName>
    <definedName name="___________SP2">[3]FES!#REF!</definedName>
    <definedName name="___________SP20">[3]FES!#REF!</definedName>
    <definedName name="___________SP3">[3]FES!#REF!</definedName>
    <definedName name="___________SP4">[3]FES!#REF!</definedName>
    <definedName name="___________SP5">[3]FES!#REF!</definedName>
    <definedName name="___________SP7">[3]FES!#REF!</definedName>
    <definedName name="___________SP8">[3]FES!#REF!</definedName>
    <definedName name="___________SP9">[3]FES!#REF!</definedName>
    <definedName name="__________god1">'[1]Произ-2004'!$C$163:$F$163,'[1]Произ-2004'!$C$166:$F$166,'[1]Произ-2004'!$C$169:$F$169,'[1]Произ-2004'!$C$175:$F$175,'[1]Произ-2004'!$D$190:$G$190,'[1]Произ-2004'!$D$193:$G$193,'[1]Произ-2004'!$D$202:$G$202,'[1]Произ-2004'!$D$208:$G$208</definedName>
    <definedName name="__________kol1">#REF!</definedName>
    <definedName name="__________kol2">#REF!</definedName>
    <definedName name="__________kol3">#REF!</definedName>
    <definedName name="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SP1">[2]FES!#REF!</definedName>
    <definedName name="__________SP10">[2]FES!#REF!</definedName>
    <definedName name="__________SP11">[2]FES!#REF!</definedName>
    <definedName name="__________SP12">[2]FES!#REF!</definedName>
    <definedName name="__________SP13">[2]FES!#REF!</definedName>
    <definedName name="__________SP14">[2]FES!#REF!</definedName>
    <definedName name="__________SP15">[2]FES!#REF!</definedName>
    <definedName name="__________SP16">[2]FES!#REF!</definedName>
    <definedName name="__________SP17">[2]FES!#REF!</definedName>
    <definedName name="__________SP18">[2]FES!#REF!</definedName>
    <definedName name="__________SP19">[2]FES!#REF!</definedName>
    <definedName name="__________SP2">[2]FES!#REF!</definedName>
    <definedName name="__________SP20">[2]FES!#REF!</definedName>
    <definedName name="__________SP3">[2]FES!#REF!</definedName>
    <definedName name="__________SP4">[2]FES!#REF!</definedName>
    <definedName name="__________SP5">[2]FES!#REF!</definedName>
    <definedName name="__________SP7">[2]FES!#REF!</definedName>
    <definedName name="__________SP8">[2]FES!#REF!</definedName>
    <definedName name="__________SP9">[2]FES!#REF!</definedName>
    <definedName name="_________god1">'[1]Произ-2004'!$C$163:$F$163,'[1]Произ-2004'!$C$166:$F$166,'[1]Произ-2004'!$C$169:$F$169,'[1]Произ-2004'!$C$175:$F$175,'[1]Произ-2004'!$D$190:$G$190,'[1]Произ-2004'!$D$193:$G$193,'[1]Произ-2004'!$D$202:$G$202,'[1]Произ-2004'!$D$208:$G$208</definedName>
    <definedName name="_________kol1">#REF!</definedName>
    <definedName name="_________kol2">#REF!</definedName>
    <definedName name="_________kol3">#REF!</definedName>
    <definedName name="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SP1">[3]FES!#REF!</definedName>
    <definedName name="_________SP10">[3]FES!#REF!</definedName>
    <definedName name="_________SP11">[3]FES!#REF!</definedName>
    <definedName name="_________SP12">[3]FES!#REF!</definedName>
    <definedName name="_________SP13">[3]FES!#REF!</definedName>
    <definedName name="_________SP14">[3]FES!#REF!</definedName>
    <definedName name="_________SP15">[3]FES!#REF!</definedName>
    <definedName name="_________SP16">[3]FES!#REF!</definedName>
    <definedName name="_________SP17">[3]FES!#REF!</definedName>
    <definedName name="_________SP18">[3]FES!#REF!</definedName>
    <definedName name="_________SP19">[3]FES!#REF!</definedName>
    <definedName name="_________SP2">[3]FES!#REF!</definedName>
    <definedName name="_________SP20">[3]FES!#REF!</definedName>
    <definedName name="_________SP3">[3]FES!#REF!</definedName>
    <definedName name="_________SP4">[3]FES!#REF!</definedName>
    <definedName name="_________SP5">[3]FES!#REF!</definedName>
    <definedName name="_________SP7">[3]FES!#REF!</definedName>
    <definedName name="_________SP8">[3]FES!#REF!</definedName>
    <definedName name="_________SP9">[3]FES!#REF!</definedName>
    <definedName name="________god1">'[1]Произ-2004'!$C$163:$F$163,'[1]Произ-2004'!$C$166:$F$166,'[1]Произ-2004'!$C$169:$F$169,'[1]Произ-2004'!$C$175:$F$175,'[1]Произ-2004'!$D$190:$G$190,'[1]Произ-2004'!$D$193:$G$193,'[1]Произ-2004'!$D$202:$G$202,'[1]Произ-2004'!$D$208:$G$208</definedName>
    <definedName name="________kol1">#REF!</definedName>
    <definedName name="________kol2">#REF!</definedName>
    <definedName name="________kol3">#REF!</definedName>
    <definedName name="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SP1">[3]FES!#REF!</definedName>
    <definedName name="________SP10">[3]FES!#REF!</definedName>
    <definedName name="________SP11">[3]FES!#REF!</definedName>
    <definedName name="________SP12">[3]FES!#REF!</definedName>
    <definedName name="________SP13">[3]FES!#REF!</definedName>
    <definedName name="________SP14">[3]FES!#REF!</definedName>
    <definedName name="________SP15">[3]FES!#REF!</definedName>
    <definedName name="________SP16">[3]FES!#REF!</definedName>
    <definedName name="________SP17">[3]FES!#REF!</definedName>
    <definedName name="________SP18">[3]FES!#REF!</definedName>
    <definedName name="________SP19">[3]FES!#REF!</definedName>
    <definedName name="________SP2">[3]FES!#REF!</definedName>
    <definedName name="________SP20">[3]FES!#REF!</definedName>
    <definedName name="________SP3">[3]FES!#REF!</definedName>
    <definedName name="________SP4">[3]FES!#REF!</definedName>
    <definedName name="________SP5">[3]FES!#REF!</definedName>
    <definedName name="________SP7">[3]FES!#REF!</definedName>
    <definedName name="________SP8">[3]FES!#REF!</definedName>
    <definedName name="________SP9">[3]FES!#REF!</definedName>
    <definedName name="_______god1">'[1]Произ-2004'!$C$163:$F$163,'[1]Произ-2004'!$C$166:$F$166,'[1]Произ-2004'!$C$169:$F$169,'[1]Произ-2004'!$C$175:$F$175,'[1]Произ-2004'!$D$190:$G$190,'[1]Произ-2004'!$D$193:$G$193,'[1]Произ-2004'!$D$202:$G$202,'[1]Произ-2004'!$D$208:$G$208</definedName>
    <definedName name="_______kol1">#REF!</definedName>
    <definedName name="_______kol2">#REF!</definedName>
    <definedName name="_______kol3">#REF!</definedName>
    <definedName name="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SP1">[2]FES!#REF!</definedName>
    <definedName name="_______SP10">[2]FES!#REF!</definedName>
    <definedName name="_______SP11">[2]FES!#REF!</definedName>
    <definedName name="_______SP12">[2]FES!#REF!</definedName>
    <definedName name="_______SP13">[2]FES!#REF!</definedName>
    <definedName name="_______SP14">[2]FES!#REF!</definedName>
    <definedName name="_______SP15">[2]FES!#REF!</definedName>
    <definedName name="_______SP16">[2]FES!#REF!</definedName>
    <definedName name="_______SP17">[2]FES!#REF!</definedName>
    <definedName name="_______SP18">[2]FES!#REF!</definedName>
    <definedName name="_______SP19">[2]FES!#REF!</definedName>
    <definedName name="_______SP2">[2]FES!#REF!</definedName>
    <definedName name="_______SP20">[2]FES!#REF!</definedName>
    <definedName name="_______SP3">[2]FES!#REF!</definedName>
    <definedName name="_______SP4">[2]FES!#REF!</definedName>
    <definedName name="_______SP5">[2]FES!#REF!</definedName>
    <definedName name="_______SP7">[2]FES!#REF!</definedName>
    <definedName name="_______SP8">[2]FES!#REF!</definedName>
    <definedName name="_______SP9">[2]FES!#REF!</definedName>
    <definedName name="______god1">'[1]Произ-2004'!$C$163:$F$163,'[1]Произ-2004'!$C$166:$F$166,'[1]Произ-2004'!$C$169:$F$169,'[1]Произ-2004'!$C$175:$F$175,'[1]Произ-2004'!$D$190:$G$190,'[1]Произ-2004'!$D$193:$G$193,'[1]Произ-2004'!$D$202:$G$202,'[1]Произ-2004'!$D$208:$G$208</definedName>
    <definedName name="______kol1">#REF!</definedName>
    <definedName name="______kol2">#REF!</definedName>
    <definedName name="______kol3">#REF!</definedName>
    <definedName name="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SP1">[3]FES!#REF!</definedName>
    <definedName name="______SP10">[3]FES!#REF!</definedName>
    <definedName name="______SP11">[3]FES!#REF!</definedName>
    <definedName name="______SP12">[3]FES!#REF!</definedName>
    <definedName name="______SP13">[3]FES!#REF!</definedName>
    <definedName name="______SP14">[3]FES!#REF!</definedName>
    <definedName name="______SP15">[3]FES!#REF!</definedName>
    <definedName name="______SP16">[3]FES!#REF!</definedName>
    <definedName name="______SP17">[3]FES!#REF!</definedName>
    <definedName name="______SP18">[3]FES!#REF!</definedName>
    <definedName name="______SP19">[3]FES!#REF!</definedName>
    <definedName name="______SP2">[3]FES!#REF!</definedName>
    <definedName name="______SP20">[3]FES!#REF!</definedName>
    <definedName name="______SP3">[3]FES!#REF!</definedName>
    <definedName name="______SP4">[3]FES!#REF!</definedName>
    <definedName name="______SP5">[3]FES!#REF!</definedName>
    <definedName name="______SP7">[3]FES!#REF!</definedName>
    <definedName name="______SP8">[3]FES!#REF!</definedName>
    <definedName name="______SP9">[3]FES!#REF!</definedName>
    <definedName name="_____god1">'[1]Произ-2004'!$C$163:$F$163,'[1]Произ-2004'!$C$166:$F$166,'[1]Произ-2004'!$C$169:$F$169,'[1]Произ-2004'!$C$175:$F$175,'[1]Произ-2004'!$D$190:$G$190,'[1]Произ-2004'!$D$193:$G$193,'[1]Произ-2004'!$D$202:$G$202,'[1]Произ-2004'!$D$208:$G$208</definedName>
    <definedName name="_____kol1">#REF!</definedName>
    <definedName name="_____kol2">#REF!</definedName>
    <definedName name="_____kol3">#REF!</definedName>
    <definedName name="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SP1">[2]FES!#REF!</definedName>
    <definedName name="_____SP10">[2]FES!#REF!</definedName>
    <definedName name="_____SP11">[2]FES!#REF!</definedName>
    <definedName name="_____SP12">[2]FES!#REF!</definedName>
    <definedName name="_____SP13">[2]FES!#REF!</definedName>
    <definedName name="_____SP14">[2]FES!#REF!</definedName>
    <definedName name="_____SP15">[2]FES!#REF!</definedName>
    <definedName name="_____SP16">[2]FES!#REF!</definedName>
    <definedName name="_____SP17">[2]FES!#REF!</definedName>
    <definedName name="_____SP18">[2]FES!#REF!</definedName>
    <definedName name="_____SP19">[2]FES!#REF!</definedName>
    <definedName name="_____SP2">[2]FES!#REF!</definedName>
    <definedName name="_____SP20">[2]FES!#REF!</definedName>
    <definedName name="_____SP3">[2]FES!#REF!</definedName>
    <definedName name="_____SP4">[2]FES!#REF!</definedName>
    <definedName name="_____SP5">[2]FES!#REF!</definedName>
    <definedName name="_____SP7">[2]FES!#REF!</definedName>
    <definedName name="_____SP8">[2]FES!#REF!</definedName>
    <definedName name="_____SP9">[2]FES!#REF!</definedName>
    <definedName name="____god1">'[1]Произ-2004'!$C$163:$F$163,'[1]Произ-2004'!$C$166:$F$166,'[1]Произ-2004'!$C$169:$F$169,'[1]Произ-2004'!$C$175:$F$175,'[1]Произ-2004'!$D$190:$G$190,'[1]Произ-2004'!$D$193:$G$193,'[1]Произ-2004'!$D$202:$G$202,'[1]Произ-2004'!$D$208:$G$208</definedName>
    <definedName name="____kol1">#REF!</definedName>
    <definedName name="____kol2">#REF!</definedName>
    <definedName name="____kol3">#REF!</definedName>
    <definedName name="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SP1">[2]FES!#REF!</definedName>
    <definedName name="____SP10">[2]FES!#REF!</definedName>
    <definedName name="____SP11">[2]FES!#REF!</definedName>
    <definedName name="____SP12">[2]FES!#REF!</definedName>
    <definedName name="____SP13">[2]FES!#REF!</definedName>
    <definedName name="____SP14">[2]FES!#REF!</definedName>
    <definedName name="____SP15">[2]FES!#REF!</definedName>
    <definedName name="____SP16">[2]FES!#REF!</definedName>
    <definedName name="____SP17">[2]FES!#REF!</definedName>
    <definedName name="____SP18">[2]FES!#REF!</definedName>
    <definedName name="____SP19">[2]FES!#REF!</definedName>
    <definedName name="____SP2">[2]FES!#REF!</definedName>
    <definedName name="____SP20">[2]FES!#REF!</definedName>
    <definedName name="____SP3">[2]FES!#REF!</definedName>
    <definedName name="____SP4">[2]FES!#REF!</definedName>
    <definedName name="____SP5">[2]FES!#REF!</definedName>
    <definedName name="____SP7">[2]FES!#REF!</definedName>
    <definedName name="____SP8">[2]FES!#REF!</definedName>
    <definedName name="____SP9">[2]FES!#REF!</definedName>
    <definedName name="___god1">'[1]Произ-2004'!$C$163:$F$163,'[1]Произ-2004'!$C$166:$F$166,'[1]Произ-2004'!$C$169:$F$169,'[1]Произ-2004'!$C$175:$F$175,'[1]Произ-2004'!$D$190:$G$190,'[1]Произ-2004'!$D$193:$G$193,'[1]Произ-2004'!$D$202:$G$202,'[1]Произ-2004'!$D$208:$G$208</definedName>
    <definedName name="___kol1">#REF!</definedName>
    <definedName name="___kol2">#REF!</definedName>
    <definedName name="___kol3">#REF!</definedName>
    <definedName name="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SP1">[3]FES!#REF!</definedName>
    <definedName name="___SP10">[3]FES!#REF!</definedName>
    <definedName name="___SP11">[3]FES!#REF!</definedName>
    <definedName name="___SP12">[3]FES!#REF!</definedName>
    <definedName name="___SP13">[3]FES!#REF!</definedName>
    <definedName name="___SP14">[3]FES!#REF!</definedName>
    <definedName name="___SP15">[3]FES!#REF!</definedName>
    <definedName name="___SP16">[3]FES!#REF!</definedName>
    <definedName name="___SP17">[3]FES!#REF!</definedName>
    <definedName name="___SP18">[3]FES!#REF!</definedName>
    <definedName name="___SP19">[3]FES!#REF!</definedName>
    <definedName name="___SP2">[3]FES!#REF!</definedName>
    <definedName name="___SP20">[3]FES!#REF!</definedName>
    <definedName name="___SP3">[3]FES!#REF!</definedName>
    <definedName name="___SP4">[3]FES!#REF!</definedName>
    <definedName name="___SP5">[3]FES!#REF!</definedName>
    <definedName name="___SP7">[3]FES!#REF!</definedName>
    <definedName name="___SP8">[3]FES!#REF!</definedName>
    <definedName name="___SP9">[3]FES!#REF!</definedName>
    <definedName name="__ESTATE">[4]Опции!$B$14</definedName>
    <definedName name="__god1">'[1]Произ-2004'!$C$163:$F$163,'[1]Произ-2004'!$C$166:$F$166,'[1]Произ-2004'!$C$169:$F$169,'[1]Произ-2004'!$C$175:$F$175,'[1]Произ-2004'!$D$190:$G$190,'[1]Произ-2004'!$D$193:$G$193,'[1]Произ-2004'!$D$202:$G$202,'[1]Произ-2004'!$D$208:$G$208</definedName>
    <definedName name="__kol1">#REF!</definedName>
    <definedName name="__kol2">#REF!</definedName>
    <definedName name="__kol3">#REF!</definedName>
    <definedName name="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SP1">[3]FES!#REF!</definedName>
    <definedName name="__SP10">[3]FES!#REF!</definedName>
    <definedName name="__SP11">[3]FES!#REF!</definedName>
    <definedName name="__SP12">[3]FES!#REF!</definedName>
    <definedName name="__SP13">[3]FES!#REF!</definedName>
    <definedName name="__SP14">[3]FES!#REF!</definedName>
    <definedName name="__SP15">[3]FES!#REF!</definedName>
    <definedName name="__SP16">[3]FES!#REF!</definedName>
    <definedName name="__SP17">[3]FES!#REF!</definedName>
    <definedName name="__SP18">[3]FES!#REF!</definedName>
    <definedName name="__SP19">[3]FES!#REF!</definedName>
    <definedName name="__SP2">[3]FES!#REF!</definedName>
    <definedName name="__SP20">[3]FES!#REF!</definedName>
    <definedName name="__SP3">[3]FES!#REF!</definedName>
    <definedName name="__SP4">[3]FES!#REF!</definedName>
    <definedName name="__SP5">[3]FES!#REF!</definedName>
    <definedName name="__SP7">[3]FES!#REF!</definedName>
    <definedName name="__SP8">[3]FES!#REF!</definedName>
    <definedName name="__SP9">[3]FES!#REF!</definedName>
    <definedName name="_01_04">[5]март!#REF!</definedName>
    <definedName name="_05_04">#REF!</definedName>
    <definedName name="_12_03">#REF!</definedName>
    <definedName name="_CST11">[6]MAIN!$A$106:$IV$106</definedName>
    <definedName name="_CST12">[6]MAIN!$A$116:$IV$116</definedName>
    <definedName name="_CST13">[6]MAIN!$A$126:$IV$126</definedName>
    <definedName name="_CST14">[6]MAIN!$A$346:$IV$346</definedName>
    <definedName name="_CST15">[6]MAIN!$A$1198:$IV$1198</definedName>
    <definedName name="_CST21">[6]MAIN!$A$109:$IV$109</definedName>
    <definedName name="_CST22">[6]MAIN!$A$119:$IV$119</definedName>
    <definedName name="_CST23">[6]MAIN!$A$129:$IV$129</definedName>
    <definedName name="_CST24">[6]MAIN!$A$349:$IV$349</definedName>
    <definedName name="_CST25">[6]MAIN!$A$1200:$IV$1200</definedName>
    <definedName name="_FXA1">[6]MAIN!$A$261:$IV$261</definedName>
    <definedName name="_FXA11">[6]MAIN!$A$1204:$IV$1204</definedName>
    <definedName name="_FXA2">[6]MAIN!$A$280:$IV$280</definedName>
    <definedName name="_FXA21">[6]MAIN!$A$1206:$IV$1206</definedName>
    <definedName name="_FY1">#N/A</definedName>
    <definedName name="_god1">'[1]Произ-2004'!$C$163:$F$163,'[1]Произ-2004'!$C$166:$F$166,'[1]Произ-2004'!$C$169:$F$169,'[1]Произ-2004'!$C$175:$F$175,'[1]Произ-2004'!$D$190:$G$190,'[1]Произ-2004'!$D$193:$G$193,'[1]Произ-2004'!$D$202:$G$202,'[1]Произ-2004'!$D$208:$G$208</definedName>
    <definedName name="_IRR1">[6]MAIN!$D$1013</definedName>
    <definedName name="_kol1">#REF!</definedName>
    <definedName name="_kol2">#REF!</definedName>
    <definedName name="_kol3">#REF!</definedName>
    <definedName name="_KRD1">[6]MAIN!$A$524:$IV$524</definedName>
    <definedName name="_KRD2">[6]MAIN!$A$552:$IV$552</definedName>
    <definedName name="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LIS1">[6]MAIN!$A$325:$IV$325</definedName>
    <definedName name="_NPV1">[6]MAIN!$D$1004</definedName>
    <definedName name="_PR11">[6]MAIN!$A$66:$IV$66</definedName>
    <definedName name="_PR12">[6]MAIN!$A$76:$IV$76</definedName>
    <definedName name="_PR13">[6]MAIN!$A$86:$IV$86</definedName>
    <definedName name="_PR14">[6]MAIN!$A$1194:$IV$1194</definedName>
    <definedName name="_PR21">[6]MAIN!$A$69:$IV$69</definedName>
    <definedName name="_PR22">[6]MAIN!$A$79:$IV$79</definedName>
    <definedName name="_PR23">[6]MAIN!$A$89:$IV$89</definedName>
    <definedName name="_PR24">[6]MAIN!$A$1196:$IV$1196</definedName>
    <definedName name="_PRJ_SHEET_">[4]Опции!$B$15</definedName>
    <definedName name="_RAZ1">#REF!</definedName>
    <definedName name="_RAZ2">#REF!</definedName>
    <definedName name="_RAZ3">#REF!</definedName>
    <definedName name="_S55">#REF!</definedName>
    <definedName name="_SAL1">[6]MAIN!$A$151:$IV$151</definedName>
    <definedName name="_SAL2">[6]MAIN!$A$161:$IV$161</definedName>
    <definedName name="_SAL3">[6]MAIN!$A$171:$IV$171</definedName>
    <definedName name="_SAL4">[6]MAIN!$A$181:$IV$181</definedName>
    <definedName name="_SP1">[7]FES!#REF!</definedName>
    <definedName name="_SP10">[7]FES!#REF!</definedName>
    <definedName name="_SP11">[7]FES!#REF!</definedName>
    <definedName name="_SP12">[7]FES!#REF!</definedName>
    <definedName name="_SP13">[7]FES!#REF!</definedName>
    <definedName name="_SP14">[7]FES!#REF!</definedName>
    <definedName name="_SP15">[7]FES!#REF!</definedName>
    <definedName name="_SP16">[7]FES!#REF!</definedName>
    <definedName name="_SP17">[7]FES!#REF!</definedName>
    <definedName name="_SP18">[7]FES!#REF!</definedName>
    <definedName name="_SP19">[7]FES!#REF!</definedName>
    <definedName name="_SP2">[7]FES!#REF!</definedName>
    <definedName name="_SP20">[7]FES!#REF!</definedName>
    <definedName name="_SP3">[7]FES!#REF!</definedName>
    <definedName name="_SP4">[7]FES!#REF!</definedName>
    <definedName name="_SP5">[7]FES!#REF!</definedName>
    <definedName name="_SP7">[7]FES!#REF!</definedName>
    <definedName name="_SP8">[7]FES!#REF!</definedName>
    <definedName name="_SP9">[7]FES!#REF!</definedName>
    <definedName name="_tab1">[6]MAIN!$A$33:$AL$60</definedName>
    <definedName name="_tab10">[6]MAIN!$A$241:$AL$299</definedName>
    <definedName name="_tab11">[6]MAIN!$A$301:$AL$337</definedName>
    <definedName name="_tab12">[6]MAIN!$A$339:$AL$401</definedName>
    <definedName name="_tab13">[6]MAIN!$A$403:$AL$437</definedName>
    <definedName name="_tab14">[6]MAIN!$A$439:$AL$481</definedName>
    <definedName name="_tab15">[6]MAIN!$A$483:$AL$528</definedName>
    <definedName name="_tab16">[6]MAIN!$A$530:$AL$556</definedName>
    <definedName name="_tab17">[6]MAIN!$A$558:$AL$588</definedName>
    <definedName name="_tab18">[6]MAIN!$A$590:$AL$701</definedName>
    <definedName name="_tab19">[6]MAIN!$A$703:$AL$727</definedName>
    <definedName name="_tab2">[6]MAIN!$A$62:$AL$70</definedName>
    <definedName name="_tab20">[6]MAIN!$A$729:$AL$774</definedName>
    <definedName name="_tab21">[6]MAIN!$A$776:$AL$807</definedName>
    <definedName name="_tab22">[6]MAIN!$A$809:$AL$822</definedName>
    <definedName name="_tab23">[6]MAIN!$A$824:$AL$847</definedName>
    <definedName name="_tab24">[6]MAIN!$A$849:$AL$878</definedName>
    <definedName name="_tab25">[6]MAIN!$A$880:$AK$929</definedName>
    <definedName name="_tab26">[6]MAIN!$A$932:$AK$956</definedName>
    <definedName name="_tab27">[6]MAIN!$A$958:$AL$1027</definedName>
    <definedName name="_tab28">[6]MAIN!$A$1029:$AL$1088</definedName>
    <definedName name="_tab29">[6]MAIN!$A$1090:$AL$1139</definedName>
    <definedName name="_tab3">[6]MAIN!$A$72:$AL$80</definedName>
    <definedName name="_tab30">[6]MAIN!$A$1141:$AL$1184</definedName>
    <definedName name="_tab31">[6]MAIN!$A$1186:$AK$1206</definedName>
    <definedName name="_tab4">[6]MAIN!$A$82:$AL$100</definedName>
    <definedName name="_tab5">[6]MAIN!$A$102:$AL$110</definedName>
    <definedName name="_tab6">[6]MAIN!$A$112:$AL$120</definedName>
    <definedName name="_tab7">[6]MAIN!$A$122:$AL$140</definedName>
    <definedName name="_tab8">[6]MAIN!$A$142:$AL$190</definedName>
    <definedName name="_tab9">[6]MAIN!$A$192:$AL$239</definedName>
    <definedName name="_TXS1">[6]MAIN!$A$647:$IV$647</definedName>
    <definedName name="_TXS11">[6]MAIN!$A$1105:$IV$1105</definedName>
    <definedName name="_TXS2">[6]MAIN!$A$680:$IV$680</definedName>
    <definedName name="_TXS21">[6]MAIN!$A$1111:$IV$1111</definedName>
    <definedName name="_VC1">[6]MAIN!$F$1249:$AL$1249</definedName>
    <definedName name="_VC2">[6]MAIN!$F$1250:$AL$1250</definedName>
    <definedName name="_xlnm._FilterDatabase" localSheetId="0" hidden="1">'2'!$A$17:$C$134</definedName>
    <definedName name="About_AI">#REF!</definedName>
    <definedName name="About_AI_Summ">#REF!</definedName>
    <definedName name="AI_Version">[4]Опции!$B$5</definedName>
    <definedName name="asset_count_1">#REF!</definedName>
    <definedName name="asset_count_2">#REF!</definedName>
    <definedName name="asset_count_3">#REF!</definedName>
    <definedName name="bazats">[8]ТС!$A$10:$S$14</definedName>
    <definedName name="bazges">[8]ГРЭС!$A$10:$S$49</definedName>
    <definedName name="baztec">[8]ТЭЦ!$A$11:$S$64</definedName>
    <definedName name="bazteck">[8]ТЭЦ_К!$A$11:$S$71</definedName>
    <definedName name="bbbb">#N/A</definedName>
    <definedName name="bbbbbb">#N/A</definedName>
    <definedName name="blok">#REF!</definedName>
    <definedName name="bnj">#N/A</definedName>
    <definedName name="bnmnm">#N/A</definedName>
    <definedName name="CalcMethod">#REF!</definedName>
    <definedName name="cash">[6]MAIN!$F$876:$AL$876</definedName>
    <definedName name="Cash_At_End">#REF!</definedName>
    <definedName name="cash1">[6]MAIN!$F$1251:$AJ$1251</definedName>
    <definedName name="cash2">[6]MAIN!$F$1252:$AJ$1252</definedName>
    <definedName name="cashforeign">[6]MAIN!$F$845:$AL$845</definedName>
    <definedName name="cashlocal">[6]MAIN!$F$805:$AL$805</definedName>
    <definedName name="cc">#N/A</definedName>
    <definedName name="ccc">#N/A</definedName>
    <definedName name="ccccdc">#N/A</definedName>
    <definedName name="COMP_LAST_COLUMN">#REF!</definedName>
    <definedName name="CompOt">#N/A</definedName>
    <definedName name="CompRas">#N/A</definedName>
    <definedName name="COST1">[6]MAIN!$A$105:$IV$106</definedName>
    <definedName name="COST2">[6]MAIN!$A$108:$IV$109</definedName>
    <definedName name="csDesignMode">1</definedName>
    <definedName name="cur_assets">[6]MAIN!$F$899:$AK$899</definedName>
    <definedName name="CUR_Foreign">#REF!</definedName>
    <definedName name="CUR_I_Foreign">#REF!</definedName>
    <definedName name="CUR_I_Main">#REF!</definedName>
    <definedName name="CUR_I_Report">#REF!</definedName>
    <definedName name="cur_liab">[6]MAIN!$F$923:$AK$923</definedName>
    <definedName name="CUR_Main">#REF!</definedName>
    <definedName name="CUR_Report">#REF!</definedName>
    <definedName name="CurrencyRate">#REF!</definedName>
    <definedName name="cvfds">#N/A</definedName>
    <definedName name="CУММА">#REF!</definedName>
    <definedName name="data_">[6]MAIN!$F$18</definedName>
    <definedName name="date">[9]Карточка!$B$5</definedName>
    <definedName name="dddddddd">#N/A</definedName>
    <definedName name="dfedgfsdf">#N/A</definedName>
    <definedName name="DPAYB">[6]MAIN!$D$1002</definedName>
    <definedName name="e">#N/A</definedName>
    <definedName name="ee">#N/A</definedName>
    <definedName name="eee">#N/A</definedName>
    <definedName name="eeeeeee">#N/A</definedName>
    <definedName name="efwe">#N/A</definedName>
    <definedName name="er">#N/A</definedName>
    <definedName name="EST_BALANCE">#REF!</definedName>
    <definedName name="EST_DATA">#REF!</definedName>
    <definedName name="EST_FROM">#REF!</definedName>
    <definedName name="EST_NumStages">#REF!</definedName>
    <definedName name="EST_ProdNum">#REF!</definedName>
    <definedName name="EST_SQUARE">#REF!</definedName>
    <definedName name="ew">#N/A</definedName>
    <definedName name="ewfr">#N/A</definedName>
    <definedName name="ewrfwe">#N/A</definedName>
    <definedName name="Excel_BuiltIn_Print_Titles_1">#REF!</definedName>
    <definedName name="f">#N/A</definedName>
    <definedName name="fbgffnjfgg">#N/A</definedName>
    <definedName name="fffffffff">#N/A</definedName>
    <definedName name="fg">#N/A</definedName>
    <definedName name="FIXASSETS1">[6]MAIN!$A$245:$IV$260</definedName>
    <definedName name="FIXASSETS2">[6]MAIN!$A$263:$IV$279</definedName>
    <definedName name="g">#N/A</definedName>
    <definedName name="gexp_count_1">#REF!</definedName>
    <definedName name="gexp_count_2">#REF!</definedName>
    <definedName name="gexp_count_3">#REF!</definedName>
    <definedName name="gexp_count_4">#REF!</definedName>
    <definedName name="gf">#N/A</definedName>
    <definedName name="gh">#N/A</definedName>
    <definedName name="ghgjhjhgkjhgkjhgjh">#N/A</definedName>
    <definedName name="ghhktyi">#N/A</definedName>
    <definedName name="god">'[1]Произ-2004'!$C$10:$F$23,'[1]Произ-2004'!$C$30:$F$34,'[1]Произ-2004'!$C$38:$F$44,'[1]Произ-2004'!$C$62:$F$62,'[1]Произ-2004'!$C$65:$F$65,'[1]Произ-2004'!$C$68:$F$68,'[1]Произ-2004'!$C$71:$F$71,'[1]Произ-2004'!$C$74:$F$74,'[1]Произ-2004'!$C$77:$F$77,'[1]Произ-2004'!$C$80:$F$80,'[1]Произ-2004'!$C$91:$F$91,'[1]Произ-2004'!$C$94:$F$94,'[1]Произ-2004'!$C$97:$F$97,'[1]Произ-2004'!$C$132:$F$132,'[1]Произ-2004'!$C$135:$F$135,'[1]Произ-2004'!$C$138:$F$138,'[1]Произ-2004'!$C$141:$F$141,'[1]Произ-2004'!$C$144:$F$144,'[1]Произ-2004'!$C$147:$F$147,'[1]Произ-2004'!$C$150:$F$150</definedName>
    <definedName name="gres">#REF!</definedName>
    <definedName name="grety5e">#N/A</definedName>
    <definedName name="h">#N/A</definedName>
    <definedName name="hfte">#N/A</definedName>
    <definedName name="hh">#N/A</definedName>
    <definedName name="ii">#N/A</definedName>
    <definedName name="iiii">#N/A</definedName>
    <definedName name="INDASS1">[6]MAIN!$F$247:$AJ$247</definedName>
    <definedName name="INDASS2">[6]MAIN!$F$265:$AJ$265</definedName>
    <definedName name="io">#N/A</definedName>
    <definedName name="IS_DEMO">[4]Опции!$B$8</definedName>
    <definedName name="IS_ESTATE">[4]Опции!$B$13</definedName>
    <definedName name="IS_NULL">[4]Опции!$B$12</definedName>
    <definedName name="IS_PRIM">[4]Опции!$B$11</definedName>
    <definedName name="IS_SUMM">[4]Опции!$B$10</definedName>
    <definedName name="IS_TRIAL">[10]Опции!$B$16</definedName>
    <definedName name="ISHOD1">#REF!</definedName>
    <definedName name="ISHOD2_1">#REF!</definedName>
    <definedName name="ISHOD2_2">#REF!</definedName>
    <definedName name="iu">#N/A</definedName>
    <definedName name="j">#N/A</definedName>
    <definedName name="jjj">#N/A</definedName>
    <definedName name="k">#N/A</definedName>
    <definedName name="kkkj">#N/A</definedName>
    <definedName name="knkn.n.">#N/A</definedName>
    <definedName name="koeff1">[6]MAIN!$C$1327</definedName>
    <definedName name="koeff2">[6]MAIN!$C$1328</definedName>
    <definedName name="koeff3">[6]MAIN!$C$1329</definedName>
    <definedName name="koeff4">[6]MAIN!$C$1330</definedName>
    <definedName name="koeff5">[6]MAIN!$F$980</definedName>
    <definedName name="KREDIT1">[6]MAIN!$A$486:$IV$504</definedName>
    <definedName name="KREDIT2">[6]MAIN!$A$533:$IV$551</definedName>
    <definedName name="kv1c">'[1]Произ-1кв'!$C$137:$D$137,'[1]Произ-1кв'!$C$148:$D$148,'[1]Произ-1кв'!$C$151:$D$151,'[1]Произ-1кв'!$C$154:$D$154,'[1]Произ-1кв'!$C$160:$D$160,'[1]Произ-1кв'!$D$173:$E$173,'[1]Произ-1кв'!$D$176:$F$176,'[1]Произ-1кв'!$D$178:$E$178,'[1]Произ-1кв'!$D$182:$F$182</definedName>
    <definedName name="kv2c">'[1]Произ-2кв'!$C$112:$D$112,'[1]Произ-2кв'!$C$115:$D$115,'[1]Произ-2кв'!$C$118:$D$118,'[1]Произ-2кв'!$C$121:$D$121,'[1]Произ-2кв'!$C$124:$D$124,'[1]Произ-2кв'!$C$127:$D$127,'[1]Произ-2кв'!$C$130:$D$130,'[1]Произ-2кв'!$C$138:$D$138,'[1]Произ-2кв'!$C$141:$D$141,'[1]Произ-2кв'!$C$144:$D$144,'[1]Произ-2кв'!$C$150:$D$150,'[1]Произ-2кв'!#REF!,'[1]Произ-2кв'!$D$163:$F$163,'[1]Произ-2кв'!$D$166:$E$166,'[1]Произ-2кв'!$D$170:$F$170</definedName>
    <definedName name="kv3c">'[1]Произ-3кв'!$C$113:$D$113,'[1]Произ-3кв'!$C$116:$D$116,'[1]Произ-3кв'!$C$119:$D$119,'[1]Произ-3кв'!$C$122:$D$122,'[1]Произ-3кв'!$C$125:$D$125,'[1]Произ-3кв'!$C$128:$D$128,'[1]Произ-3кв'!$C$131:$D$131,'[1]Произ-3кв'!$C$140:$D$140,'[1]Произ-3кв'!$C$143:$D$143,'[1]Произ-3кв'!$C$146:$D$146,'[1]Произ-3кв'!$C$152:$D$152,'[1]Произ-3кв'!$D$164:$E$164,'[1]Произ-3кв'!$D$168:$F$169,'[1]Произ-3кв'!$D$172:$E$172,'[1]Произ-3кв'!$D$178:$F$179</definedName>
    <definedName name="kv4c">'[1]Произ-4кв'!$C$100:$D$100,'[1]Произ-4кв'!$C$103:$D$103,'[1]Произ-4кв'!#REF!,'[1]Произ-4кв'!$C$107:$D$107,'[1]Произ-4кв'!$C$110:$D$110,'[1]Произ-4кв'!$C$113:$D$113,'[1]Произ-4кв'!$C$116:$D$116,'[1]Произ-4кв'!$C$124:$D$124,'[1]Произ-4кв'!$C$127:$D$127,'[1]Произ-4кв'!#REF!,'[1]Произ-4кв'!$C$134,'[1]Произ-4кв'!$C$134:$D$134,'[1]Произ-4кв'!$D$144:$E$144,'[1]Произ-4кв'!$D$147:$F$147,'[1]Произ-4кв'!$D$149:$E$149,'[1]Произ-4кв'!$D$153:$F$153</definedName>
    <definedName name="labor_costs">[6]MAIN!$F$187:$AL$187</definedName>
    <definedName name="Language">[6]MAIN!$F$1247</definedName>
    <definedName name="LAST_COLUMN">#REF!</definedName>
    <definedName name="lastcolumn">[6]MAIN!$AJ$1:$AJ$65536</definedName>
    <definedName name="lease_count">#REF!</definedName>
    <definedName name="LISING1">[6]MAIN!$A$305:$IV$324</definedName>
    <definedName name="List1">#REF!</definedName>
    <definedName name="ListForSensAnal">[4]Анализ!$A$53:$C$60</definedName>
    <definedName name="loan_count">#REF!</definedName>
    <definedName name="m">#N/A</definedName>
    <definedName name="MAXWC">[6]MAIN!$C$1340</definedName>
    <definedName name="Method">[6]MAIN!$F$29</definedName>
    <definedName name="MINCASH">[6]MAIN!$C$1338</definedName>
    <definedName name="minlabor_costs">[6]MAIN!$F$594:$AL$594</definedName>
    <definedName name="MINPROFIT">[6]MAIN!$C$1339</definedName>
    <definedName name="mm">#N/A</definedName>
    <definedName name="mmm">#N/A</definedName>
    <definedName name="mnmgfujfrjyu">#N/A</definedName>
    <definedName name="Money1">[6]MAIN!$F$20</definedName>
    <definedName name="Money11">[6]MAIN!$F$21</definedName>
    <definedName name="Money2">[6]MAIN!$F$24</definedName>
    <definedName name="Money21">[6]MAIN!$F$25</definedName>
    <definedName name="MoneyR">[6]MAIN!$F$1248</definedName>
    <definedName name="n">#N/A</definedName>
    <definedName name="nn">#N/A</definedName>
    <definedName name="nnn">#N/A</definedName>
    <definedName name="npi">[6]MAIN!$F$1245:$AK$1245</definedName>
    <definedName name="NPVR">[6]MAIN!$D$1025</definedName>
    <definedName name="NWC_T_Cr_AdvK">#REF!</definedName>
    <definedName name="NWC_T_Cr_AdvT">#REF!</definedName>
    <definedName name="NWC_T_Cr_CrdK">#REF!</definedName>
    <definedName name="NWC_T_Cr_CrdT">#REF!</definedName>
    <definedName name="NWC_T_Cycle">#REF!</definedName>
    <definedName name="NWC_T_Db_AdvK">#REF!</definedName>
    <definedName name="NWC_T_Db_AdvT">#REF!</definedName>
    <definedName name="NWC_T_Db_CrdK">#REF!</definedName>
    <definedName name="NWC_T_Db_CrdT">#REF!</definedName>
    <definedName name="NWC_T_Goods">#REF!</definedName>
    <definedName name="NWC_T_Mat">#REF!</definedName>
    <definedName name="oi">#N/A</definedName>
    <definedName name="org">[9]Карточка!$B$3</definedName>
    <definedName name="ostkon">#REF!</definedName>
    <definedName name="OTCST1">[6]MAIN!$A$200:$IV$200</definedName>
    <definedName name="OTCST2">[6]MAIN!$A$204:$IV$204</definedName>
    <definedName name="OTCST3">[6]MAIN!$A$229:$IV$229</definedName>
    <definedName name="OTHER_COST2">[6]MAIN!$A$204:$IV$204</definedName>
    <definedName name="OTHER_COST3">[6]MAIN!$A$228:$IV$229</definedName>
    <definedName name="OTHERCOST1">[6]MAIN!$A$200:$IV$200</definedName>
    <definedName name="PARAM1_1">#REF!</definedName>
    <definedName name="PARAM1_2">#REF!</definedName>
    <definedName name="PARAM2">#REF!</definedName>
    <definedName name="PARSENS1_1">[6]MAIN!$B$1344</definedName>
    <definedName name="PARSENS1_2">[6]MAIN!$C$1344</definedName>
    <definedName name="PARSENS2">[6]MAIN!$A$1355</definedName>
    <definedName name="PeriodTitle">#REF!</definedName>
    <definedName name="pers_count_1">#REF!</definedName>
    <definedName name="pers_count_2">#REF!</definedName>
    <definedName name="pers_count_3">#REF!</definedName>
    <definedName name="pers_count_4">#REF!</definedName>
    <definedName name="pi">[6]MAIN!$F$16</definedName>
    <definedName name="PRINT_SENS">#REF!</definedName>
    <definedName name="PRJ_COUNT">#REF!</definedName>
    <definedName name="PRJ_Len">#REF!</definedName>
    <definedName name="PRJ_Protected">#REF!</definedName>
    <definedName name="PRJ_StartDate">#REF!</definedName>
    <definedName name="PRJ_StartMon">#REF!</definedName>
    <definedName name="PRJ_StartYear">#REF!</definedName>
    <definedName name="PRJ_Step">#REF!</definedName>
    <definedName name="PRJ_Step_SName">#REF!</definedName>
    <definedName name="PRJ_StepType">#REF!</definedName>
    <definedName name="PRO">[6]MAIN!#REF!</definedName>
    <definedName name="prod_tbl_1">#REF!</definedName>
    <definedName name="prod_tbl_2">#REF!</definedName>
    <definedName name="prod_tbl_3">#REF!</definedName>
    <definedName name="prod_tbl_4">#REF!</definedName>
    <definedName name="PROD1">[6]MAIN!$A$65:$IV$66</definedName>
    <definedName name="PROD2">[6]MAIN!$A$68:$IV$69</definedName>
    <definedName name="ProdNum">#REF!</definedName>
    <definedName name="ProfitTax">#REF!</definedName>
    <definedName name="ProfitTax_Period">#REF!</definedName>
    <definedName name="project">[6]MAIN!$A$13</definedName>
    <definedName name="q">#N/A</definedName>
    <definedName name="qasec">#N/A</definedName>
    <definedName name="qq">#N/A</definedName>
    <definedName name="qqq">#N/A</definedName>
    <definedName name="qqqq">#N/A</definedName>
    <definedName name="qw">#N/A</definedName>
    <definedName name="qwecn">#N/A</definedName>
    <definedName name="qwer">#N/A</definedName>
    <definedName name="qwertyt">#N/A</definedName>
    <definedName name="qwertyu">#N/A</definedName>
    <definedName name="qwertyui">#N/A</definedName>
    <definedName name="qwsde">#N/A</definedName>
    <definedName name="qwxxd">#N/A</definedName>
    <definedName name="RAZMER1">#REF!</definedName>
    <definedName name="RAZMER2">#REF!</definedName>
    <definedName name="RAZMER3">#REF!</definedName>
    <definedName name="RegNum">[4]Опции!$B$18</definedName>
    <definedName name="Rep_cur">[6]MAIN!$F$28</definedName>
    <definedName name="revenues">[6]MAIN!$F$90:$AL$90</definedName>
    <definedName name="rr">#N/A</definedName>
    <definedName name="rrr">#N/A</definedName>
    <definedName name="rrrr">#N/A</definedName>
    <definedName name="rrtget6">#N/A</definedName>
    <definedName name="rt">#N/A</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1">[6]MAIN!$A$146:$IV$150</definedName>
    <definedName name="SALAR2">[6]MAIN!$A$156:$IV$160</definedName>
    <definedName name="SALAR3">[6]MAIN!$A$166:$IV$170</definedName>
    <definedName name="SALAR4">[6]MAIN!$A$176:$IV$180</definedName>
    <definedName name="sd">#N/A</definedName>
    <definedName name="SENS_Parameter">[4]Анализ!$E$9</definedName>
    <definedName name="SENS_Project">[4]Анализ!$E$7</definedName>
    <definedName name="SENS_Res1">[4]Анализ!$A$13:$L$19</definedName>
    <definedName name="SENS_Res2">[4]Анализ!#REF!</definedName>
    <definedName name="SensForSumm">[10]Анализ!$A$48:$L$85</definedName>
    <definedName name="SENSTAB1">[6]MAIN!$A$1344:$C$1351</definedName>
    <definedName name="SENSTAB2">[6]MAIN!$A$1355:$H$1360</definedName>
    <definedName name="ShowAbout">[4]Опции!$B$9</definedName>
    <definedName name="ShowRealDates">#REF!</definedName>
    <definedName name="social">[6]MAIN!$F$627:$AJ$627</definedName>
    <definedName name="SPAYB">[6]MAIN!$D$1000</definedName>
    <definedName name="SUMM_LAST_COLUMN">#REF!</definedName>
    <definedName name="SUMM_PrjList">#REF!</definedName>
    <definedName name="SUMMBLOCK">[6]MAIN!$A$1211:$AL$1241</definedName>
    <definedName name="svod">[11]СВОД!$B$8:$S$77</definedName>
    <definedName name="t">#N/A</definedName>
    <definedName name="tab0">[6]MAIN!$A$13:$F$30</definedName>
    <definedName name="TAXE1">[6]MAIN!$A$641:$IV$646</definedName>
    <definedName name="TAXE2">[6]MAIN!$A$674:$IV$679</definedName>
    <definedName name="tec">#REF!</definedName>
    <definedName name="TopAll">#N/A</definedName>
    <definedName name="TOTWC">[6]MAIN!$C$1341</definedName>
    <definedName name="TRIAL_DATE">[10]Опции!$C$16</definedName>
    <definedName name="ts">#REF!</definedName>
    <definedName name="tt">#N/A</definedName>
    <definedName name="ttt">#N/A</definedName>
    <definedName name="ttttt">#N/A</definedName>
    <definedName name="ty">#N/A</definedName>
    <definedName name="tydjnhyur">#N/A</definedName>
    <definedName name="ui">#N/A</definedName>
    <definedName name="uiu">#N/A</definedName>
    <definedName name="uka">#N/A</definedName>
    <definedName name="UserName">[4]Опции!$B$19</definedName>
    <definedName name="uu">#N/A</definedName>
    <definedName name="v">#N/A</definedName>
    <definedName name="VAT">[6]MAIN!$F$597</definedName>
    <definedName name="VAT_OnAssets">#REF!</definedName>
    <definedName name="VAT_Period">#REF!</definedName>
    <definedName name="VAT_Repay">#REF!</definedName>
    <definedName name="vbh">#N/A</definedName>
    <definedName name="Ver_BuildDate">[4]Опции!$B$7</definedName>
    <definedName name="Ver_ChangeDate">[4]Опции!$B$6</definedName>
    <definedName name="VibTop">#N/A</definedName>
    <definedName name="vrem">#REF!</definedName>
    <definedName name="vsv">#N/A</definedName>
    <definedName name="vv">#N/A</definedName>
    <definedName name="vvv">#N/A</definedName>
    <definedName name="w">#N/A</definedName>
    <definedName name="we">#N/A</definedName>
    <definedName name="wrn.Сравнение._.с._.отраслями." hidden="1">{#N/A,#N/A,TRUE,"Лист1";#N/A,#N/A,TRUE,"Лист2";#N/A,#N/A,TRUE,"Лист3"}</definedName>
    <definedName name="ww">#N/A</definedName>
    <definedName name="www">#N/A</definedName>
    <definedName name="wwwwwwwww">#N/A</definedName>
    <definedName name="x">#N/A</definedName>
    <definedName name="xdgfg">#N/A</definedName>
    <definedName name="XLRPARAMS_DK2" hidden="1">[12]XLR_NoRangeSheet!$E$6</definedName>
    <definedName name="XLRPARAMS_DT2" hidden="1">[12]XLR_NoRangeSheet!$G$6</definedName>
    <definedName name="XLRPARAMS_DT2X1" hidden="1">[13]XLR_NoRangeSheet!$H$6</definedName>
    <definedName name="XLRPARAMS_DT2X2" hidden="1">[13]XLR_NoRangeSheet!$I$6</definedName>
    <definedName name="XLRPARAMS_DT2X3" hidden="1">[12]XLR_NoRangeSheet!$J$6</definedName>
    <definedName name="XLRPARAMS_MYNAME" hidden="1">[13]XLR_NoRangeSheet!$C$6</definedName>
    <definedName name="XLRPARAMS_XDATE" hidden="1">[12]XLR_NoRangeSheet!$B$6</definedName>
    <definedName name="xx">#N/A</definedName>
    <definedName name="xxx">#N/A</definedName>
    <definedName name="yjv" hidden="1">{#N/A,#N/A,TRUE,"Лист1";#N/A,#N/A,TRUE,"Лист2";#N/A,#N/A,TRUE,"Лист3"}</definedName>
    <definedName name="yy">#N/A</definedName>
    <definedName name="z">#N/A</definedName>
    <definedName name="zz">#N/A</definedName>
    <definedName name="а">#N/A</definedName>
    <definedName name="а39">#REF!</definedName>
    <definedName name="АААААААА">#N/A</definedName>
    <definedName name="абон.пл">#N/A</definedName>
    <definedName name="авт">#N/A</definedName>
    <definedName name="ае">#N/A</definedName>
    <definedName name="ак6">#N/A</definedName>
    <definedName name="ан">#N/A</definedName>
    <definedName name="анализ">#N/A</definedName>
    <definedName name="анц">#N/A</definedName>
    <definedName name="Аня">#N/A</definedName>
    <definedName name="АО">#REF!</definedName>
    <definedName name="аог">#N/A</definedName>
    <definedName name="аол">#N/A</definedName>
    <definedName name="аолдо">#N/A</definedName>
    <definedName name="ап">#N/A</definedName>
    <definedName name="апр">#N/A</definedName>
    <definedName name="апрапр" hidden="1">[14]XLR_NoRangeSheet!$H$6</definedName>
    <definedName name="апрель">#N/A</definedName>
    <definedName name="апу">#N/A</definedName>
    <definedName name="Арс">#N/A</definedName>
    <definedName name="аупкер">#N/A</definedName>
    <definedName name="аше">#N/A</definedName>
    <definedName name="АЭС">#REF!</definedName>
    <definedName name="б">#N/A</definedName>
    <definedName name="_xlnm.Database">#REF!</definedName>
    <definedName name="в23ё">#N/A</definedName>
    <definedName name="вам">#N/A</definedName>
    <definedName name="вапвпа">#N/A</definedName>
    <definedName name="вв">#N/A</definedName>
    <definedName name="витя">#REF!</definedName>
    <definedName name="вк5">#N/A</definedName>
    <definedName name="вке">#N/A</definedName>
    <definedName name="Волгоградэнерго">#REF!</definedName>
    <definedName name="вр">#N/A</definedName>
    <definedName name="второй">#REF!</definedName>
    <definedName name="ву">#N/A</definedName>
    <definedName name="ву5ек">#N/A</definedName>
    <definedName name="вуув" hidden="1">{#N/A,#N/A,TRUE,"Лист1";#N/A,#N/A,TRUE,"Лист2";#N/A,#N/A,TRUE,"Лист3"}</definedName>
    <definedName name="вырпа">[15]MAIN!$A$1355</definedName>
    <definedName name="г8">#N/A</definedName>
    <definedName name="г9">#N/A</definedName>
    <definedName name="ггг">#N/A</definedName>
    <definedName name="гггр">#N/A</definedName>
    <definedName name="ггщнро">#N/A</definedName>
    <definedName name="гег">#N/A</definedName>
    <definedName name="гло">#N/A</definedName>
    <definedName name="гнн">#N/A</definedName>
    <definedName name="гнш">#N/A</definedName>
    <definedName name="гнщшщ">#N/A</definedName>
    <definedName name="гр3_010">'[16]ф2 инвалюта'!$C$7</definedName>
    <definedName name="гр3_120">'[16]ф1 инвалюта'!$C$11</definedName>
    <definedName name="гр3_190">'[9]ф1 инвалюта'!$C$25</definedName>
    <definedName name="гр3_210">'[9]ф1 инвалюта'!$C$27</definedName>
    <definedName name="гр3_213">'[16]ф1 инвалюта'!$C$30</definedName>
    <definedName name="гр3_230">'[9]ф1 инвалюта'!$C$36</definedName>
    <definedName name="гр3_240">'[9]ф1 инвалюта'!$C$42</definedName>
    <definedName name="гр3_250">'[9]ф1 инвалюта'!$C$49</definedName>
    <definedName name="гр3_260">'[9]ф1 инвалюта'!$C$53</definedName>
    <definedName name="гр3_262">'[16]ф1 инвалюта'!$C$55</definedName>
    <definedName name="гр3_290">'[9]ф1 инвалюта'!$C$59</definedName>
    <definedName name="гр3_300">'[9]ф1 инвалюта'!$C$60</definedName>
    <definedName name="гр3_410">'[16]ф1 инвалюта'!$G$7</definedName>
    <definedName name="гр3_430">'[16]ф1 инвалюта'!$G$9</definedName>
    <definedName name="гр3_440">'[16]ф1 инвалюта'!$G$12</definedName>
    <definedName name="гр3_460">'[16]ф1 инвалюта'!$G$14</definedName>
    <definedName name="гр3_470">'[16]ф1 инвалюта'!$G$16</definedName>
    <definedName name="гр3_490">'[9]ф1 инвалюта'!$G$18</definedName>
    <definedName name="гр3_511">'[16]ф1 инвалюта'!$G$21</definedName>
    <definedName name="гр3_512">'[16]ф1 инвалюта'!$G$22</definedName>
    <definedName name="гр3_590">'[9]ф1 инвалюта'!$G$24</definedName>
    <definedName name="гр3_610">'[9]ф1 инвалюта'!$G$26</definedName>
    <definedName name="гр3_611">'[16]ф1 инвалюта'!$G$27</definedName>
    <definedName name="гр3_612">'[16]ф1 инвалюта'!$G$28</definedName>
    <definedName name="гр3_620">'[9]ф1 инвалюта'!$G$29</definedName>
    <definedName name="гр3_630">'[9]ф1 инвалюта'!$G$38</definedName>
    <definedName name="гр3_640">'[9]ф1 инвалюта'!$G$39</definedName>
    <definedName name="гр3_650">'[9]ф1 инвалюта'!$G$40</definedName>
    <definedName name="гр3_690">'[9]ф1 инвалюта'!$G$42</definedName>
    <definedName name="гр3_700">'[9]ф1 инвалюта'!$G$43</definedName>
    <definedName name="гр4_010">'[16]ф2 инвалюта'!$D$7</definedName>
    <definedName name="гр4_120">'[16]ф1 инвалюта'!$D$11</definedName>
    <definedName name="гр4_190">'[9]ф1 инвалюта'!$D$25</definedName>
    <definedName name="гр4_210">'[9]ф1 инвалюта'!$D$27</definedName>
    <definedName name="гр4_213">'[16]ф1 инвалюта'!$D$30</definedName>
    <definedName name="гр4_230">'[9]ф1 инвалюта'!$D$36</definedName>
    <definedName name="гр4_240">'[9]ф1 инвалюта'!$D$42</definedName>
    <definedName name="гр4_250">'[9]ф1 инвалюта'!$D$49</definedName>
    <definedName name="гр4_260">'[9]ф1 инвалюта'!$D$53</definedName>
    <definedName name="гр4_262">'[16]ф1 инвалюта'!$D$55</definedName>
    <definedName name="гр4_290">'[9]ф1 инвалюта'!$D$59</definedName>
    <definedName name="гр4_300">'[9]ф1 инвалюта'!$D$60</definedName>
    <definedName name="гр4_410">'[16]ф1 инвалюта'!$H$7</definedName>
    <definedName name="гр4_430">'[16]ф1 инвалюта'!$H$9</definedName>
    <definedName name="гр4_440">'[16]ф1 инвалюта'!$H$12</definedName>
    <definedName name="гр4_460">'[16]ф1 инвалюта'!$H$14</definedName>
    <definedName name="гр4_470">'[16]ф1 инвалюта'!$H$16</definedName>
    <definedName name="гр4_490">'[9]ф1 инвалюта'!$H$18</definedName>
    <definedName name="гр4_511">'[16]ф1 инвалюта'!$H$21</definedName>
    <definedName name="гр4_512">'[16]ф1 инвалюта'!$H$22</definedName>
    <definedName name="гр4_590">'[9]ф1 инвалюта'!$H$24</definedName>
    <definedName name="гр4_610">'[9]ф1 инвалюта'!$H$26</definedName>
    <definedName name="гр4_611">'[16]ф1 инвалюта'!$H$27</definedName>
    <definedName name="гр4_612">'[16]ф1 инвалюта'!$H$28</definedName>
    <definedName name="гр4_620">'[9]ф1 инвалюта'!$H$29</definedName>
    <definedName name="гр4_630">'[9]ф1 инвалюта'!$H$38</definedName>
    <definedName name="гр4_640">'[9]ф1 инвалюта'!$H$39</definedName>
    <definedName name="гр4_650">'[9]ф1 инвалюта'!$H$40</definedName>
    <definedName name="гр4_690">'[9]ф1 инвалюта'!$H$42</definedName>
    <definedName name="гр4_700">'[9]ф1 инвалюта'!$H$43</definedName>
    <definedName name="гргрш">#N/A</definedName>
    <definedName name="грприрцфв00ав98" hidden="1">{#N/A,#N/A,TRUE,"Лист1";#N/A,#N/A,TRUE,"Лист2";#N/A,#N/A,TRUE,"Лист3"}</definedName>
    <definedName name="грфинцкавг98Х" hidden="1">{#N/A,#N/A,TRUE,"Лист1";#N/A,#N/A,TRUE,"Лист2";#N/A,#N/A,TRUE,"Лист3"}</definedName>
    <definedName name="грьп">#N/A</definedName>
    <definedName name="гшг">#N/A</definedName>
    <definedName name="гшй">#N/A</definedName>
    <definedName name="гы">#N/A</definedName>
    <definedName name="д">#N/A</definedName>
    <definedName name="да">#N/A</definedName>
    <definedName name="дата">[17]даты!#REF!</definedName>
    <definedName name="два">#N/A</definedName>
    <definedName name="дд">#N/A</definedName>
    <definedName name="ддд">#N/A</definedName>
    <definedName name="декабрь">#N/A</definedName>
    <definedName name="доли1">'[17]эл ст'!$A$368:$IV$368</definedName>
    <definedName name="ё">#REF!</definedName>
    <definedName name="е7нп87">#N/A</definedName>
    <definedName name="егн">#N/A</definedName>
    <definedName name="еее">#N/A</definedName>
    <definedName name="екнкен">#N/A</definedName>
    <definedName name="енгл">#N/A</definedName>
    <definedName name="енен">#N/A</definedName>
    <definedName name="енро">#N/A</definedName>
    <definedName name="ешпгпрол">#N/A</definedName>
    <definedName name="ж" hidden="1">[18]XLR_NoRangeSheet!$B$6</definedName>
    <definedName name="з4">#REF!</definedName>
    <definedName name="_xlnm.Print_Titles" localSheetId="0">'2'!$14:$17</definedName>
    <definedName name="Зин">#N/A</definedName>
    <definedName name="зщг">#N/A</definedName>
    <definedName name="и">#N/A</definedName>
    <definedName name="индцкавг98" hidden="1">{#N/A,#N/A,TRUE,"Лист1";#N/A,#N/A,TRUE,"Лист2";#N/A,#N/A,TRUE,"Лист3"}</definedName>
    <definedName name="итьить">#N/A</definedName>
    <definedName name="ию">#REF!</definedName>
    <definedName name="й">#N/A</definedName>
    <definedName name="йй">#N/A</definedName>
    <definedName name="йййййййййййййййййййййййй">#N/A</definedName>
    <definedName name="к">#N/A</definedName>
    <definedName name="к1">#N/A</definedName>
    <definedName name="кае">#N/A</definedName>
    <definedName name="кв3">#N/A</definedName>
    <definedName name="кв5">#N/A</definedName>
    <definedName name="квартал">#N/A</definedName>
    <definedName name="квеяап">#N/A</definedName>
    <definedName name="кг6шрл">#N/A</definedName>
    <definedName name="ке">#N/A</definedName>
    <definedName name="кее">#N/A</definedName>
    <definedName name="кеке">#N/A</definedName>
    <definedName name="кен">#N/A</definedName>
    <definedName name="кеппппппппппп" hidden="1">{#N/A,#N/A,TRUE,"Лист1";#N/A,#N/A,TRUE,"Лист2";#N/A,#N/A,TRUE,"Лист3"}</definedName>
    <definedName name="кккккк">#N/A</definedName>
    <definedName name="кккккккк">#N/A</definedName>
    <definedName name="ккккккккк">#N/A</definedName>
    <definedName name="кнг">#N/A</definedName>
    <definedName name="копия">#N/A</definedName>
    <definedName name="коэф1">#REF!</definedName>
    <definedName name="коэф2">#REF!</definedName>
    <definedName name="коэф3">#REF!</definedName>
    <definedName name="коэф4">#REF!</definedName>
    <definedName name="КПЭ">#N/A</definedName>
    <definedName name="крит1">[11]СВОД!$C$90:$C$91</definedName>
    <definedName name="ку">#N/A</definedName>
    <definedName name="кук">#N/A</definedName>
    <definedName name="курс">[19]Исходные!$I$8</definedName>
    <definedName name="л">#N/A</definedName>
    <definedName name="лена">#N/A</definedName>
    <definedName name="лист2_прогноз">#N/A</definedName>
    <definedName name="лл">#N/A</definedName>
    <definedName name="лод">#N/A</definedName>
    <definedName name="лшг">[20]Проект!$B$12</definedName>
    <definedName name="льгот">#N/A</definedName>
    <definedName name="м">#N/A</definedName>
    <definedName name="месяц">'[21]  ТЭП '!#REF!</definedName>
    <definedName name="мм">#N/A</definedName>
    <definedName name="ммии">#N/A</definedName>
    <definedName name="ммм">#N/A</definedName>
    <definedName name="мммммм">#N/A</definedName>
    <definedName name="мммммммммм">#N/A</definedName>
    <definedName name="мммммммммммммммм">[20]Проект!#REF!</definedName>
    <definedName name="мс">#N/A</definedName>
    <definedName name="мт">#N/A</definedName>
    <definedName name="мым">#N/A</definedName>
    <definedName name="н7">#N/A</definedName>
    <definedName name="н87н8">#N/A</definedName>
    <definedName name="на">#N/A</definedName>
    <definedName name="накоп.теп">#REF!</definedName>
    <definedName name="нас">#N/A</definedName>
    <definedName name="нат">#N/A</definedName>
    <definedName name="ната" hidden="1">[22]XLR_NoRangeSheet!$G$6</definedName>
    <definedName name="нг">#N/A</definedName>
    <definedName name="нглшн">#N/A</definedName>
    <definedName name="нголеноек">[23]Исходные!$I$7</definedName>
    <definedName name="нгш">#N/A</definedName>
    <definedName name="НДС">#REF!</definedName>
    <definedName name="нет">#N/A</definedName>
    <definedName name="ннг">#N/A</definedName>
    <definedName name="ннн">#N/A</definedName>
    <definedName name="нодр">#N/A</definedName>
    <definedName name="нопро">#N/A</definedName>
    <definedName name="НП">[24]Исходные!$I$7</definedName>
    <definedName name="нп7">#N/A</definedName>
    <definedName name="ншггш">#N/A</definedName>
    <definedName name="о">#N/A</definedName>
    <definedName name="_xlnm.Print_Area" localSheetId="0">'2'!$A$1:$AO$134</definedName>
    <definedName name="ол">#N/A</definedName>
    <definedName name="олл">#N/A</definedName>
    <definedName name="оля">#REF!</definedName>
    <definedName name="он">#REF!</definedName>
    <definedName name="ооо">#N/A</definedName>
    <definedName name="оооооооооо">#N/A</definedName>
    <definedName name="оро">#N/A</definedName>
    <definedName name="от">#N/A</definedName>
    <definedName name="ошд">#N/A</definedName>
    <definedName name="п">#N/A</definedName>
    <definedName name="П2">#N/A</definedName>
    <definedName name="п7">#N/A</definedName>
    <definedName name="па">#N/A</definedName>
    <definedName name="ПАРК">#REF!</definedName>
    <definedName name="пг">#N/A</definedName>
    <definedName name="пгш">#N/A</definedName>
    <definedName name="первый">#REF!</definedName>
    <definedName name="Пирл">[25]Проект!#REF!</definedName>
    <definedName name="план">#REF!</definedName>
    <definedName name="плорп">#N/A</definedName>
    <definedName name="пмн">#N/A</definedName>
    <definedName name="погш">#N/A</definedName>
    <definedName name="поитоь">#N/A</definedName>
    <definedName name="порпор">#N/A</definedName>
    <definedName name="пр">#N/A</definedName>
    <definedName name="прибыль3" hidden="1">{#N/A,#N/A,TRUE,"Лист1";#N/A,#N/A,TRUE,"Лист2";#N/A,#N/A,TRUE,"Лист3"}</definedName>
    <definedName name="прил31" hidden="1">[18]XLR_NoRangeSheet!$J$6</definedName>
    <definedName name="примпа">#N/A</definedName>
    <definedName name="проа">#N/A</definedName>
    <definedName name="проверка">#N/A</definedName>
    <definedName name="пром.">#N/A</definedName>
    <definedName name="пропв">#N/A</definedName>
    <definedName name="пропорпдолрп">[15]MAIN!$F$16</definedName>
    <definedName name="пропро">#N/A</definedName>
    <definedName name="Проц1">[6]MAIN!$F$186</definedName>
    <definedName name="ПроцИзПр1">[6]MAIN!$F$188</definedName>
    <definedName name="проч">#N/A</definedName>
    <definedName name="проч.расх">#N/A</definedName>
    <definedName name="р">#N/A</definedName>
    <definedName name="расх">#N/A</definedName>
    <definedName name="рг">#N/A</definedName>
    <definedName name="рг8">#N/A</definedName>
    <definedName name="РГРЭС">#N/A</definedName>
    <definedName name="рез">#N/A</definedName>
    <definedName name="рем">#N/A</definedName>
    <definedName name="риг">#N/A</definedName>
    <definedName name="рис1" hidden="1">{#N/A,#N/A,TRUE,"Лист1";#N/A,#N/A,TRUE,"Лист2";#N/A,#N/A,TRUE,"Лист3"}</definedName>
    <definedName name="рнгоьлдд">[20]Проект!$E$445</definedName>
    <definedName name="ро">#N/A</definedName>
    <definedName name="родлд">#N/A</definedName>
    <definedName name="рол">#N/A</definedName>
    <definedName name="ролитлр">#N/A</definedName>
    <definedName name="ропил">#N/A</definedName>
    <definedName name="ропор">#N/A</definedName>
    <definedName name="рош">#N/A</definedName>
    <definedName name="рп">#N/A</definedName>
    <definedName name="рр">#N/A</definedName>
    <definedName name="с">#N/A</definedName>
    <definedName name="С2">#REF!</definedName>
    <definedName name="С69">#REF!</definedName>
    <definedName name="са">#N/A</definedName>
    <definedName name="сапо">#N/A</definedName>
    <definedName name="сель">#N/A</definedName>
    <definedName name="сельск.хоз">#N/A</definedName>
    <definedName name="Сметасент">#N/A</definedName>
    <definedName name="смиавп">#N/A</definedName>
    <definedName name="Собст">'[17]эл ст'!$A$360:$IV$360</definedName>
    <definedName name="Собств">'[17]эл ст'!$A$369:$IV$369</definedName>
    <definedName name="сс">#N/A</definedName>
    <definedName name="сссс">#N/A</definedName>
    <definedName name="ссы">#N/A</definedName>
    <definedName name="СтНПр1">[6]MAIN!$F$180</definedName>
    <definedName name="СуммTable_10">#REF!</definedName>
    <definedName name="СУММА">#REF!</definedName>
    <definedName name="т">#N/A</definedName>
    <definedName name="таб.23">#N/A</definedName>
    <definedName name="табл50">#N/A</definedName>
    <definedName name="Тг">'[26]ид для табл.2'!$G$27</definedName>
    <definedName name="тов">#N/A</definedName>
    <definedName name="тп" hidden="1">{#N/A,#N/A,TRUE,"Лист1";#N/A,#N/A,TRUE,"Лист2";#N/A,#N/A,TRUE,"Лист3"}</definedName>
    <definedName name="третий">#REF!</definedName>
    <definedName name="три">#N/A</definedName>
    <definedName name="у">#N/A</definedName>
    <definedName name="уе">#N/A</definedName>
    <definedName name="уекуе">#N/A</definedName>
    <definedName name="УИ2003">#N/A</definedName>
    <definedName name="ук">#N/A</definedName>
    <definedName name="уке">#N/A</definedName>
    <definedName name="укеееукеееееееееееееее" hidden="1">{#N/A,#N/A,TRUE,"Лист1";#N/A,#N/A,TRUE,"Лист2";#N/A,#N/A,TRUE,"Лист3"}</definedName>
    <definedName name="укеукеуеуе" hidden="1">{#N/A,#N/A,TRUE,"Лист1";#N/A,#N/A,TRUE,"Лист2";#N/A,#N/A,TRUE,"Лист3"}</definedName>
    <definedName name="укп">#N/A</definedName>
    <definedName name="укпкеп">#N/A</definedName>
    <definedName name="умпвап">#N/A</definedName>
    <definedName name="унвпа">#N/A</definedName>
    <definedName name="уц">#N/A</definedName>
    <definedName name="ф">#N/A</definedName>
    <definedName name="фЦВйфцвЙЦУ">#N/A</definedName>
    <definedName name="х">#N/A</definedName>
    <definedName name="ц">#N/A</definedName>
    <definedName name="ц5це">#N/A</definedName>
    <definedName name="цй">#N/A</definedName>
    <definedName name="цу">#N/A</definedName>
    <definedName name="цуа">#N/A</definedName>
    <definedName name="цук">#N/A</definedName>
    <definedName name="цука">#N/A</definedName>
    <definedName name="цыукыв">#N/A</definedName>
    <definedName name="ч">#N/A</definedName>
    <definedName name="четвертый">#REF!</definedName>
    <definedName name="ЧП1">[6]MAIN!$F$396</definedName>
    <definedName name="ш">#N/A</definedName>
    <definedName name="ш6г">#N/A</definedName>
    <definedName name="шгг">#N/A</definedName>
    <definedName name="шгн">#N/A</definedName>
    <definedName name="шгщ">#N/A</definedName>
    <definedName name="шо">#N/A</definedName>
    <definedName name="шш">#N/A</definedName>
    <definedName name="шшшшшо">#N/A</definedName>
    <definedName name="шщг">#N/A</definedName>
    <definedName name="шщгз">#N/A</definedName>
    <definedName name="шщгзлод">#N/A</definedName>
    <definedName name="шщшг">#N/A</definedName>
    <definedName name="щ">#N/A</definedName>
    <definedName name="щд">#N/A</definedName>
    <definedName name="щз">#N/A</definedName>
    <definedName name="щзщд">#N/A</definedName>
    <definedName name="щш">#N/A</definedName>
    <definedName name="щщш">#N/A</definedName>
    <definedName name="ы">#N/A</definedName>
    <definedName name="ыв">#N/A</definedName>
    <definedName name="ывы">#N/A</definedName>
    <definedName name="ывыа">#N/A</definedName>
    <definedName name="ыеывап">#N/A</definedName>
    <definedName name="ыуаы" hidden="1">{#N/A,#N/A,TRUE,"Лист1";#N/A,#N/A,TRUE,"Лист2";#N/A,#N/A,TRUE,"Лист3"}</definedName>
    <definedName name="ыыыы">#N/A</definedName>
    <definedName name="ь">#N/A</definedName>
    <definedName name="ьдь">#N/A</definedName>
    <definedName name="ьт">#N/A</definedName>
    <definedName name="э" hidden="1">[18]XLR_NoRangeSheet!$E$6</definedName>
    <definedName name="эж">#N/A</definedName>
    <definedName name="ээ">#N/A</definedName>
    <definedName name="ээээ">#N/A</definedName>
    <definedName name="эээээээ">#N/A</definedName>
    <definedName name="ю">#REF!</definedName>
    <definedName name="Южные">#N/A</definedName>
    <definedName name="яс">#N/A</definedName>
    <definedName name="яч">#N/A</definedName>
    <definedName name="ячсячс">#N/A</definedName>
    <definedName name="яяя">#N/A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9" i="2" l="1"/>
  <c r="B149" i="2"/>
  <c r="C148" i="2"/>
  <c r="B148" i="2"/>
  <c r="C147" i="2"/>
  <c r="B147" i="2"/>
  <c r="C146" i="2"/>
  <c r="C150" i="2" s="1"/>
  <c r="B146" i="2"/>
  <c r="L22" i="2"/>
  <c r="AN134" i="2"/>
  <c r="AM134" i="2"/>
  <c r="AN133" i="2"/>
  <c r="AM133" i="2"/>
  <c r="AN132" i="2"/>
  <c r="AM132" i="2"/>
  <c r="Z132" i="2"/>
  <c r="X132" i="2"/>
  <c r="V132" i="2"/>
  <c r="AN131" i="2"/>
  <c r="AM131" i="2"/>
  <c r="Z131" i="2"/>
  <c r="X131" i="2"/>
  <c r="AK130" i="2"/>
  <c r="AJ130" i="2"/>
  <c r="AI130" i="2"/>
  <c r="AH130" i="2"/>
  <c r="AG130" i="2"/>
  <c r="AG116" i="2" s="1"/>
  <c r="AF130" i="2"/>
  <c r="AN130" i="2" s="1"/>
  <c r="AE130" i="2"/>
  <c r="AM130" i="2" s="1"/>
  <c r="AD130" i="2"/>
  <c r="AC130" i="2"/>
  <c r="AB130" i="2"/>
  <c r="AA130" i="2"/>
  <c r="AA116" i="2" s="1"/>
  <c r="Z130" i="2"/>
  <c r="T130" i="2"/>
  <c r="S130" i="2"/>
  <c r="R130" i="2"/>
  <c r="R116" i="2" s="1"/>
  <c r="Q130" i="2"/>
  <c r="P130" i="2"/>
  <c r="O130" i="2"/>
  <c r="N130" i="2"/>
  <c r="J130" i="2"/>
  <c r="AN129" i="2"/>
  <c r="AM129" i="2"/>
  <c r="V129" i="2"/>
  <c r="P129" i="2"/>
  <c r="K129" i="2"/>
  <c r="AN128" i="2"/>
  <c r="AM128" i="2"/>
  <c r="V128" i="2"/>
  <c r="P128" i="2"/>
  <c r="K128" i="2"/>
  <c r="AN127" i="2"/>
  <c r="AM127" i="2"/>
  <c r="V127" i="2"/>
  <c r="P127" i="2"/>
  <c r="K127" i="2"/>
  <c r="AN126" i="2"/>
  <c r="AM126" i="2"/>
  <c r="V126" i="2"/>
  <c r="P126" i="2"/>
  <c r="K126" i="2"/>
  <c r="AN125" i="2"/>
  <c r="AM125" i="2"/>
  <c r="V125" i="2"/>
  <c r="P125" i="2"/>
  <c r="K125" i="2"/>
  <c r="AN124" i="2"/>
  <c r="AM124" i="2"/>
  <c r="V124" i="2"/>
  <c r="P124" i="2"/>
  <c r="K124" i="2"/>
  <c r="AN123" i="2"/>
  <c r="AM123" i="2"/>
  <c r="V123" i="2"/>
  <c r="P123" i="2"/>
  <c r="K123" i="2"/>
  <c r="AN122" i="2"/>
  <c r="AM122" i="2"/>
  <c r="V122" i="2"/>
  <c r="V119" i="2" s="1"/>
  <c r="P122" i="2"/>
  <c r="K122" i="2"/>
  <c r="AN121" i="2"/>
  <c r="AM121" i="2"/>
  <c r="V121" i="2"/>
  <c r="P121" i="2"/>
  <c r="K121" i="2"/>
  <c r="AN120" i="2"/>
  <c r="AM120" i="2"/>
  <c r="V120" i="2"/>
  <c r="P120" i="2"/>
  <c r="K120" i="2"/>
  <c r="K119" i="2" s="1"/>
  <c r="K116" i="2" s="1"/>
  <c r="AK119" i="2"/>
  <c r="AK116" i="2" s="1"/>
  <c r="AJ119" i="2"/>
  <c r="AI119" i="2"/>
  <c r="AH119" i="2"/>
  <c r="AG119" i="2"/>
  <c r="AF119" i="2"/>
  <c r="AE119" i="2"/>
  <c r="AE116" i="2" s="1"/>
  <c r="AM116" i="2" s="1"/>
  <c r="AD119" i="2"/>
  <c r="AN119" i="2" s="1"/>
  <c r="AC119" i="2"/>
  <c r="AB119" i="2"/>
  <c r="AA119" i="2"/>
  <c r="Z119" i="2"/>
  <c r="X119" i="2"/>
  <c r="T119" i="2"/>
  <c r="S119" i="2"/>
  <c r="S116" i="2" s="1"/>
  <c r="S21" i="2" s="1"/>
  <c r="R119" i="2"/>
  <c r="Q119" i="2"/>
  <c r="P119" i="2"/>
  <c r="P116" i="2" s="1"/>
  <c r="O119" i="2"/>
  <c r="N119" i="2"/>
  <c r="M119" i="2"/>
  <c r="M116" i="2" s="1"/>
  <c r="L119" i="2"/>
  <c r="J119" i="2"/>
  <c r="J116" i="2" s="1"/>
  <c r="AN118" i="2"/>
  <c r="AM118" i="2"/>
  <c r="Z118" i="2"/>
  <c r="X118" i="2"/>
  <c r="AN117" i="2"/>
  <c r="AM117" i="2"/>
  <c r="AJ116" i="2"/>
  <c r="AI116" i="2"/>
  <c r="AF116" i="2"/>
  <c r="AD116" i="2"/>
  <c r="AC116" i="2"/>
  <c r="Z116" i="2"/>
  <c r="T116" i="2"/>
  <c r="Q116" i="2"/>
  <c r="O116" i="2"/>
  <c r="N116" i="2"/>
  <c r="L116" i="2"/>
  <c r="AN115" i="2"/>
  <c r="AM115" i="2"/>
  <c r="AN114" i="2"/>
  <c r="AM114" i="2"/>
  <c r="AN113" i="2"/>
  <c r="AM113" i="2"/>
  <c r="AN112" i="2"/>
  <c r="AM112" i="2"/>
  <c r="AN111" i="2"/>
  <c r="AM111" i="2"/>
  <c r="AN110" i="2"/>
  <c r="AK110" i="2"/>
  <c r="AK109" i="2" s="1"/>
  <c r="AJ110" i="2"/>
  <c r="AJ109" i="2" s="1"/>
  <c r="AI110" i="2"/>
  <c r="AH110" i="2"/>
  <c r="AG110" i="2"/>
  <c r="AG109" i="2" s="1"/>
  <c r="AF110" i="2"/>
  <c r="AE110" i="2"/>
  <c r="AD110" i="2"/>
  <c r="AD109" i="2" s="1"/>
  <c r="AN109" i="2" s="1"/>
  <c r="AC110" i="2"/>
  <c r="AB110" i="2"/>
  <c r="AA110" i="2"/>
  <c r="AA109" i="2" s="1"/>
  <c r="Z110" i="2"/>
  <c r="X110" i="2"/>
  <c r="X109" i="2" s="1"/>
  <c r="V110" i="2"/>
  <c r="V109" i="2" s="1"/>
  <c r="T110" i="2"/>
  <c r="S110" i="2"/>
  <c r="R110" i="2"/>
  <c r="R109" i="2" s="1"/>
  <c r="R20" i="2" s="1"/>
  <c r="Q110" i="2"/>
  <c r="P110" i="2"/>
  <c r="P109" i="2" s="1"/>
  <c r="O110" i="2"/>
  <c r="O109" i="2" s="1"/>
  <c r="N110" i="2"/>
  <c r="M110" i="2"/>
  <c r="L110" i="2"/>
  <c r="L109" i="2" s="1"/>
  <c r="K110" i="2"/>
  <c r="J110" i="2"/>
  <c r="J109" i="2" s="1"/>
  <c r="AI109" i="2"/>
  <c r="AH109" i="2"/>
  <c r="AF109" i="2"/>
  <c r="AC109" i="2"/>
  <c r="AB109" i="2"/>
  <c r="Z109" i="2"/>
  <c r="T109" i="2"/>
  <c r="S109" i="2"/>
  <c r="Q109" i="2"/>
  <c r="N109" i="2"/>
  <c r="M109" i="2"/>
  <c r="K109" i="2"/>
  <c r="AN108" i="2"/>
  <c r="AM108" i="2"/>
  <c r="Z108" i="2"/>
  <c r="X108" i="2"/>
  <c r="V108" i="2"/>
  <c r="AN107" i="2"/>
  <c r="AM107" i="2"/>
  <c r="Z107" i="2"/>
  <c r="X107" i="2"/>
  <c r="V107" i="2"/>
  <c r="AN106" i="2"/>
  <c r="AM106" i="2"/>
  <c r="Z106" i="2"/>
  <c r="X106" i="2"/>
  <c r="V106" i="2" s="1"/>
  <c r="AN105" i="2"/>
  <c r="AM105" i="2"/>
  <c r="V105" i="2"/>
  <c r="V104" i="2" s="1"/>
  <c r="P105" i="2"/>
  <c r="K105" i="2"/>
  <c r="AM104" i="2"/>
  <c r="AK104" i="2"/>
  <c r="AJ104" i="2"/>
  <c r="AJ103" i="2" s="1"/>
  <c r="AI104" i="2"/>
  <c r="AI103" i="2" s="1"/>
  <c r="AI102" i="2" s="1"/>
  <c r="AI97" i="2" s="1"/>
  <c r="AH104" i="2"/>
  <c r="AG104" i="2"/>
  <c r="AF104" i="2"/>
  <c r="AF103" i="2" s="1"/>
  <c r="AF102" i="2" s="1"/>
  <c r="AF97" i="2" s="1"/>
  <c r="AE104" i="2"/>
  <c r="AD104" i="2"/>
  <c r="AD103" i="2" s="1"/>
  <c r="AC104" i="2"/>
  <c r="AC103" i="2" s="1"/>
  <c r="AB104" i="2"/>
  <c r="AA104" i="2"/>
  <c r="Z104" i="2"/>
  <c r="Z103" i="2" s="1"/>
  <c r="Z102" i="2" s="1"/>
  <c r="Z97" i="2" s="1"/>
  <c r="X104" i="2"/>
  <c r="T104" i="2"/>
  <c r="T103" i="2" s="1"/>
  <c r="T102" i="2" s="1"/>
  <c r="T97" i="2" s="1"/>
  <c r="S104" i="2"/>
  <c r="R104" i="2"/>
  <c r="Q104" i="2"/>
  <c r="Q103" i="2" s="1"/>
  <c r="Q102" i="2" s="1"/>
  <c r="Q97" i="2" s="1"/>
  <c r="P104" i="2"/>
  <c r="O104" i="2"/>
  <c r="O103" i="2" s="1"/>
  <c r="N104" i="2"/>
  <c r="N103" i="2" s="1"/>
  <c r="N102" i="2" s="1"/>
  <c r="M104" i="2"/>
  <c r="L104" i="2"/>
  <c r="K104" i="2"/>
  <c r="K103" i="2" s="1"/>
  <c r="K102" i="2" s="1"/>
  <c r="J104" i="2"/>
  <c r="AK103" i="2"/>
  <c r="AK102" i="2" s="1"/>
  <c r="AK97" i="2" s="1"/>
  <c r="AH103" i="2"/>
  <c r="AH102" i="2" s="1"/>
  <c r="AG103" i="2"/>
  <c r="AE103" i="2"/>
  <c r="AE102" i="2" s="1"/>
  <c r="AB103" i="2"/>
  <c r="AB102" i="2" s="1"/>
  <c r="AA103" i="2"/>
  <c r="X103" i="2"/>
  <c r="X102" i="2" s="1"/>
  <c r="S103" i="2"/>
  <c r="S102" i="2" s="1"/>
  <c r="S97" i="2" s="1"/>
  <c r="R103" i="2"/>
  <c r="P103" i="2"/>
  <c r="P102" i="2" s="1"/>
  <c r="M103" i="2"/>
  <c r="M102" i="2" s="1"/>
  <c r="M97" i="2" s="1"/>
  <c r="L103" i="2"/>
  <c r="J103" i="2"/>
  <c r="J102" i="2" s="1"/>
  <c r="J97" i="2" s="1"/>
  <c r="AJ102" i="2"/>
  <c r="AJ97" i="2" s="1"/>
  <c r="AG102" i="2"/>
  <c r="AD102" i="2"/>
  <c r="AA102" i="2"/>
  <c r="R102" i="2"/>
  <c r="R97" i="2" s="1"/>
  <c r="O102" i="2"/>
  <c r="O97" i="2" s="1"/>
  <c r="L102" i="2"/>
  <c r="AI100" i="2"/>
  <c r="T100" i="2"/>
  <c r="AI98" i="2"/>
  <c r="T98" i="2"/>
  <c r="AN96" i="2"/>
  <c r="AM96" i="2"/>
  <c r="AN95" i="2"/>
  <c r="AM95" i="2"/>
  <c r="AN94" i="2"/>
  <c r="AM94" i="2"/>
  <c r="Z94" i="2"/>
  <c r="Z92" i="2" s="1"/>
  <c r="X94" i="2"/>
  <c r="V94" i="2"/>
  <c r="AN93" i="2"/>
  <c r="AM93" i="2"/>
  <c r="Z93" i="2"/>
  <c r="X93" i="2"/>
  <c r="V93" i="2"/>
  <c r="V92" i="2" s="1"/>
  <c r="AN92" i="2"/>
  <c r="AK92" i="2"/>
  <c r="AJ92" i="2"/>
  <c r="AI92" i="2"/>
  <c r="AH92" i="2"/>
  <c r="AG92" i="2"/>
  <c r="AF92" i="2"/>
  <c r="AE92" i="2"/>
  <c r="AM92" i="2" s="1"/>
  <c r="AD92" i="2"/>
  <c r="AC92" i="2"/>
  <c r="AB92" i="2"/>
  <c r="AA92" i="2"/>
  <c r="X92" i="2"/>
  <c r="T92" i="2"/>
  <c r="S92" i="2"/>
  <c r="R92" i="2"/>
  <c r="Q92" i="2"/>
  <c r="P92" i="2"/>
  <c r="O92" i="2"/>
  <c r="N92" i="2"/>
  <c r="J92" i="2"/>
  <c r="AN91" i="2"/>
  <c r="AM91" i="2"/>
  <c r="V91" i="2"/>
  <c r="P91" i="2"/>
  <c r="K91" i="2"/>
  <c r="AN90" i="2"/>
  <c r="AM90" i="2"/>
  <c r="V90" i="2"/>
  <c r="P90" i="2"/>
  <c r="K90" i="2"/>
  <c r="AN89" i="2"/>
  <c r="AM89" i="2"/>
  <c r="V89" i="2"/>
  <c r="P89" i="2"/>
  <c r="K89" i="2"/>
  <c r="AN88" i="2"/>
  <c r="AM88" i="2"/>
  <c r="V88" i="2"/>
  <c r="P88" i="2"/>
  <c r="K88" i="2"/>
  <c r="AN87" i="2"/>
  <c r="AM87" i="2"/>
  <c r="V87" i="2"/>
  <c r="P87" i="2"/>
  <c r="K87" i="2"/>
  <c r="AN86" i="2"/>
  <c r="AM86" i="2"/>
  <c r="V86" i="2"/>
  <c r="P86" i="2"/>
  <c r="K86" i="2"/>
  <c r="AN85" i="2"/>
  <c r="AM85" i="2"/>
  <c r="V85" i="2"/>
  <c r="P85" i="2"/>
  <c r="K85" i="2"/>
  <c r="AN84" i="2"/>
  <c r="AM84" i="2"/>
  <c r="V84" i="2"/>
  <c r="P84" i="2"/>
  <c r="K84" i="2"/>
  <c r="AN83" i="2"/>
  <c r="AM83" i="2"/>
  <c r="V83" i="2"/>
  <c r="P83" i="2"/>
  <c r="K83" i="2"/>
  <c r="AN82" i="2"/>
  <c r="AM82" i="2"/>
  <c r="V82" i="2"/>
  <c r="P82" i="2"/>
  <c r="K82" i="2"/>
  <c r="AN81" i="2"/>
  <c r="AM81" i="2"/>
  <c r="V81" i="2"/>
  <c r="P81" i="2"/>
  <c r="K81" i="2"/>
  <c r="AN80" i="2"/>
  <c r="AM80" i="2"/>
  <c r="V80" i="2"/>
  <c r="P80" i="2"/>
  <c r="K80" i="2"/>
  <c r="AN79" i="2"/>
  <c r="AM79" i="2"/>
  <c r="V79" i="2"/>
  <c r="P79" i="2"/>
  <c r="K79" i="2"/>
  <c r="AN78" i="2"/>
  <c r="AM78" i="2"/>
  <c r="V78" i="2"/>
  <c r="P78" i="2"/>
  <c r="K78" i="2"/>
  <c r="AN77" i="2"/>
  <c r="AM77" i="2"/>
  <c r="V77" i="2"/>
  <c r="P77" i="2"/>
  <c r="K77" i="2"/>
  <c r="AN76" i="2"/>
  <c r="AM76" i="2"/>
  <c r="V76" i="2"/>
  <c r="P76" i="2"/>
  <c r="K76" i="2"/>
  <c r="AN75" i="2"/>
  <c r="AM75" i="2"/>
  <c r="V75" i="2"/>
  <c r="P75" i="2"/>
  <c r="K75" i="2"/>
  <c r="AN74" i="2"/>
  <c r="AM74" i="2"/>
  <c r="V74" i="2"/>
  <c r="P74" i="2"/>
  <c r="K74" i="2"/>
  <c r="AN73" i="2"/>
  <c r="AM73" i="2"/>
  <c r="V73" i="2"/>
  <c r="P73" i="2"/>
  <c r="K73" i="2"/>
  <c r="AN72" i="2"/>
  <c r="AM72" i="2"/>
  <c r="V72" i="2"/>
  <c r="P72" i="2"/>
  <c r="K72" i="2"/>
  <c r="AN71" i="2"/>
  <c r="AM71" i="2"/>
  <c r="V71" i="2"/>
  <c r="P71" i="2"/>
  <c r="K71" i="2"/>
  <c r="AN70" i="2"/>
  <c r="AM70" i="2"/>
  <c r="V70" i="2"/>
  <c r="P70" i="2"/>
  <c r="K70" i="2"/>
  <c r="AN69" i="2"/>
  <c r="AM69" i="2"/>
  <c r="V69" i="2"/>
  <c r="P69" i="2"/>
  <c r="K69" i="2"/>
  <c r="AN68" i="2"/>
  <c r="AM68" i="2"/>
  <c r="V68" i="2"/>
  <c r="P68" i="2"/>
  <c r="K68" i="2"/>
  <c r="AN67" i="2"/>
  <c r="AM67" i="2"/>
  <c r="V67" i="2"/>
  <c r="P67" i="2"/>
  <c r="K67" i="2"/>
  <c r="AN66" i="2"/>
  <c r="AM66" i="2"/>
  <c r="V66" i="2"/>
  <c r="P66" i="2"/>
  <c r="K66" i="2"/>
  <c r="AN65" i="2"/>
  <c r="AM65" i="2"/>
  <c r="V65" i="2"/>
  <c r="P65" i="2"/>
  <c r="K65" i="2"/>
  <c r="AN64" i="2"/>
  <c r="AM64" i="2"/>
  <c r="V64" i="2"/>
  <c r="P64" i="2"/>
  <c r="K64" i="2"/>
  <c r="AN63" i="2"/>
  <c r="AM63" i="2"/>
  <c r="V63" i="2"/>
  <c r="P63" i="2"/>
  <c r="K63" i="2"/>
  <c r="AN62" i="2"/>
  <c r="AM62" i="2"/>
  <c r="V62" i="2"/>
  <c r="P62" i="2"/>
  <c r="K62" i="2"/>
  <c r="AN61" i="2"/>
  <c r="AM61" i="2"/>
  <c r="V61" i="2"/>
  <c r="P61" i="2"/>
  <c r="K61" i="2"/>
  <c r="AN60" i="2"/>
  <c r="AM60" i="2"/>
  <c r="V60" i="2"/>
  <c r="P60" i="2"/>
  <c r="K60" i="2"/>
  <c r="AN59" i="2"/>
  <c r="AM59" i="2"/>
  <c r="V59" i="2"/>
  <c r="P59" i="2"/>
  <c r="K59" i="2"/>
  <c r="K53" i="2" s="1"/>
  <c r="AN58" i="2"/>
  <c r="AM58" i="2"/>
  <c r="V58" i="2"/>
  <c r="P58" i="2"/>
  <c r="K58" i="2"/>
  <c r="AN57" i="2"/>
  <c r="AM57" i="2"/>
  <c r="V57" i="2"/>
  <c r="P57" i="2"/>
  <c r="K57" i="2"/>
  <c r="AN56" i="2"/>
  <c r="AM56" i="2"/>
  <c r="V56" i="2"/>
  <c r="P56" i="2"/>
  <c r="K56" i="2"/>
  <c r="AN55" i="2"/>
  <c r="AM55" i="2"/>
  <c r="V55" i="2"/>
  <c r="P55" i="2"/>
  <c r="P53" i="2" s="1"/>
  <c r="K55" i="2"/>
  <c r="AN54" i="2"/>
  <c r="AM54" i="2"/>
  <c r="V54" i="2"/>
  <c r="V53" i="2" s="1"/>
  <c r="P54" i="2"/>
  <c r="K54" i="2"/>
  <c r="AN53" i="2"/>
  <c r="AK53" i="2"/>
  <c r="AJ53" i="2"/>
  <c r="AI53" i="2"/>
  <c r="AH53" i="2"/>
  <c r="AG53" i="2"/>
  <c r="AF53" i="2"/>
  <c r="AE53" i="2"/>
  <c r="AD53" i="2"/>
  <c r="AC53" i="2"/>
  <c r="AM53" i="2" s="1"/>
  <c r="AB53" i="2"/>
  <c r="AA53" i="2"/>
  <c r="Z53" i="2"/>
  <c r="X53" i="2"/>
  <c r="T53" i="2"/>
  <c r="S53" i="2"/>
  <c r="R53" i="2"/>
  <c r="Q53" i="2"/>
  <c r="O53" i="2"/>
  <c r="N53" i="2"/>
  <c r="M53" i="2"/>
  <c r="L53" i="2"/>
  <c r="J53" i="2"/>
  <c r="J45" i="2" s="1"/>
  <c r="J21" i="2" s="1"/>
  <c r="AN52" i="2"/>
  <c r="AM52" i="2"/>
  <c r="Z52" i="2"/>
  <c r="X52" i="2"/>
  <c r="V52" i="2"/>
  <c r="AN51" i="2"/>
  <c r="AM51" i="2"/>
  <c r="V51" i="2"/>
  <c r="P51" i="2"/>
  <c r="K51" i="2"/>
  <c r="AN50" i="2"/>
  <c r="AM50" i="2"/>
  <c r="V50" i="2"/>
  <c r="P50" i="2"/>
  <c r="K50" i="2"/>
  <c r="AN49" i="2"/>
  <c r="AM49" i="2"/>
  <c r="V49" i="2"/>
  <c r="P49" i="2"/>
  <c r="K49" i="2"/>
  <c r="K46" i="2" s="1"/>
  <c r="K45" i="2" s="1"/>
  <c r="AN48" i="2"/>
  <c r="AM48" i="2"/>
  <c r="V48" i="2"/>
  <c r="P48" i="2"/>
  <c r="P46" i="2" s="1"/>
  <c r="K48" i="2"/>
  <c r="AN47" i="2"/>
  <c r="AM47" i="2"/>
  <c r="V47" i="2"/>
  <c r="V46" i="2" s="1"/>
  <c r="V45" i="2" s="1"/>
  <c r="P47" i="2"/>
  <c r="K47" i="2"/>
  <c r="AN46" i="2"/>
  <c r="AK46" i="2"/>
  <c r="AJ46" i="2"/>
  <c r="AI46" i="2"/>
  <c r="AH46" i="2"/>
  <c r="AG46" i="2"/>
  <c r="AG45" i="2" s="1"/>
  <c r="AF46" i="2"/>
  <c r="AF45" i="2" s="1"/>
  <c r="AF21" i="2" s="1"/>
  <c r="AE46" i="2"/>
  <c r="AD46" i="2"/>
  <c r="AC46" i="2"/>
  <c r="AB46" i="2"/>
  <c r="AA46" i="2"/>
  <c r="AA45" i="2" s="1"/>
  <c r="Z46" i="2"/>
  <c r="Z45" i="2" s="1"/>
  <c r="X46" i="2"/>
  <c r="T46" i="2"/>
  <c r="S46" i="2"/>
  <c r="R46" i="2"/>
  <c r="R45" i="2" s="1"/>
  <c r="R21" i="2" s="1"/>
  <c r="Q46" i="2"/>
  <c r="Q45" i="2" s="1"/>
  <c r="Q21" i="2" s="1"/>
  <c r="O46" i="2"/>
  <c r="N46" i="2"/>
  <c r="N45" i="2" s="1"/>
  <c r="N21" i="2" s="1"/>
  <c r="M46" i="2"/>
  <c r="L46" i="2"/>
  <c r="L45" i="2" s="1"/>
  <c r="J46" i="2"/>
  <c r="AK45" i="2"/>
  <c r="AK21" i="2" s="1"/>
  <c r="AJ45" i="2"/>
  <c r="AH45" i="2"/>
  <c r="AE45" i="2"/>
  <c r="AE21" i="2" s="1"/>
  <c r="AD45" i="2"/>
  <c r="AB45" i="2"/>
  <c r="X45" i="2"/>
  <c r="S45" i="2"/>
  <c r="P45" i="2"/>
  <c r="P21" i="2" s="1"/>
  <c r="O45" i="2"/>
  <c r="M45" i="2"/>
  <c r="AN44" i="2"/>
  <c r="AM44" i="2"/>
  <c r="AN43" i="2"/>
  <c r="AM43" i="2"/>
  <c r="AN42" i="2"/>
  <c r="AM42" i="2"/>
  <c r="AN41" i="2"/>
  <c r="AM41" i="2"/>
  <c r="AN40" i="2"/>
  <c r="AM40" i="2"/>
  <c r="AM39" i="2"/>
  <c r="AK39" i="2"/>
  <c r="AJ39" i="2"/>
  <c r="AJ38" i="2" s="1"/>
  <c r="AJ20" i="2" s="1"/>
  <c r="AI39" i="2"/>
  <c r="AI38" i="2" s="1"/>
  <c r="AH39" i="2"/>
  <c r="AG39" i="2"/>
  <c r="AF39" i="2"/>
  <c r="AF38" i="2" s="1"/>
  <c r="AE39" i="2"/>
  <c r="AD39" i="2"/>
  <c r="AD38" i="2" s="1"/>
  <c r="AC39" i="2"/>
  <c r="AC38" i="2" s="1"/>
  <c r="AB39" i="2"/>
  <c r="AA39" i="2"/>
  <c r="Z39" i="2"/>
  <c r="Z38" i="2" s="1"/>
  <c r="X39" i="2"/>
  <c r="V39" i="2"/>
  <c r="V38" i="2" s="1"/>
  <c r="T39" i="2"/>
  <c r="T38" i="2" s="1"/>
  <c r="T20" i="2" s="1"/>
  <c r="S39" i="2"/>
  <c r="R39" i="2"/>
  <c r="Q39" i="2"/>
  <c r="Q38" i="2" s="1"/>
  <c r="P39" i="2"/>
  <c r="O39" i="2"/>
  <c r="O38" i="2" s="1"/>
  <c r="N39" i="2"/>
  <c r="N38" i="2" s="1"/>
  <c r="M39" i="2"/>
  <c r="L39" i="2"/>
  <c r="K39" i="2"/>
  <c r="K38" i="2" s="1"/>
  <c r="J39" i="2"/>
  <c r="AK38" i="2"/>
  <c r="AH38" i="2"/>
  <c r="AH20" i="2" s="1"/>
  <c r="AG38" i="2"/>
  <c r="AE38" i="2"/>
  <c r="AB38" i="2"/>
  <c r="AB20" i="2" s="1"/>
  <c r="AA38" i="2"/>
  <c r="X38" i="2"/>
  <c r="S38" i="2"/>
  <c r="S20" i="2" s="1"/>
  <c r="R38" i="2"/>
  <c r="P38" i="2"/>
  <c r="M38" i="2"/>
  <c r="M20" i="2" s="1"/>
  <c r="L38" i="2"/>
  <c r="J38" i="2"/>
  <c r="AN37" i="2"/>
  <c r="AM37" i="2"/>
  <c r="Z37" i="2"/>
  <c r="X37" i="2"/>
  <c r="V37" i="2" s="1"/>
  <c r="AN36" i="2"/>
  <c r="AM36" i="2"/>
  <c r="Z36" i="2"/>
  <c r="X36" i="2"/>
  <c r="V36" i="2"/>
  <c r="AN35" i="2"/>
  <c r="AM35" i="2"/>
  <c r="Z35" i="2"/>
  <c r="X35" i="2"/>
  <c r="V35" i="2"/>
  <c r="AN34" i="2"/>
  <c r="AM34" i="2"/>
  <c r="V34" i="2"/>
  <c r="P34" i="2"/>
  <c r="K34" i="2"/>
  <c r="AN33" i="2"/>
  <c r="AM33" i="2"/>
  <c r="V33" i="2"/>
  <c r="P33" i="2"/>
  <c r="K33" i="2"/>
  <c r="AN32" i="2"/>
  <c r="AM32" i="2"/>
  <c r="V32" i="2"/>
  <c r="P32" i="2"/>
  <c r="K32" i="2"/>
  <c r="AN31" i="2"/>
  <c r="AM31" i="2"/>
  <c r="V31" i="2"/>
  <c r="P31" i="2"/>
  <c r="K31" i="2"/>
  <c r="AN30" i="2"/>
  <c r="AM30" i="2"/>
  <c r="V30" i="2"/>
  <c r="P30" i="2"/>
  <c r="K30" i="2"/>
  <c r="AN29" i="2"/>
  <c r="AM29" i="2"/>
  <c r="V29" i="2"/>
  <c r="P29" i="2"/>
  <c r="K29" i="2"/>
  <c r="AN28" i="2"/>
  <c r="AM28" i="2"/>
  <c r="V28" i="2"/>
  <c r="P28" i="2"/>
  <c r="P27" i="2" s="1"/>
  <c r="P26" i="2" s="1"/>
  <c r="P25" i="2" s="1"/>
  <c r="P24" i="2" s="1"/>
  <c r="K28" i="2"/>
  <c r="AM27" i="2"/>
  <c r="AK27" i="2"/>
  <c r="AJ27" i="2"/>
  <c r="AJ26" i="2" s="1"/>
  <c r="AJ25" i="2" s="1"/>
  <c r="AI27" i="2"/>
  <c r="AI26" i="2" s="1"/>
  <c r="AI25" i="2" s="1"/>
  <c r="AH27" i="2"/>
  <c r="AG27" i="2"/>
  <c r="AF27" i="2"/>
  <c r="AF26" i="2" s="1"/>
  <c r="AF25" i="2" s="1"/>
  <c r="AE27" i="2"/>
  <c r="AD27" i="2"/>
  <c r="AD26" i="2" s="1"/>
  <c r="AN26" i="2" s="1"/>
  <c r="AC27" i="2"/>
  <c r="AC26" i="2" s="1"/>
  <c r="AB27" i="2"/>
  <c r="AA27" i="2"/>
  <c r="Z27" i="2"/>
  <c r="Z26" i="2" s="1"/>
  <c r="Z25" i="2" s="1"/>
  <c r="X27" i="2"/>
  <c r="V27" i="2"/>
  <c r="V26" i="2" s="1"/>
  <c r="T27" i="2"/>
  <c r="T26" i="2" s="1"/>
  <c r="T25" i="2" s="1"/>
  <c r="T19" i="2" s="1"/>
  <c r="S27" i="2"/>
  <c r="R27" i="2"/>
  <c r="Q27" i="2"/>
  <c r="Q26" i="2" s="1"/>
  <c r="Q25" i="2" s="1"/>
  <c r="O27" i="2"/>
  <c r="O26" i="2" s="1"/>
  <c r="O25" i="2" s="1"/>
  <c r="N27" i="2"/>
  <c r="N26" i="2" s="1"/>
  <c r="N25" i="2" s="1"/>
  <c r="N19" i="2" s="1"/>
  <c r="M27" i="2"/>
  <c r="L27" i="2"/>
  <c r="K27" i="2"/>
  <c r="K26" i="2" s="1"/>
  <c r="K25" i="2" s="1"/>
  <c r="K24" i="2" s="1"/>
  <c r="J27" i="2"/>
  <c r="AK26" i="2"/>
  <c r="AK25" i="2" s="1"/>
  <c r="AH26" i="2"/>
  <c r="AH25" i="2" s="1"/>
  <c r="AH24" i="2" s="1"/>
  <c r="AG26" i="2"/>
  <c r="AE26" i="2"/>
  <c r="AE25" i="2" s="1"/>
  <c r="AE24" i="2" s="1"/>
  <c r="AB26" i="2"/>
  <c r="AB25" i="2" s="1"/>
  <c r="AA26" i="2"/>
  <c r="X26" i="2"/>
  <c r="S26" i="2"/>
  <c r="S25" i="2" s="1"/>
  <c r="S24" i="2" s="1"/>
  <c r="R26" i="2"/>
  <c r="M26" i="2"/>
  <c r="M25" i="2" s="1"/>
  <c r="M24" i="2" s="1"/>
  <c r="L26" i="2"/>
  <c r="J26" i="2"/>
  <c r="J25" i="2" s="1"/>
  <c r="AG25" i="2"/>
  <c r="AA25" i="2"/>
  <c r="AA24" i="2" s="1"/>
  <c r="V25" i="2"/>
  <c r="V24" i="2" s="1"/>
  <c r="R25" i="2"/>
  <c r="L25" i="2"/>
  <c r="L24" i="2" s="1"/>
  <c r="AF24" i="2"/>
  <c r="Z24" i="2"/>
  <c r="Q24" i="2"/>
  <c r="AK23" i="2"/>
  <c r="AJ23" i="2"/>
  <c r="AH23" i="2"/>
  <c r="AF23" i="2"/>
  <c r="AD23" i="2"/>
  <c r="AN23" i="2" s="1"/>
  <c r="AB23" i="2"/>
  <c r="Z23" i="2"/>
  <c r="T23" i="2"/>
  <c r="S23" i="2"/>
  <c r="R23" i="2"/>
  <c r="Q23" i="2"/>
  <c r="P23" i="2"/>
  <c r="J23" i="2"/>
  <c r="AK22" i="2"/>
  <c r="AJ22" i="2"/>
  <c r="AH22" i="2"/>
  <c r="AF22" i="2"/>
  <c r="AD22" i="2"/>
  <c r="AN22" i="2" s="1"/>
  <c r="AB22" i="2"/>
  <c r="AA22" i="2"/>
  <c r="Z22" i="2"/>
  <c r="T22" i="2"/>
  <c r="S22" i="2"/>
  <c r="R22" i="2"/>
  <c r="Q22" i="2"/>
  <c r="P22" i="2"/>
  <c r="J22" i="2"/>
  <c r="AJ21" i="2"/>
  <c r="AD21" i="2"/>
  <c r="Z21" i="2"/>
  <c r="AK20" i="2"/>
  <c r="AF20" i="2"/>
  <c r="Z20" i="2"/>
  <c r="X20" i="2"/>
  <c r="Q20" i="2"/>
  <c r="P20" i="2"/>
  <c r="J20" i="2"/>
  <c r="AE19" i="2"/>
  <c r="AB19" i="2"/>
  <c r="R19" i="2"/>
  <c r="Q19" i="2"/>
  <c r="Q18" i="2" s="1"/>
  <c r="P19" i="2"/>
  <c r="P18" i="2" s="1"/>
  <c r="J19" i="2"/>
  <c r="R18" i="2"/>
  <c r="J18" i="2" l="1"/>
  <c r="J24" i="2"/>
  <c r="Z100" i="2"/>
  <c r="Z98" i="2"/>
  <c r="Z101" i="2"/>
  <c r="Z99" i="2"/>
  <c r="Q100" i="2"/>
  <c r="Q98" i="2"/>
  <c r="Q101" i="2"/>
  <c r="Q99" i="2"/>
  <c r="AJ24" i="2"/>
  <c r="AJ19" i="2"/>
  <c r="AJ18" i="2" s="1"/>
  <c r="AF100" i="2"/>
  <c r="AF98" i="2"/>
  <c r="AF99" i="2"/>
  <c r="AF101" i="2"/>
  <c r="K97" i="2"/>
  <c r="K21" i="2"/>
  <c r="O24" i="2"/>
  <c r="O19" i="2"/>
  <c r="AI19" i="2"/>
  <c r="AI24" i="2"/>
  <c r="J101" i="2"/>
  <c r="J99" i="2"/>
  <c r="J100" i="2"/>
  <c r="J98" i="2"/>
  <c r="AF19" i="2"/>
  <c r="AF18" i="2" s="1"/>
  <c r="S19" i="2"/>
  <c r="S18" i="2" s="1"/>
  <c r="O21" i="2"/>
  <c r="O22" i="2"/>
  <c r="X23" i="2"/>
  <c r="L21" i="2"/>
  <c r="AI45" i="2"/>
  <c r="AI21" i="2" s="1"/>
  <c r="AD97" i="2"/>
  <c r="AN102" i="2"/>
  <c r="N97" i="2"/>
  <c r="T101" i="2"/>
  <c r="T99" i="2"/>
  <c r="AN103" i="2"/>
  <c r="AB116" i="2"/>
  <c r="AB21" i="2" s="1"/>
  <c r="AB18" i="2" s="1"/>
  <c r="AH116" i="2"/>
  <c r="AH21" i="2" s="1"/>
  <c r="B150" i="2"/>
  <c r="AK101" i="2"/>
  <c r="AK99" i="2"/>
  <c r="AK100" i="2"/>
  <c r="AK98" i="2"/>
  <c r="V131" i="2"/>
  <c r="V130" i="2" s="1"/>
  <c r="X130" i="2"/>
  <c r="L19" i="2"/>
  <c r="AG19" i="2"/>
  <c r="AH19" i="2"/>
  <c r="AN21" i="2"/>
  <c r="M22" i="2"/>
  <c r="K23" i="2"/>
  <c r="AG24" i="2"/>
  <c r="X25" i="2"/>
  <c r="V22" i="2"/>
  <c r="AG22" i="2"/>
  <c r="M23" i="2"/>
  <c r="AC45" i="2"/>
  <c r="AM46" i="2"/>
  <c r="R24" i="2"/>
  <c r="AB24" i="2"/>
  <c r="AN45" i="2"/>
  <c r="T45" i="2"/>
  <c r="T21" i="2" s="1"/>
  <c r="T18" i="2" s="1"/>
  <c r="L97" i="2"/>
  <c r="AG97" i="2"/>
  <c r="S100" i="2"/>
  <c r="S98" i="2"/>
  <c r="S101" i="2"/>
  <c r="S99" i="2"/>
  <c r="AH97" i="2"/>
  <c r="V103" i="2"/>
  <c r="V102" i="2" s="1"/>
  <c r="AM110" i="2"/>
  <c r="M21" i="2"/>
  <c r="AM119" i="2"/>
  <c r="AJ101" i="2"/>
  <c r="AJ99" i="2"/>
  <c r="AJ100" i="2"/>
  <c r="AJ98" i="2"/>
  <c r="K20" i="2"/>
  <c r="N24" i="2"/>
  <c r="R100" i="2"/>
  <c r="R98" i="2"/>
  <c r="R101" i="2"/>
  <c r="R99" i="2"/>
  <c r="L20" i="2"/>
  <c r="AA20" i="2"/>
  <c r="AG20" i="2"/>
  <c r="AN116" i="2"/>
  <c r="AC25" i="2"/>
  <c r="AM26" i="2"/>
  <c r="O101" i="2"/>
  <c r="O99" i="2"/>
  <c r="O100" i="2"/>
  <c r="O98" i="2"/>
  <c r="X116" i="2"/>
  <c r="Z19" i="2"/>
  <c r="Z18" i="2" s="1"/>
  <c r="AD25" i="2"/>
  <c r="N20" i="2"/>
  <c r="AM38" i="2"/>
  <c r="AC20" i="2"/>
  <c r="AI20" i="2"/>
  <c r="AA21" i="2"/>
  <c r="AG21" i="2"/>
  <c r="M100" i="2"/>
  <c r="M98" i="2"/>
  <c r="M101" i="2"/>
  <c r="M99" i="2"/>
  <c r="AM109" i="2"/>
  <c r="X97" i="2"/>
  <c r="AG23" i="2"/>
  <c r="AA23" i="2"/>
  <c r="L23" i="2"/>
  <c r="AI22" i="2"/>
  <c r="AC22" i="2"/>
  <c r="N22" i="2"/>
  <c r="N18" i="2" s="1"/>
  <c r="AE23" i="2"/>
  <c r="V23" i="2"/>
  <c r="O23" i="2"/>
  <c r="K22" i="2"/>
  <c r="AI23" i="2"/>
  <c r="AC23" i="2"/>
  <c r="AM23" i="2" s="1"/>
  <c r="N23" i="2"/>
  <c r="AE22" i="2"/>
  <c r="X22" i="2"/>
  <c r="K19" i="2"/>
  <c r="K18" i="2" s="1"/>
  <c r="AA19" i="2"/>
  <c r="M19" i="2"/>
  <c r="AK24" i="2"/>
  <c r="AK19" i="2"/>
  <c r="AK18" i="2" s="1"/>
  <c r="O20" i="2"/>
  <c r="V20" i="2"/>
  <c r="AN38" i="2"/>
  <c r="AD20" i="2"/>
  <c r="AN20" i="2" s="1"/>
  <c r="X21" i="2"/>
  <c r="AA97" i="2"/>
  <c r="P97" i="2"/>
  <c r="AE97" i="2"/>
  <c r="AC102" i="2"/>
  <c r="AM103" i="2"/>
  <c r="AI101" i="2"/>
  <c r="AI99" i="2"/>
  <c r="AN27" i="2"/>
  <c r="AN39" i="2"/>
  <c r="AN104" i="2"/>
  <c r="AE109" i="2"/>
  <c r="AE20" i="2" s="1"/>
  <c r="AE18" i="2" s="1"/>
  <c r="V118" i="2"/>
  <c r="V116" i="2" s="1"/>
  <c r="V21" i="2" s="1"/>
  <c r="AE101" i="2" l="1"/>
  <c r="AE99" i="2"/>
  <c r="AE100" i="2"/>
  <c r="AE98" i="2"/>
  <c r="AD24" i="2"/>
  <c r="AN24" i="2" s="1"/>
  <c r="AN25" i="2"/>
  <c r="AD19" i="2"/>
  <c r="AD101" i="2"/>
  <c r="AD99" i="2"/>
  <c r="AN99" i="2" s="1"/>
  <c r="AD100" i="2"/>
  <c r="AN100" i="2" s="1"/>
  <c r="AD98" i="2"/>
  <c r="AN97" i="2"/>
  <c r="P101" i="2"/>
  <c r="P99" i="2"/>
  <c r="P100" i="2"/>
  <c r="P98" i="2"/>
  <c r="AB97" i="2"/>
  <c r="AH18" i="2"/>
  <c r="AI18" i="2"/>
  <c r="AA100" i="2"/>
  <c r="AA98" i="2"/>
  <c r="AA101" i="2"/>
  <c r="AA99" i="2"/>
  <c r="AC24" i="2"/>
  <c r="AM24" i="2" s="1"/>
  <c r="AM25" i="2"/>
  <c r="AC19" i="2"/>
  <c r="V97" i="2"/>
  <c r="AG100" i="2"/>
  <c r="AG98" i="2"/>
  <c r="AG101" i="2"/>
  <c r="AG99" i="2"/>
  <c r="V19" i="2"/>
  <c r="V18" i="2" s="1"/>
  <c r="X24" i="2"/>
  <c r="X19" i="2"/>
  <c r="X18" i="2" s="1"/>
  <c r="AG18" i="2"/>
  <c r="O18" i="2"/>
  <c r="AM20" i="2"/>
  <c r="AH100" i="2"/>
  <c r="AH98" i="2"/>
  <c r="AH101" i="2"/>
  <c r="AH99" i="2"/>
  <c r="L100" i="2"/>
  <c r="L98" i="2"/>
  <c r="L101" i="2"/>
  <c r="L99" i="2"/>
  <c r="L18" i="2"/>
  <c r="X101" i="2"/>
  <c r="X99" i="2"/>
  <c r="X100" i="2"/>
  <c r="X98" i="2"/>
  <c r="AM45" i="2"/>
  <c r="AC21" i="2"/>
  <c r="AM21" i="2" s="1"/>
  <c r="N101" i="2"/>
  <c r="N99" i="2"/>
  <c r="N100" i="2"/>
  <c r="N98" i="2"/>
  <c r="M18" i="2"/>
  <c r="AC97" i="2"/>
  <c r="AM102" i="2"/>
  <c r="AA18" i="2"/>
  <c r="AM22" i="2"/>
  <c r="T24" i="2"/>
  <c r="K100" i="2"/>
  <c r="K98" i="2"/>
  <c r="K101" i="2"/>
  <c r="K99" i="2"/>
  <c r="AB100" i="2" l="1"/>
  <c r="AB98" i="2"/>
  <c r="AB101" i="2"/>
  <c r="AB99" i="2"/>
  <c r="AN98" i="2"/>
  <c r="AC101" i="2"/>
  <c r="AM101" i="2" s="1"/>
  <c r="AC99" i="2"/>
  <c r="AM99" i="2" s="1"/>
  <c r="AC98" i="2"/>
  <c r="AM98" i="2" s="1"/>
  <c r="AC100" i="2"/>
  <c r="AM100" i="2" s="1"/>
  <c r="AM97" i="2"/>
  <c r="V101" i="2"/>
  <c r="V99" i="2"/>
  <c r="V100" i="2"/>
  <c r="V98" i="2"/>
  <c r="AM19" i="2"/>
  <c r="AC18" i="2"/>
  <c r="AM18" i="2" s="1"/>
  <c r="AN101" i="2"/>
  <c r="AN19" i="2"/>
  <c r="AD18" i="2"/>
  <c r="AN18" i="2" s="1"/>
</calcChain>
</file>

<file path=xl/sharedStrings.xml><?xml version="1.0" encoding="utf-8"?>
<sst xmlns="http://schemas.openxmlformats.org/spreadsheetml/2006/main" count="1720" uniqueCount="301">
  <si>
    <t>Приложение  № 2</t>
  </si>
  <si>
    <t>к приказу Минэнерго России</t>
  </si>
  <si>
    <t>от «28» июля 2016 г. №728</t>
  </si>
  <si>
    <t>Форма 2. Перечни инвестиционных проектов и план освоения капитальных вложений по ним</t>
  </si>
  <si>
    <t>Инвестиционная программа Публичное акционерное общество "Дальневосточная энергетическая компания"</t>
  </si>
  <si>
    <t xml:space="preserve"> по территории  Хабаровского края</t>
  </si>
  <si>
    <t>Год раскрытия информации: 2023 год</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</si>
  <si>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</si>
  <si>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</si>
  <si>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</si>
  <si>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</si>
  <si>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Текущая стадия реализации инвестиционного проекта  </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</si>
  <si>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</si>
  <si>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</si>
  <si>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</si>
  <si>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Фактический объем освоения капитальных вложений на 01.01.2023 года, млн рублей 
(без НДС) </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</si>
  <si>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</si>
  <si>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</si>
  <si>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2023 года в прогнозных ценах соответствующих лет, млн рублей (без НДС)</t>
  </si>
  <si>
    <t>Освоение капитальных вложений в прогнозных ценах соответствующих лет, млн рублей  (без НДС)</t>
  </si>
  <si>
    <t>Краткое обоснование корректировки утвержденного плана</t>
  </si>
  <si>
    <t>План</t>
  </si>
  <si>
    <t>Предложение по корректировке утвержденного  плана</t>
  </si>
  <si>
    <t>План на 01.01.2023 года</t>
  </si>
  <si>
    <t>План 
на 01.01.2023 года</t>
  </si>
  <si>
    <t>Предложение по корректировке утвержденного плана 
на 01.01.2023 года</t>
  </si>
  <si>
    <t>2024 год</t>
  </si>
  <si>
    <t>2025 год</t>
  </si>
  <si>
    <t>2026 год</t>
  </si>
  <si>
    <t>2027 год</t>
  </si>
  <si>
    <t>2028 год</t>
  </si>
  <si>
    <t>Итого за период реализации инвестиционной программы
(план)</t>
  </si>
  <si>
    <t>Итого за период реализации инвестиционной программы
(предложение по корректировке утвержденного плана)</t>
  </si>
  <si>
    <t>Предложение по корректировке утвержденного плана</t>
  </si>
  <si>
    <t xml:space="preserve">План </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</si>
  <si>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</si>
  <si>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</si>
  <si>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</si>
  <si>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</si>
  <si>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</si>
  <si>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</si>
  <si>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</si>
  <si>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 xml:space="preserve">
Утвержденный план</t>
  </si>
  <si>
    <t>Предложение по корректировке  плана</t>
  </si>
  <si>
    <t>Утвержденный план</t>
  </si>
  <si>
    <t>Предложение по корректировке плана</t>
  </si>
  <si>
    <t>29.1</t>
  </si>
  <si>
    <t>29.2</t>
  </si>
  <si>
    <t>29.3</t>
  </si>
  <si>
    <t>29.4</t>
  </si>
  <si>
    <t>29.5</t>
  </si>
  <si>
    <t>29.6</t>
  </si>
  <si>
    <t>29.7</t>
  </si>
  <si>
    <t>29.8</t>
  </si>
  <si>
    <t>29.9</t>
  </si>
  <si>
    <t>29.10</t>
  </si>
  <si>
    <t>нд</t>
  </si>
  <si>
    <t>П</t>
  </si>
  <si>
    <t>2024</t>
  </si>
  <si>
    <t>2023</t>
  </si>
  <si>
    <t>Актуализация стоимости проводимых работ по реконструкции помещения</t>
  </si>
  <si>
    <t>2025</t>
  </si>
  <si>
    <t>Покупка помещения для организации клиентского офиса в г. Хабаровск - 210 кв.м.</t>
  </si>
  <si>
    <t>Н</t>
  </si>
  <si>
    <t xml:space="preserve">Актуализация оценочной стоимости коммерческой недвижимости </t>
  </si>
  <si>
    <t>-</t>
  </si>
  <si>
    <t>Покупка помещения г.Бикин - 255 кв.м.</t>
  </si>
  <si>
    <t>Покупка помещения п.Солнечный - 360 кв.м.</t>
  </si>
  <si>
    <t>Организация клиентского офиса пообслуживанию клиентов по Стандартам</t>
  </si>
  <si>
    <t>Покупка помещения г.Амурск- 350 м2</t>
  </si>
  <si>
    <t>Приобретение и монтаж ИСУ - 294770 ед.</t>
  </si>
  <si>
    <t>2028</t>
  </si>
  <si>
    <t>Приобретение кондиционеров -47 ед.</t>
  </si>
  <si>
    <t>2027</t>
  </si>
  <si>
    <t>Актуализация коммерческих предложений и количества приобретаемого оборудования</t>
  </si>
  <si>
    <t>Приобретение Тренажера  "Максим" - 2 ед.</t>
  </si>
  <si>
    <t>Актуализация коммерческих предложений</t>
  </si>
  <si>
    <t>Приобретение маршрутизаторов - 10 ед.</t>
  </si>
  <si>
    <t>Изменение концепции обеспечения телекоммуникационного оборудования филиала, в связи с уходом с российского рынка производителя оборудования, которое первоначально планировалось к приобретению.</t>
  </si>
  <si>
    <t>Приобретение коммутаторов - 14 ед.</t>
  </si>
  <si>
    <t>Приобретение оборудования для конвертовальной машины - 3 ед.</t>
  </si>
  <si>
    <t>Отказ от реализации мероприятия</t>
  </si>
  <si>
    <t>Приобретение серверного оборудования - серверы высокой производительности - 6 ед.</t>
  </si>
  <si>
    <t>Приобретение серверного оборудования - серверы малой производительности - 7 ед.</t>
  </si>
  <si>
    <t>Приобретение  маршрутизатор средней производительности для организации информационной безопасности  - 2 ед.</t>
  </si>
  <si>
    <t>Приобретение межсетевого экрана малой производительности - 10 ед.</t>
  </si>
  <si>
    <t>2026</t>
  </si>
  <si>
    <t>Приобретение межсетевого экрана средней производительности - 12 ед.</t>
  </si>
  <si>
    <t>Приобретение лазерных черно-белый принтеров формата А4/А3 для цеха печати высокой производительности - 23 ед.</t>
  </si>
  <si>
    <t>Приобретение оборудования для АТС Управления - 1 ед.</t>
  </si>
  <si>
    <t>Приобретение источника бесперебойного питания (ИБП) высокой емкости - 3 ед.</t>
  </si>
  <si>
    <t>Комплект оборудования бесперебойного питания серверного оборудования - 4 ед.</t>
  </si>
  <si>
    <t>Приобретение системы хранения данных - 4 ед.</t>
  </si>
  <si>
    <t>Приобретение маршрутизаторов для организации клиентского офиса по адресу: г. Хабаровск, Индустриальный район - 1 ед.</t>
  </si>
  <si>
    <t>Приобретение тактильно-сенсорных терминалов для оснащения клиентского офиса по адресу: г. Хабаровск, Индустриальный район - 1 ед.</t>
  </si>
  <si>
    <t>Приобретение электронной очереди с интерактивным набором функций, для организации ЦОК г. Хабаровск, Ленина, 43а - 1 ед.</t>
  </si>
  <si>
    <t>Приобретение электронной очереди для оснащения клиентского офиса по адресу: г. Хабаровск, Индустриальный район - 1 ед.</t>
  </si>
  <si>
    <t>Приведение к стандарту обслуживания Приказ АО "ЭСК РусГидро" №147 от 01.12.2021г</t>
  </si>
  <si>
    <t>Приобретение сервера видеоконференцсвязи (г.Хабаровск, Слободская,12) - 1 ед.</t>
  </si>
  <si>
    <t>Плановая замена оборудования в связи с физическим износом и нецелесообразностью проведения ремонта оборудования.</t>
  </si>
  <si>
    <t>Приобретение тактильно-сенсорных терминалов для Комсомольского  ЕРИЦ - 4 ед.</t>
  </si>
  <si>
    <t>Приобретение электронной очереди для оснащения клиентского офиса, г.Комсомольск-на-Амуре ул.Котовского, д.18 - 1 ед.</t>
  </si>
  <si>
    <t>Приобретение электронной очереди для оснащения клиентского офиса, г.Хабаровск пр-д Трамвайный 5 - 1 ед.</t>
  </si>
  <si>
    <t>Приобретение серверного оборудования - серверы средней производительности филиала - 4 ед.</t>
  </si>
  <si>
    <t>Приобретение телекоммуникационного оборудования - АТС (автоматическая телефонная станция) - 4 ед.</t>
  </si>
  <si>
    <t>Приобретение оборудования для источника бесперебойного питания (ИБП) - ИБП высокой емкости - 3 ед.</t>
  </si>
  <si>
    <t>Приобретение  маршрутизатор малой производительности для организации информационной безопасности - 7 ед.</t>
  </si>
  <si>
    <t>Приобретение дупликатора (г. Хабаровск, ул. Слободская, 12) - 4 ед.</t>
  </si>
  <si>
    <t>Отказ от реализации мероприятия в виду отсутсвия возможности 
поставки планируемого оборудования, так как производитель с 2022 года не осуществляет поставку оборудования на территорию РФ. 
Аналогов настоящего типа оборудования производства РФ нет.</t>
  </si>
  <si>
    <t>Приобретение МФУ для организации клиентского офиса по адресу: г. Хабаровск, Индустриальный район - 1 ед.</t>
  </si>
  <si>
    <t>Отказ от реализации мероприятия в связи измененим учетной политики (принятие на ОС оборудования стоимостью более 100 т.р. без НДС)</t>
  </si>
  <si>
    <t>Приобретение персональных компьютеров для оснащения клиентского офиса по адресу: г. Хабаровск, Индустриальный район - 6 ед.</t>
  </si>
  <si>
    <t>Приобретение оборудования СКС для оснащения клиентского офиса по адресу: г. Хабаровск, Индустриальный район - 1 ед.</t>
  </si>
  <si>
    <t>Приобретение персональных компьютеров - 48ед.</t>
  </si>
  <si>
    <t>Приобретение и монтаж наружной вывески на фасадах зданий -5  ед.</t>
  </si>
  <si>
    <t xml:space="preserve">Актуализация коммерческих предложений </t>
  </si>
  <si>
    <t>Приобретение и монтаж вывески для организации клиентского офиса г.Хабаровск - 1 ед.</t>
  </si>
  <si>
    <t>Приобретение и настройка программных и технических средств защиты персональных данных - 1 комп.</t>
  </si>
  <si>
    <t>2022</t>
  </si>
  <si>
    <t>Приобретение и монтаж кондиционеров для организации клиентского офиса в г.Хабаровск - 3 ед.</t>
  </si>
  <si>
    <t>Актуализация коммерческих предложений и количества оборудования</t>
  </si>
  <si>
    <t>2</t>
  </si>
  <si>
    <t>Аппарат управления ПАО "ДЭК", в том числе:</t>
  </si>
  <si>
    <t>Г</t>
  </si>
  <si>
    <t>доля в товарной продукции по территории Приморского края</t>
  </si>
  <si>
    <t>доля в товарной продукции по территории Хабаровского края</t>
  </si>
  <si>
    <t>доля в товарной продукции по территории Амурской области</t>
  </si>
  <si>
    <t>доля в товарной продукции по территории Еврейской автономной области</t>
  </si>
  <si>
    <t>Реконструкция системы охранно-пожарной сигнализации (ОПС) по адресу: Приморский край, г. Владивосток, ул. Тигровая, д.19, д.20а - 1 ед.</t>
  </si>
  <si>
    <t>Приобретение серверного оборудования - 6 ед.</t>
  </si>
  <si>
    <t>Актуализация коммерческих предложений,  изменение индекс-дефляторов</t>
  </si>
  <si>
    <t>Приобретение компьютерного оборудования - 12 компл.</t>
  </si>
  <si>
    <t xml:space="preserve">Приобретение сервера видеоконференцсвязи - 1 ед. </t>
  </si>
  <si>
    <t>Изменение концепции обеспечения видеоконференцсвязью АУП и филиалов, в связи с уходом с российского рынка производителя оборудования, которое первоначально планировалось к приобретению.</t>
  </si>
  <si>
    <t xml:space="preserve">Приобретение серверов высокой производительности ТИП 1- 2 ед.  </t>
  </si>
  <si>
    <t xml:space="preserve">Приобретение серверов высокой производительности ТИП 2- 2 ед.  </t>
  </si>
  <si>
    <t xml:space="preserve">Приобретение серверов высокой производительности ТИП 3- 2 ед.  </t>
  </si>
  <si>
    <t>Приобретение оборудования для селекторного зала 10 этажа в здании по адресу: г. Владивосток, ул. Тигровая, 19 - 1 комплект</t>
  </si>
  <si>
    <t>Приобретение IP-АТС - 1 комплект.</t>
  </si>
  <si>
    <t>Приобретение и настройка IP-АТС для обеспечения телефонной связью персонала ПАО "ДЭК" в следующих административных корпусах по адресам: г. Владивосток ул. Тигровая, д. 19, ул. Тигровая, д. 19А, ул. Октябрьская, д. 8, г.Артем, ул. Интернациональная, д.84.
По проекту предлагается приобретение оборудования отечественного производства.
(Замена устаревшего оборудования цифрового телефонного коммутатора на современное оборудование телефонного сервера без ограничения количества одновременных соединений с новой архитектурой, построенной на технологиях IP).</t>
  </si>
  <si>
    <t>Приобритение шлагбаума - 1 ед.</t>
  </si>
  <si>
    <t xml:space="preserve">Приобретение технических средств для присоединения к КЦПОЛ ПАО "РусГидро"-1 компл </t>
  </si>
  <si>
    <t>утв.</t>
  </si>
  <si>
    <t>коррек.</t>
  </si>
  <si>
    <t>ДЭС</t>
  </si>
  <si>
    <t>ХЭС</t>
  </si>
  <si>
    <t>АЭС</t>
  </si>
  <si>
    <t>ЕАО</t>
  </si>
  <si>
    <t>утв._2022</t>
  </si>
  <si>
    <t>Факт_2022</t>
  </si>
  <si>
    <t>Утвержденные плановые значения показателей приведены в соответствии с   Распоряжением Правительства Хабаровского края № 1211-рп от 24.08.2022</t>
  </si>
  <si>
    <t>0</t>
  </si>
  <si>
    <t>ВСЕГО инвестиционная программа ПАО "ДЭК" по территории Хабаровского края, в том числе:</t>
  </si>
  <si>
    <t>0.1</t>
  </si>
  <si>
    <t>Реконструкция, всего</t>
  </si>
  <si>
    <t>0.2</t>
  </si>
  <si>
    <t>Модернизация, техническое перевооружение, модификация, всего</t>
  </si>
  <si>
    <t>0.3</t>
  </si>
  <si>
    <t>Новое строительство, создание, покупка, всего</t>
  </si>
  <si>
    <t>0.4</t>
  </si>
  <si>
    <t>Покупка земельных участков для целей реализации инвестиционных проектов, всего</t>
  </si>
  <si>
    <t>0.5</t>
  </si>
  <si>
    <t>Прочие инвестиционные проекты, всего</t>
  </si>
  <si>
    <t>1</t>
  </si>
  <si>
    <t>Хабаровский край (филиал  "Хабаровскэнергосбыт")</t>
  </si>
  <si>
    <t>1.1</t>
  </si>
  <si>
    <t>Реконструкция, всего, в том числе:</t>
  </si>
  <si>
    <t>1.1.1</t>
  </si>
  <si>
    <t>Реконструкция зданий (сооружений) всего, в том числе:</t>
  </si>
  <si>
    <t>1.1.1.1</t>
  </si>
  <si>
    <t>Реконструкция систем инженерно-технического обеспечения зданий (сооружений) всего, в том числе:</t>
  </si>
  <si>
    <t>Реконструкция помещения для организации клиентского офиса в г.Хабаровск - 210 кв. м.</t>
  </si>
  <si>
    <t>M_ХЭС-504-786</t>
  </si>
  <si>
    <t>Реконструкция помещения п.Ванино - 163 кв.м.</t>
  </si>
  <si>
    <t>N_ХЭС-504-1021</t>
  </si>
  <si>
    <t>Реконструкция помещения г.Бикин - 255 кв.м.</t>
  </si>
  <si>
    <t>N_ХЭС-504-1023</t>
  </si>
  <si>
    <t>Реконструкция помещения г.Амурск - 350 кв.м.</t>
  </si>
  <si>
    <t>N_ХЭС-504-1024</t>
  </si>
  <si>
    <t>Реконструкция помещения п.Солнечный - 360 кв. м</t>
  </si>
  <si>
    <t>N_ХЭС-504-1025</t>
  </si>
  <si>
    <t>ПИР реконструкция помещений г.Хабаровск, ул.Ленина, 43а</t>
  </si>
  <si>
    <t>N_ХЭС-504-1052</t>
  </si>
  <si>
    <t>Реконструкция пожарного водопровода здания г.Хабаровск, ул.Слободская, 12 - 1 ед.</t>
  </si>
  <si>
    <t>N_ХЭС-504-1033</t>
  </si>
  <si>
    <t>1.1.1.2</t>
  </si>
  <si>
    <t>Реконструкция прочих объектов основных средств всего, в том числе:</t>
  </si>
  <si>
    <t>1.1.2</t>
  </si>
  <si>
    <t>Реконструкция линий связи и телекоммуникационных систем всего, в том числе:</t>
  </si>
  <si>
    <t>1.1.3</t>
  </si>
  <si>
    <t>Реконструкция информационно-вычислительных систем всего, в том числе:</t>
  </si>
  <si>
    <t>1.2</t>
  </si>
  <si>
    <t>Модернизация, техническое перевооружение, модификация, всего, в том числе:</t>
  </si>
  <si>
    <t>1.2.1</t>
  </si>
  <si>
    <t>Модернизация, техническое перевооружение зданий (сооружений) всего, в том числе:</t>
  </si>
  <si>
    <t>1.2.1.1</t>
  </si>
  <si>
    <t>Создание, модернизация, техническое перевооружение систем инженерно-технического обеспечения зданий (сооружений) всего, в том числе:</t>
  </si>
  <si>
    <t>1.2.1.2</t>
  </si>
  <si>
    <t>Модернизация, техническое перевооружение прочих объектов основных средств всего, в том числе:</t>
  </si>
  <si>
    <t>1.2.2</t>
  </si>
  <si>
    <t>Модернизация, техническое перевооружение линий связи и телекоммуникационных систем  всего, в том числе:</t>
  </si>
  <si>
    <t>1.2.3</t>
  </si>
  <si>
    <t>Модернизация, техническое перевооружение информационно-вычислительных систем всего, в том числе:</t>
  </si>
  <si>
    <t>1.2.4</t>
  </si>
  <si>
    <t>Модификация программ для ЭВМ всего, в том числе:</t>
  </si>
  <si>
    <t>1.3</t>
  </si>
  <si>
    <t>Новое строительство, создание, покупка, всего, в том числе:</t>
  </si>
  <si>
    <t>1.3.1</t>
  </si>
  <si>
    <t>Новое строительство, покупка зданий (сооружений) всего, в том числе:</t>
  </si>
  <si>
    <t>M_ХЭС-504-785</t>
  </si>
  <si>
    <t>Покупка помещения п.Ванино - 163 м2</t>
  </si>
  <si>
    <t>M_ХЭС-504-795</t>
  </si>
  <si>
    <t>N_ХЭС-504-1018</t>
  </si>
  <si>
    <t>N_ХЭС-504-1026</t>
  </si>
  <si>
    <t>N_ХЭС-504-1022</t>
  </si>
  <si>
    <t>1.3.2</t>
  </si>
  <si>
    <t>Новое строительство, покупка линий связи и телекоммуникационных систем всего, в том числе:</t>
  </si>
  <si>
    <t>1.3.3</t>
  </si>
  <si>
    <t>Прочее новое строительство, покупка объектов основных средств всего, в том числе:</t>
  </si>
  <si>
    <t>J_ХЭС-504-292</t>
  </si>
  <si>
    <t>H_504-34</t>
  </si>
  <si>
    <t>K_ХЭС-504-436</t>
  </si>
  <si>
    <t>H_504-27</t>
  </si>
  <si>
    <t>H_504-28</t>
  </si>
  <si>
    <t>K_ХЭС-504-447</t>
  </si>
  <si>
    <t>K_ХЭС-504-448</t>
  </si>
  <si>
    <t>K_ХЭС-504-450</t>
  </si>
  <si>
    <t>L_ХЭС-504-694</t>
  </si>
  <si>
    <t>L_ХЭС-504-695</t>
  </si>
  <si>
    <t>L_ХЭС-504-696</t>
  </si>
  <si>
    <t>L_ХЭС-504-699</t>
  </si>
  <si>
    <t>M_ХЭС-504-888</t>
  </si>
  <si>
    <t>M_ХЭС-504-890</t>
  </si>
  <si>
    <t>M_ХЭС-504-891</t>
  </si>
  <si>
    <t>M_ХЭС-504-892</t>
  </si>
  <si>
    <t>M_ХЭС-504-904</t>
  </si>
  <si>
    <t>M_ХЭС-504-908</t>
  </si>
  <si>
    <t>M_ХЭС-504-909</t>
  </si>
  <si>
    <t>N_ХЭС-504-994</t>
  </si>
  <si>
    <t>N_ХЭС-504-995</t>
  </si>
  <si>
    <t>N_ХЭС-504-996</t>
  </si>
  <si>
    <t>N_ХЭС-504-997</t>
  </si>
  <si>
    <t>N_ХЭС-504-999</t>
  </si>
  <si>
    <t>K_ХЭС-504-449</t>
  </si>
  <si>
    <t>K_ХЭС-504-451</t>
  </si>
  <si>
    <t>K_ХЭС-504-452</t>
  </si>
  <si>
    <t>L_ХЭС-504-693</t>
  </si>
  <si>
    <t>M_ХЭС-504-889</t>
  </si>
  <si>
    <t>M_ХЭС-504-905</t>
  </si>
  <si>
    <t>M_ХЭС-504-906</t>
  </si>
  <si>
    <t>M_ХЭС-504-907</t>
  </si>
  <si>
    <t>N_ХЭС-504-1039</t>
  </si>
  <si>
    <t>L_ХЭС-504-402</t>
  </si>
  <si>
    <t>M_ХЭС-504-787</t>
  </si>
  <si>
    <t>Приобретение и монтаж вывески для организации клиентского офиса в пгт. Ванино - 1 ед.</t>
  </si>
  <si>
    <t>M_ХЭС-504-797</t>
  </si>
  <si>
    <t>M_ХЭС-504-896</t>
  </si>
  <si>
    <t>M_ХЭС-504-788</t>
  </si>
  <si>
    <t>1.3.4</t>
  </si>
  <si>
    <t>Создание, приобретение объектов нематериальных активов всего, в том числе:</t>
  </si>
  <si>
    <t>1.3.4.1</t>
  </si>
  <si>
    <t>Создание программ для ЭВМ, приобретение исключительных прав на программы для ЭВМ всего, в том числе:</t>
  </si>
  <si>
    <t>1.3.4.2</t>
  </si>
  <si>
    <t>Создание, приобретение прочих объектов нематериальных активов всего, в том числе:</t>
  </si>
  <si>
    <t>1.4</t>
  </si>
  <si>
    <t>Покупка земельных участков для целей реализации инвестиционных проектов, всего, в том числе:</t>
  </si>
  <si>
    <t>1.5</t>
  </si>
  <si>
    <t>Прочие инвестиционные проекты, всего, в том числе:</t>
  </si>
  <si>
    <t>2.1</t>
  </si>
  <si>
    <t>2.1.1</t>
  </si>
  <si>
    <t>2.1.1.1</t>
  </si>
  <si>
    <t>N_АУП-504-1042</t>
  </si>
  <si>
    <t>2.1.1.2</t>
  </si>
  <si>
    <t>2.1.2</t>
  </si>
  <si>
    <t>2.1.3</t>
  </si>
  <si>
    <t>2.2</t>
  </si>
  <si>
    <t>2.2.1</t>
  </si>
  <si>
    <t>2.2.1.1</t>
  </si>
  <si>
    <t>2.2.1.2</t>
  </si>
  <si>
    <t>2.2.2</t>
  </si>
  <si>
    <t>2.2.3</t>
  </si>
  <si>
    <t>2.2.4</t>
  </si>
  <si>
    <t>2.3</t>
  </si>
  <si>
    <t>2.3.1</t>
  </si>
  <si>
    <t>2.3.2</t>
  </si>
  <si>
    <t>2.3.3</t>
  </si>
  <si>
    <t>H_504-117</t>
  </si>
  <si>
    <t>N_АУП-504-1036</t>
  </si>
  <si>
    <t>H_504-124</t>
  </si>
  <si>
    <t>L_АУП-504-679</t>
  </si>
  <si>
    <t>L_АУП-504-680</t>
  </si>
  <si>
    <t>L_АУП-504-681</t>
  </si>
  <si>
    <t>K_АУП-504-400</t>
  </si>
  <si>
    <t>N_АУП-504-938</t>
  </si>
  <si>
    <t>N_АУП-504-993</t>
  </si>
  <si>
    <t>N_АУП-504-939</t>
  </si>
  <si>
    <t>2.3.4</t>
  </si>
  <si>
    <t>2.3.4.1</t>
  </si>
  <si>
    <t>2.3.4.2</t>
  </si>
  <si>
    <t>2.4</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</si>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</sst>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00000000\ _₽_-;\-* #,##0.00000000\ _₽_-;_-* &quot;-&quot;????????\ _₽_-;_-@_-"/>
    <numFmt numFmtId="166" formatCode="0.00000000000000000"/>
    <numFmt numFmtId="167" formatCode="0.00000"/>
    <numFmt numFmtId="168" formatCode="_-* #,##0.00000\ _₽_-;\-* #,##0.00000\ _₽_-;_-* &quot;-&quot;?????\ _₽_-;_-@_-"/>
  </numFmts>
  <fonts count="9" x14ac:knownFonts="1">
    <font>
      <sz val="11"/>
      <color theme="1"/>
      <name val="Calibri"/>
      <family val="2"/>
      <scheme val="minor"/>
    </font>
    <font>
      <sz val="11"/>
      <color theme="1"/>
      <name val="Calibri"/>
      <family val="2"/>
      <scheme val="minor"/>
    </font>
    <font>
      <sz val="12"/>
      <name val="Times New Roman"/>
      <charset val="204"/>
    </font>
    <font>
      <sz val="12"/>
      <color theme="1"/>
      <name val="Times New Roman"/>
      <family val="1"/>
      <charset val="204"/>
    </font>
    <font>
      <sz val="12"/>
      <name val="Times New Roman"/>
      <family val="1"/>
      <charset val="204"/>
    </font>
    <font>
      <sz val="14"/>
      <color theme="1"/>
      <name val="Times New Roman"/>
      <family val="1"/>
      <charset val="204"/>
    </font>
    <font>
      <b/>
      <sz val="14"/>
      <color theme="1"/>
      <name val="Times New Roman"/>
      <family val="1"/>
      <charset val="204"/>
    </font>
    <font>
      <b/>
      <sz val="12"/>
      <color theme="1"/>
      <name val="Times New Roman"/>
      <family val="1"/>
      <charset val="204"/>
    </font>
    <font>
      <b/>
      <i/>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rgb="FFFFFFCC"/>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4" fillId="0" borderId="0"/>
    <xf numFmtId="0" fontId="1" fillId="0" borderId="0"/>
  </cellStyleXfs>
  <cellXfs count="80">
    <xf numFmtId="0" fontId="0" fillId="0" borderId="0" xfId="0"/>
    <xf numFmtId="0" fontId="3" fillId="2" borderId="0" xfId="1" applyFont="1" applyFill="1"/>
    <xf numFmtId="164" fontId="3" fillId="2" borderId="0" xfId="1" applyNumberFormat="1" applyFont="1" applyFill="1"/>
    <xf numFmtId="165" fontId="3" fillId="2" borderId="0" xfId="1" applyNumberFormat="1" applyFont="1" applyFill="1"/>
    <xf numFmtId="0" fontId="5" fillId="2" borderId="0" xfId="2" applyFont="1" applyFill="1" applyAlignment="1">
      <alignment horizontal="right" vertical="center"/>
    </xf>
    <xf numFmtId="0" fontId="5" fillId="2" borderId="0" xfId="2" applyFont="1" applyFill="1" applyAlignment="1">
      <alignment horizontal="right"/>
    </xf>
    <xf numFmtId="0" fontId="6" fillId="2" borderId="0" xfId="1" applyFont="1" applyFill="1"/>
    <xf numFmtId="0" fontId="5" fillId="2" borderId="0" xfId="3" applyFont="1" applyFill="1" applyAlignment="1">
      <alignment vertical="center"/>
    </xf>
    <xf numFmtId="0" fontId="3" fillId="2" borderId="0" xfId="3" applyFont="1" applyFill="1" applyAlignment="1">
      <alignment vertical="top"/>
    </xf>
    <xf numFmtId="0" fontId="5" fillId="2" borderId="0" xfId="1" applyFont="1" applyFill="1"/>
    <xf numFmtId="0" fontId="6" fillId="2" borderId="0" xfId="1" applyFont="1" applyFill="1" applyAlignment="1">
      <alignment horizontal="center"/>
    </xf>
    <xf numFmtId="164" fontId="6" fillId="2" borderId="0" xfId="1" applyNumberFormat="1" applyFont="1" applyFill="1" applyAlignment="1">
      <alignment horizontal="center"/>
    </xf>
    <xf numFmtId="166" fontId="6" fillId="2" borderId="0" xfId="1" applyNumberFormat="1" applyFont="1" applyFill="1" applyAlignment="1">
      <alignment horizontal="center"/>
    </xf>
    <xf numFmtId="1" fontId="7" fillId="2" borderId="0" xfId="1" applyNumberFormat="1" applyFont="1" applyFill="1" applyAlignment="1">
      <alignment vertical="top"/>
    </xf>
    <xf numFmtId="0" fontId="3" fillId="2" borderId="9" xfId="1" applyFont="1" applyFill="1" applyBorder="1" applyAlignment="1">
      <alignment horizontal="center" vertical="center" wrapText="1"/>
    </xf>
    <xf numFmtId="0" fontId="3" fillId="2" borderId="2" xfId="1" applyFont="1" applyFill="1" applyBorder="1" applyAlignment="1">
      <alignment horizontal="center" vertical="center" textRotation="90" wrapText="1"/>
    </xf>
    <xf numFmtId="0" fontId="3" fillId="2" borderId="2" xfId="2" applyFont="1" applyFill="1" applyBorder="1" applyAlignment="1">
      <alignment horizontal="center" vertical="center" textRotation="90" wrapText="1"/>
    </xf>
    <xf numFmtId="0" fontId="3" fillId="2" borderId="2" xfId="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49" fontId="3" fillId="2" borderId="2" xfId="1" applyNumberFormat="1" applyFont="1" applyFill="1" applyBorder="1" applyAlignment="1">
      <alignment horizontal="center" vertical="center" wrapText="1"/>
    </xf>
    <xf numFmtId="0" fontId="3" fillId="2" borderId="0" xfId="1" applyNumberFormat="1" applyFont="1" applyFill="1"/>
    <xf numFmtId="49" fontId="8" fillId="2" borderId="2" xfId="1" applyNumberFormat="1" applyFont="1" applyFill="1" applyBorder="1" applyAlignment="1">
      <alignment horizontal="left" vertical="center" wrapText="1"/>
    </xf>
    <xf numFmtId="0" fontId="8" fillId="2" borderId="2" xfId="1" applyFont="1" applyFill="1" applyBorder="1" applyAlignment="1">
      <alignment horizontal="left" vertical="center" wrapText="1"/>
    </xf>
    <xf numFmtId="0" fontId="8" fillId="2" borderId="2" xfId="1" applyFont="1" applyFill="1" applyBorder="1" applyAlignment="1">
      <alignment horizontal="center" vertical="center" wrapText="1"/>
    </xf>
    <xf numFmtId="164" fontId="8" fillId="2"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2" fontId="8" fillId="2" borderId="2" xfId="1" applyNumberFormat="1" applyFont="1" applyFill="1" applyBorder="1" applyAlignment="1">
      <alignment horizontal="center" vertical="center" wrapText="1"/>
    </xf>
    <xf numFmtId="4" fontId="8" fillId="2" borderId="0" xfId="1" applyNumberFormat="1" applyFont="1" applyFill="1"/>
    <xf numFmtId="0" fontId="8" fillId="2" borderId="0" xfId="1" applyFont="1" applyFill="1"/>
    <xf numFmtId="0" fontId="3" fillId="2" borderId="2" xfId="1" applyFont="1" applyFill="1" applyBorder="1" applyAlignment="1">
      <alignment horizontal="left" vertical="center" wrapText="1"/>
    </xf>
    <xf numFmtId="2" fontId="3" fillId="0" borderId="2" xfId="1" applyNumberFormat="1" applyFont="1" applyFill="1" applyBorder="1" applyAlignment="1">
      <alignment horizontal="center" vertical="center" wrapText="1"/>
    </xf>
    <xf numFmtId="2" fontId="3" fillId="2" borderId="2" xfId="1" applyNumberFormat="1" applyFont="1" applyFill="1" applyBorder="1" applyAlignment="1">
      <alignment horizontal="center" vertical="center" wrapText="1"/>
    </xf>
    <xf numFmtId="2" fontId="3" fillId="3" borderId="2" xfId="1" applyNumberFormat="1" applyFont="1" applyFill="1" applyBorder="1" applyAlignment="1">
      <alignment horizontal="center" vertical="center" wrapText="1"/>
    </xf>
    <xf numFmtId="49" fontId="8" fillId="0" borderId="2" xfId="3" applyNumberFormat="1" applyFont="1" applyBorder="1" applyAlignment="1">
      <alignment horizontal="left" vertical="center"/>
    </xf>
    <xf numFmtId="0" fontId="8" fillId="0" borderId="2" xfId="3" applyFont="1" applyBorder="1" applyAlignment="1">
      <alignment vertical="center" wrapText="1"/>
    </xf>
    <xf numFmtId="0" fontId="8" fillId="0" borderId="2" xfId="2" applyFont="1" applyBorder="1" applyAlignment="1">
      <alignment horizontal="center" vertical="center" wrapText="1"/>
    </xf>
    <xf numFmtId="0" fontId="3" fillId="0" borderId="2" xfId="1" applyFont="1" applyBorder="1" applyAlignment="1">
      <alignment horizontal="center" vertical="center" wrapText="1"/>
    </xf>
    <xf numFmtId="2" fontId="3" fillId="0" borderId="2" xfId="1" applyNumberFormat="1" applyFont="1" applyBorder="1" applyAlignment="1">
      <alignment horizontal="center" vertical="center" wrapText="1"/>
    </xf>
    <xf numFmtId="0" fontId="3" fillId="0" borderId="0" xfId="1" applyFont="1"/>
    <xf numFmtId="49" fontId="3" fillId="0" borderId="2" xfId="3" applyNumberFormat="1" applyFont="1" applyBorder="1" applyAlignment="1">
      <alignment horizontal="left" vertical="center"/>
    </xf>
    <xf numFmtId="0" fontId="3" fillId="0" borderId="2" xfId="3" applyFont="1" applyBorder="1" applyAlignment="1">
      <alignment vertical="center" wrapText="1"/>
    </xf>
    <xf numFmtId="0" fontId="3" fillId="0" borderId="2" xfId="2" applyFont="1" applyBorder="1" applyAlignment="1">
      <alignment horizontal="center" vertical="center" wrapText="1"/>
    </xf>
    <xf numFmtId="2" fontId="3" fillId="0" borderId="2" xfId="2" applyNumberFormat="1" applyFont="1" applyFill="1" applyBorder="1" applyAlignment="1">
      <alignment horizontal="center" vertical="center" wrapText="1"/>
    </xf>
    <xf numFmtId="49" fontId="3" fillId="0" borderId="2" xfId="1" applyNumberFormat="1" applyFont="1" applyBorder="1" applyAlignment="1">
      <alignment horizontal="left" vertical="center" wrapText="1"/>
    </xf>
    <xf numFmtId="0" fontId="3" fillId="0" borderId="2" xfId="1" applyFont="1" applyBorder="1" applyAlignment="1">
      <alignment horizontal="left" vertical="center" wrapText="1"/>
    </xf>
    <xf numFmtId="164" fontId="3" fillId="0" borderId="2" xfId="1" applyNumberFormat="1" applyFont="1" applyBorder="1" applyAlignment="1">
      <alignment horizontal="center" vertical="center" wrapText="1"/>
    </xf>
    <xf numFmtId="0" fontId="4" fillId="0" borderId="2" xfId="1" applyFont="1" applyBorder="1" applyAlignment="1">
      <alignment horizontal="left" vertical="center" wrapText="1"/>
    </xf>
    <xf numFmtId="0" fontId="3" fillId="2" borderId="0" xfId="1" applyFont="1" applyFill="1" applyAlignment="1">
      <alignment horizontal="left" wrapText="1"/>
    </xf>
    <xf numFmtId="0" fontId="3" fillId="2" borderId="0" xfId="1" applyFont="1" applyFill="1" applyAlignment="1">
      <alignment horizontal="left"/>
    </xf>
    <xf numFmtId="0" fontId="4" fillId="0" borderId="0" xfId="1" applyFont="1" applyFill="1"/>
    <xf numFmtId="0" fontId="4" fillId="0" borderId="0" xfId="1" applyFont="1" applyFill="1" applyAlignment="1">
      <alignment horizontal="left" wrapText="1"/>
    </xf>
    <xf numFmtId="0" fontId="4" fillId="4" borderId="0" xfId="1" applyFont="1" applyFill="1"/>
    <xf numFmtId="4" fontId="4" fillId="0" borderId="0" xfId="1" applyNumberFormat="1" applyFont="1" applyFill="1"/>
    <xf numFmtId="167" fontId="4" fillId="0" borderId="0" xfId="1" applyNumberFormat="1" applyFont="1" applyFill="1"/>
    <xf numFmtId="168" fontId="4" fillId="0" borderId="0" xfId="1" applyNumberFormat="1" applyFont="1" applyFill="1" applyAlignment="1">
      <alignment vertical="center"/>
    </xf>
    <xf numFmtId="0" fontId="4" fillId="0" borderId="0" xfId="1" applyFont="1" applyFill="1" applyAlignment="1">
      <alignment horizontal="left"/>
    </xf>
    <xf numFmtId="0" fontId="3" fillId="2" borderId="2" xfId="1" applyFont="1" applyFill="1" applyBorder="1" applyAlignment="1">
      <alignment horizontal="center" vertical="center" wrapText="1"/>
    </xf>
    <xf numFmtId="0" fontId="3" fillId="2" borderId="0" xfId="1" applyFont="1" applyFill="1" applyAlignment="1">
      <alignment horizontal="center"/>
    </xf>
    <xf numFmtId="0" fontId="3" fillId="2" borderId="0" xfId="1" applyFont="1" applyFill="1"/>
    <xf numFmtId="0" fontId="6" fillId="2" borderId="0" xfId="1" applyFont="1" applyFill="1" applyAlignment="1">
      <alignment horizontal="center"/>
    </xf>
    <xf numFmtId="0" fontId="5" fillId="2" borderId="0" xfId="3" applyFont="1" applyFill="1" applyAlignment="1">
      <alignment horizontal="center" vertical="center"/>
    </xf>
    <xf numFmtId="0" fontId="3" fillId="2" borderId="0" xfId="3" applyFont="1" applyFill="1" applyAlignment="1">
      <alignment horizontal="center" vertical="top"/>
    </xf>
    <xf numFmtId="0" fontId="5" fillId="2" borderId="0" xfId="1" applyFont="1" applyFill="1" applyAlignment="1">
      <alignment horizontal="center"/>
    </xf>
    <xf numFmtId="1" fontId="7" fillId="2" borderId="1" xfId="1" applyNumberFormat="1" applyFont="1" applyFill="1" applyBorder="1" applyAlignment="1">
      <alignment horizontal="center" vertical="top"/>
    </xf>
    <xf numFmtId="0" fontId="2" fillId="0" borderId="1" xfId="1" applyBorder="1"/>
    <xf numFmtId="0" fontId="3" fillId="2" borderId="2" xfId="1" applyFont="1" applyFill="1" applyBorder="1" applyAlignment="1">
      <alignment horizontal="center" vertical="center" wrapText="1"/>
    </xf>
    <xf numFmtId="0" fontId="2" fillId="0" borderId="6" xfId="1" applyBorder="1"/>
    <xf numFmtId="0" fontId="2" fillId="0" borderId="9" xfId="1" applyBorder="1"/>
    <xf numFmtId="0" fontId="3" fillId="2" borderId="2" xfId="1" applyFont="1" applyFill="1" applyBorder="1" applyAlignment="1">
      <alignment horizontal="center" vertical="center" textRotation="90" wrapText="1"/>
    </xf>
    <xf numFmtId="0" fontId="2" fillId="0" borderId="3" xfId="1" applyBorder="1"/>
    <xf numFmtId="0" fontId="2" fillId="0" borderId="7" xfId="1" applyBorder="1"/>
    <xf numFmtId="0" fontId="2" fillId="0" borderId="8" xfId="1" applyBorder="1"/>
    <xf numFmtId="0" fontId="3" fillId="2" borderId="2" xfId="1" applyFont="1" applyFill="1" applyBorder="1" applyAlignment="1">
      <alignment horizontal="center" vertical="top" wrapText="1"/>
    </xf>
    <xf numFmtId="0" fontId="2" fillId="2" borderId="6" xfId="1" applyFill="1" applyBorder="1"/>
    <xf numFmtId="0" fontId="2" fillId="2" borderId="9" xfId="1" applyFill="1" applyBorder="1"/>
    <xf numFmtId="0" fontId="2" fillId="0" borderId="4" xfId="1" applyBorder="1"/>
    <xf numFmtId="0" fontId="2" fillId="0" borderId="5" xfId="1" applyBorder="1"/>
    <xf numFmtId="0" fontId="2" fillId="2" borderId="5" xfId="1" applyFill="1" applyBorder="1"/>
    <xf numFmtId="0" fontId="3" fillId="2" borderId="4" xfId="1" applyFont="1" applyFill="1" applyBorder="1" applyAlignment="1">
      <alignment horizontal="center" vertical="center" wrapText="1"/>
    </xf>
    <xf numFmtId="0" fontId="3" fillId="2" borderId="2" xfId="1" applyFont="1" applyFill="1" applyBorder="1" applyAlignment="1">
      <alignment horizontal="center" vertical="center"/>
    </xf>
  </cellXfs>
  <cellStyles count="4">
    <cellStyle name="Обычный" xfId="0" builtinId="0"/>
    <cellStyle name="Обычный 2" xfId="1"/>
    <cellStyle name="Обычный 3" xfId="2"/>
    <cellStyle name="Обычный 7" xfId="3"/>
  </cellStyles>
  <dxfs count="20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o-serv1\INFORM\PROIZ\&#1055;&#1056;&#1054;&#1048;&#1047;%2004\&#1055;&#1056;-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TARIF\TAR20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in-12\c\&#1052;&#1086;&#1080;%20&#1076;&#1086;&#1082;&#1091;&#1084;&#1077;&#1085;&#1090;&#1099;\&#1087;&#1086;&#1095;&#1090;&#1072;\am\bas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40;&#1088;&#1093;&#1080;&#1087;&#1086;&#1074;\&#1086;&#1073;&#1084;&#1077;&#1085;\&#1052;&#1086;&#1080;%20&#1076;&#1086;&#1082;&#1091;&#1084;&#1077;&#1085;&#1090;&#1099;\&#1041;&#1080;&#1079;&#1085;&#1077;&#1089;%20&#1087;&#1083;&#1072;&#1085;\3&#1082;&#1074;.2000\&#1041;&#1055;%203%20&#1082;&#1074;.%202000%20&#1061;&#1072;&#1073;\&#1041;&#1055;%203%20&#1082;&#1074;.%202000%20&#1061;&#1072;&#1073;\q670700&#1082;&#1086;&#108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O-SERV1\INFORM\WINDOWS\Temporary%20Internet%20Files\Content.IE5\CLQ3C1E7\&#1050;&#1085;&#1080;&#1075;&#1072;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DOCUME~1\fin8\LOCALS~1\Temp\Rar$DI00.578\30.11.09_&#1048;&#1055;%207,&#1086;&#1094;&#1077;&#1085;&#1082;&#1072;%2011,%20&#1054;&#1056;&#1045;&#1061;%200%20&#1075;&#1086;&#1076;%20&#1090;&#1072;&#1088;&#1080;&#1092;%208,5%25_&#1060;&#10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R:\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in-12\&#1063;&#1045;&#1056;&#1053;&#1071;&#1045;&#1042;&#1040;\&#1044;&#1055;&#1053;\2&#1082;&#1074;\1&#1082;&#1074;\&#1055;&#1088;&#1086;&#1075;&#1085;&#1086;&#1079;%20&#1044;&#1055;&#1053;_1&#1082;&#107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serv1\INFORM\B-PL\NBPL\_F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o-serv7\UPRAVA\&#1057;&#1040;&#1048;\&#1055;&#1056;&#1054;&#1045;&#1050;&#1058;&#1067;___\&#1057;&#1043;&#1056;&#1069;&#1057;_2\&#1056;&#1072;&#1089;&#1095;&#1077;&#1090;%20&#1076;&#1083;&#1103;%20&#1040;&#1051;&#1068;&#1058;_&#1048;&#1053;&#1042;&#1045;&#1057;&#1058;\&#1053;&#1072;&#1087;&#1088;&#1072;&#1074;&#1083;&#1077;&#1085;&#1086;%20&#1074;%20&#1056;&#1040;&#1054;\14.07.2010%20&#1041;-&#1055;%20&#1057;&#1043;&#1056;&#1069;&#1057;-2%20&#1052;&#1042;&#1090;%20330%20&#1052;&#1042;&#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pro1\&#1084;&#1072;&#1088;&#1080;&#1085;&#1072;\temp\bat\13,%2042,%2057%20&#1101;&#1083;&#1077;&#1082;&#1090;&#1088;&#1086;&#1089;&#1077;&#1090;&#1080;\&#1044;&#1078;.&#1085;&#1072;&#1073;&#1086;&#1088;%202%20&#1082;&#1074;.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sv-kh-fs01.rao-esv.ru\ESV_KH_DEP_AEP$\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B-PL\NBPL\_F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1055;&#1056;&#1048;&#1045;&#1052;\&#1047;_&#1058;Op01VM.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n-20\c\&#1052;&#1086;&#1080;%20&#1076;&#1086;&#1082;&#1091;&#1084;&#1077;&#1085;&#1090;&#1099;\&#1040;&#1085;&#1072;&#1083;&#1080;&#1079;\&#1060;&#1080;&#1085;.%20&#1072;&#1085;&#1072;&#1083;&#1080;&#1079;\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г"/>
      <sheetName val="Произ-1кв (2)"/>
      <sheetName val="Выработка на 2004 год (2)"/>
      <sheetName val="Выработка на 2004 год"/>
      <sheetName val="Для ПТО"/>
      <sheetName val="потери"/>
      <sheetName val="потери тэ"/>
      <sheetName val="дин"/>
      <sheetName val="Произ-2004"/>
      <sheetName val="Произ-1кв"/>
      <sheetName val="Произ-2кв"/>
      <sheetName val="Произ-3кв"/>
      <sheetName val="Произ-4кв"/>
      <sheetName val="Модуль1"/>
      <sheetName val="март"/>
      <sheetName val="Лист1"/>
    </sheetNames>
    <sheetDataSet>
      <sheetData sheetId="0"/>
      <sheetData sheetId="1"/>
      <sheetData sheetId="2"/>
      <sheetData sheetId="3"/>
      <sheetData sheetId="4"/>
      <sheetData sheetId="5"/>
      <sheetData sheetId="6"/>
      <sheetData sheetId="7"/>
      <sheetData sheetId="8" refreshError="1">
        <row r="10">
          <cell r="C10">
            <v>254000</v>
          </cell>
          <cell r="D10">
            <v>213000</v>
          </cell>
          <cell r="E10">
            <v>192000</v>
          </cell>
          <cell r="F10">
            <v>204000</v>
          </cell>
        </row>
        <row r="12">
          <cell r="C12">
            <v>373950</v>
          </cell>
          <cell r="D12">
            <v>243000</v>
          </cell>
          <cell r="E12">
            <v>193000</v>
          </cell>
          <cell r="F12">
            <v>376870</v>
          </cell>
        </row>
        <row r="16">
          <cell r="C16">
            <v>1350</v>
          </cell>
          <cell r="D16">
            <v>970</v>
          </cell>
          <cell r="E16">
            <v>850</v>
          </cell>
          <cell r="F16">
            <v>1270</v>
          </cell>
        </row>
        <row r="30">
          <cell r="C30">
            <v>21000</v>
          </cell>
          <cell r="D30">
            <v>15000</v>
          </cell>
          <cell r="E30">
            <v>8500</v>
          </cell>
          <cell r="F30">
            <v>19000</v>
          </cell>
        </row>
        <row r="32">
          <cell r="C32">
            <v>740000</v>
          </cell>
          <cell r="D32">
            <v>345000</v>
          </cell>
          <cell r="E32">
            <v>65000</v>
          </cell>
          <cell r="F32">
            <v>600000</v>
          </cell>
        </row>
        <row r="38">
          <cell r="C38">
            <v>62000</v>
          </cell>
          <cell r="F38">
            <v>50000</v>
          </cell>
        </row>
        <row r="62">
          <cell r="C62">
            <v>12.9216</v>
          </cell>
          <cell r="D62">
            <v>13.4953</v>
          </cell>
          <cell r="E62">
            <v>13.605700000000001</v>
          </cell>
          <cell r="F62">
            <v>13.5535</v>
          </cell>
        </row>
        <row r="65">
          <cell r="C65">
            <v>8.4946999999999999</v>
          </cell>
          <cell r="D65">
            <v>10.2423</v>
          </cell>
          <cell r="E65">
            <v>15.0915</v>
          </cell>
          <cell r="F65">
            <v>9.2889999999999997</v>
          </cell>
        </row>
        <row r="71">
          <cell r="C71">
            <v>7.56</v>
          </cell>
          <cell r="D71">
            <v>8.35</v>
          </cell>
          <cell r="E71">
            <v>7.88</v>
          </cell>
          <cell r="F71">
            <v>7.72</v>
          </cell>
        </row>
        <row r="91">
          <cell r="C91">
            <v>58.7</v>
          </cell>
          <cell r="D91">
            <v>59.99</v>
          </cell>
          <cell r="E91">
            <v>61.058</v>
          </cell>
          <cell r="F91">
            <v>58.31</v>
          </cell>
        </row>
        <row r="94">
          <cell r="C94">
            <v>44.955399999999997</v>
          </cell>
          <cell r="D94">
            <v>48.327500000000001</v>
          </cell>
          <cell r="E94">
            <v>51.75</v>
          </cell>
          <cell r="F94">
            <v>44.250999999999998</v>
          </cell>
        </row>
        <row r="132">
          <cell r="C132">
            <v>546.48</v>
          </cell>
          <cell r="D132">
            <v>549.995</v>
          </cell>
          <cell r="E132">
            <v>554.625</v>
          </cell>
          <cell r="F132">
            <v>549.23</v>
          </cell>
        </row>
        <row r="135">
          <cell r="C135">
            <v>312.67700000000002</v>
          </cell>
          <cell r="D135">
            <v>392.19499999999999</v>
          </cell>
          <cell r="E135">
            <v>524.822</v>
          </cell>
          <cell r="F135">
            <v>347.12200000000001</v>
          </cell>
        </row>
        <row r="141">
          <cell r="C141">
            <v>440.7</v>
          </cell>
          <cell r="D141">
            <v>442.1</v>
          </cell>
          <cell r="E141">
            <v>441.9</v>
          </cell>
          <cell r="F141">
            <v>440.3</v>
          </cell>
        </row>
        <row r="163">
          <cell r="C163">
            <v>204.48</v>
          </cell>
          <cell r="D163">
            <v>205.81</v>
          </cell>
          <cell r="E163">
            <v>207.82</v>
          </cell>
          <cell r="F163">
            <v>205.35</v>
          </cell>
        </row>
        <row r="166">
          <cell r="C166">
            <v>149.40899999999999</v>
          </cell>
          <cell r="D166">
            <v>154.41999999999999</v>
          </cell>
          <cell r="E166">
            <v>187.65</v>
          </cell>
          <cell r="F166">
            <v>150.749</v>
          </cell>
        </row>
        <row r="175">
          <cell r="C175">
            <v>177.709</v>
          </cell>
          <cell r="F175">
            <v>165.9</v>
          </cell>
        </row>
        <row r="190">
          <cell r="D190">
            <v>1000</v>
          </cell>
          <cell r="E190">
            <v>0</v>
          </cell>
          <cell r="F190">
            <v>0</v>
          </cell>
          <cell r="G190">
            <v>1000</v>
          </cell>
        </row>
        <row r="193">
          <cell r="D193">
            <v>13.409552061908366</v>
          </cell>
          <cell r="E193">
            <v>11.495381309397597</v>
          </cell>
          <cell r="F193">
            <v>10.798537888373401</v>
          </cell>
          <cell r="G193">
            <v>13.115177074844958</v>
          </cell>
        </row>
        <row r="202">
          <cell r="D202">
            <v>8000</v>
          </cell>
          <cell r="E202">
            <v>5000</v>
          </cell>
          <cell r="F202">
            <v>1000</v>
          </cell>
          <cell r="G202">
            <v>6000</v>
          </cell>
        </row>
        <row r="208">
          <cell r="D208">
            <v>195000</v>
          </cell>
          <cell r="E208">
            <v>93691</v>
          </cell>
          <cell r="F208">
            <v>37800</v>
          </cell>
          <cell r="G208">
            <v>182763</v>
          </cell>
        </row>
      </sheetData>
      <sheetData sheetId="9" refreshError="1">
        <row r="6">
          <cell r="C6">
            <v>92000</v>
          </cell>
          <cell r="D6">
            <v>86000</v>
          </cell>
        </row>
        <row r="8">
          <cell r="C8">
            <v>134620</v>
          </cell>
          <cell r="D8">
            <v>114680</v>
          </cell>
        </row>
        <row r="12">
          <cell r="C12">
            <v>480</v>
          </cell>
          <cell r="D12">
            <v>420</v>
          </cell>
        </row>
        <row r="27">
          <cell r="C27">
            <v>8000</v>
          </cell>
          <cell r="D27">
            <v>6500</v>
          </cell>
        </row>
        <row r="29">
          <cell r="C29">
            <v>275000</v>
          </cell>
          <cell r="D29">
            <v>234000</v>
          </cell>
        </row>
        <row r="35">
          <cell r="C35">
            <v>33000</v>
          </cell>
          <cell r="D35">
            <v>29000</v>
          </cell>
        </row>
        <row r="50">
          <cell r="C50">
            <v>12.66</v>
          </cell>
          <cell r="D50">
            <v>12.85</v>
          </cell>
        </row>
        <row r="53">
          <cell r="C53">
            <v>8.3000000000000007</v>
          </cell>
          <cell r="D53">
            <v>8.5</v>
          </cell>
        </row>
        <row r="59">
          <cell r="C59">
            <v>7.92</v>
          </cell>
          <cell r="D59">
            <v>7.62</v>
          </cell>
        </row>
        <row r="81">
          <cell r="C81">
            <v>58.25</v>
          </cell>
          <cell r="D81">
            <v>58.97</v>
          </cell>
        </row>
        <row r="84">
          <cell r="C84">
            <v>44.3</v>
          </cell>
          <cell r="D84">
            <v>44</v>
          </cell>
        </row>
        <row r="119">
          <cell r="C119">
            <v>544.6</v>
          </cell>
          <cell r="D119">
            <v>546.79999999999995</v>
          </cell>
        </row>
        <row r="122">
          <cell r="C122">
            <v>310.89999999999998</v>
          </cell>
          <cell r="D122">
            <v>314.3</v>
          </cell>
        </row>
        <row r="128">
          <cell r="C128">
            <v>441.2</v>
          </cell>
          <cell r="D128">
            <v>440.7</v>
          </cell>
        </row>
        <row r="148">
          <cell r="C148">
            <v>204.2</v>
          </cell>
          <cell r="D148">
            <v>205.1</v>
          </cell>
        </row>
        <row r="151">
          <cell r="C151">
            <v>151.1</v>
          </cell>
          <cell r="D151">
            <v>149.69999999999999</v>
          </cell>
        </row>
        <row r="160">
          <cell r="C160">
            <v>176.97</v>
          </cell>
          <cell r="D160">
            <v>178.55</v>
          </cell>
        </row>
        <row r="173">
          <cell r="D173">
            <v>400</v>
          </cell>
          <cell r="E173">
            <v>300</v>
          </cell>
        </row>
        <row r="176">
          <cell r="D176">
            <v>0.1358355113457943</v>
          </cell>
          <cell r="E176">
            <v>0.13833987842272311</v>
          </cell>
          <cell r="F176">
            <v>0.12785787176759233</v>
          </cell>
        </row>
        <row r="178">
          <cell r="D178">
            <v>2.810239959805404E-2</v>
          </cell>
          <cell r="E178">
            <v>2.5240733767281726E-2</v>
          </cell>
        </row>
        <row r="182">
          <cell r="D182">
            <v>6.0572096640949209E-2</v>
          </cell>
          <cell r="E182">
            <v>5.624831889827317E-2</v>
          </cell>
          <cell r="F182">
            <v>8.3434657055387884E-2</v>
          </cell>
        </row>
      </sheetData>
      <sheetData sheetId="10" refreshError="1">
        <row r="6">
          <cell r="C6">
            <v>66000</v>
          </cell>
          <cell r="D6">
            <v>81000</v>
          </cell>
        </row>
        <row r="8">
          <cell r="C8">
            <v>109000</v>
          </cell>
          <cell r="D8">
            <v>70000</v>
          </cell>
        </row>
        <row r="12">
          <cell r="C12">
            <v>370</v>
          </cell>
          <cell r="D12">
            <v>320</v>
          </cell>
        </row>
        <row r="27">
          <cell r="C27">
            <v>6000</v>
          </cell>
          <cell r="D27">
            <v>5000</v>
          </cell>
        </row>
        <row r="29">
          <cell r="C29">
            <v>185900</v>
          </cell>
          <cell r="D29">
            <v>122600</v>
          </cell>
        </row>
        <row r="44">
          <cell r="C44">
            <v>13.37</v>
          </cell>
          <cell r="D44">
            <v>13.48</v>
          </cell>
        </row>
        <row r="47">
          <cell r="C47">
            <v>8.5</v>
          </cell>
          <cell r="D47">
            <v>10.8</v>
          </cell>
        </row>
        <row r="53">
          <cell r="C53">
            <v>7.57</v>
          </cell>
          <cell r="D53">
            <v>8.75</v>
          </cell>
        </row>
        <row r="75">
          <cell r="C75">
            <v>58.85</v>
          </cell>
          <cell r="D75">
            <v>59.85</v>
          </cell>
        </row>
        <row r="78">
          <cell r="C78">
            <v>47</v>
          </cell>
          <cell r="D78">
            <v>50.6</v>
          </cell>
        </row>
        <row r="112">
          <cell r="C112">
            <v>551.29899999999998</v>
          </cell>
          <cell r="D112">
            <v>549.1</v>
          </cell>
        </row>
        <row r="115">
          <cell r="C115">
            <v>325.89999999999998</v>
          </cell>
          <cell r="D115">
            <v>381.2</v>
          </cell>
        </row>
        <row r="121">
          <cell r="C121">
            <v>441.5</v>
          </cell>
          <cell r="D121">
            <v>441.8</v>
          </cell>
        </row>
        <row r="138">
          <cell r="C138">
            <v>205.4</v>
          </cell>
          <cell r="D138">
            <v>205.6</v>
          </cell>
        </row>
        <row r="141">
          <cell r="C141">
            <v>150</v>
          </cell>
          <cell r="D141">
            <v>155.19999999999999</v>
          </cell>
        </row>
        <row r="163">
          <cell r="D163">
            <v>158163</v>
          </cell>
          <cell r="E163">
            <v>136310</v>
          </cell>
          <cell r="F163">
            <v>121209</v>
          </cell>
        </row>
        <row r="166">
          <cell r="D166">
            <v>2.1595</v>
          </cell>
          <cell r="E166">
            <v>1.9824900000000001</v>
          </cell>
        </row>
        <row r="170">
          <cell r="D170">
            <v>9.7088000000000001</v>
          </cell>
          <cell r="E170">
            <v>9.3903999999999996</v>
          </cell>
          <cell r="F170">
            <v>10.728999999999999</v>
          </cell>
        </row>
      </sheetData>
      <sheetData sheetId="11" refreshError="1">
        <row r="6">
          <cell r="C6">
            <v>63000</v>
          </cell>
          <cell r="D6">
            <v>65000</v>
          </cell>
        </row>
        <row r="8">
          <cell r="C8">
            <v>63000</v>
          </cell>
          <cell r="D8">
            <v>63000</v>
          </cell>
        </row>
        <row r="12">
          <cell r="C12">
            <v>280</v>
          </cell>
          <cell r="D12">
            <v>280</v>
          </cell>
        </row>
        <row r="26">
          <cell r="C26">
            <v>3500</v>
          </cell>
          <cell r="D26">
            <v>1000</v>
          </cell>
        </row>
        <row r="28">
          <cell r="C28">
            <v>27000</v>
          </cell>
          <cell r="D28">
            <v>10500</v>
          </cell>
        </row>
        <row r="48">
          <cell r="C48">
            <v>13.74</v>
          </cell>
          <cell r="D48">
            <v>13.56</v>
          </cell>
        </row>
        <row r="51">
          <cell r="C51">
            <v>14.4</v>
          </cell>
          <cell r="D51">
            <v>16.2</v>
          </cell>
        </row>
        <row r="57">
          <cell r="C57">
            <v>7.86</v>
          </cell>
          <cell r="D57">
            <v>7.86</v>
          </cell>
        </row>
        <row r="78">
          <cell r="C78">
            <v>58.74</v>
          </cell>
          <cell r="D78">
            <v>72.89</v>
          </cell>
        </row>
        <row r="81">
          <cell r="C81">
            <v>52.4</v>
          </cell>
          <cell r="D81">
            <v>50.2</v>
          </cell>
        </row>
        <row r="113">
          <cell r="C113">
            <v>555.79999999999995</v>
          </cell>
          <cell r="D113">
            <v>553.78</v>
          </cell>
        </row>
        <row r="116">
          <cell r="C116">
            <v>530.1</v>
          </cell>
          <cell r="D116">
            <v>554.1</v>
          </cell>
        </row>
        <row r="122">
          <cell r="C122">
            <v>441.9</v>
          </cell>
          <cell r="D122">
            <v>441.9</v>
          </cell>
        </row>
        <row r="140">
          <cell r="C140">
            <v>205.5</v>
          </cell>
          <cell r="D140">
            <v>218.4</v>
          </cell>
        </row>
        <row r="143">
          <cell r="C143">
            <v>189</v>
          </cell>
          <cell r="D143">
            <v>195</v>
          </cell>
        </row>
      </sheetData>
      <sheetData sheetId="12" refreshError="1">
        <row r="6">
          <cell r="C6">
            <v>56000</v>
          </cell>
          <cell r="D6">
            <v>66000</v>
          </cell>
        </row>
        <row r="8">
          <cell r="C8">
            <v>114670</v>
          </cell>
          <cell r="D8">
            <v>123600</v>
          </cell>
        </row>
        <row r="11">
          <cell r="C11">
            <v>370</v>
          </cell>
          <cell r="D11">
            <v>450</v>
          </cell>
        </row>
        <row r="25">
          <cell r="C25">
            <v>5000</v>
          </cell>
          <cell r="D25">
            <v>6000</v>
          </cell>
        </row>
        <row r="27">
          <cell r="C27">
            <v>99400</v>
          </cell>
          <cell r="D27">
            <v>220900</v>
          </cell>
        </row>
        <row r="32">
          <cell r="C32">
            <v>0</v>
          </cell>
          <cell r="D32">
            <v>0</v>
          </cell>
        </row>
        <row r="41">
          <cell r="C41">
            <v>13.94</v>
          </cell>
          <cell r="D41">
            <v>13.64</v>
          </cell>
        </row>
        <row r="44">
          <cell r="C44">
            <v>11.3</v>
          </cell>
          <cell r="D44">
            <v>8.6999999999999993</v>
          </cell>
        </row>
        <row r="48">
          <cell r="C48">
            <v>7.57</v>
          </cell>
          <cell r="D48">
            <v>7.78</v>
          </cell>
        </row>
        <row r="68">
          <cell r="C68">
            <v>62.75</v>
          </cell>
          <cell r="D68">
            <v>59.43</v>
          </cell>
        </row>
        <row r="71">
          <cell r="C71">
            <v>46.51</v>
          </cell>
          <cell r="D71">
            <v>43.3</v>
          </cell>
        </row>
        <row r="100">
          <cell r="C100">
            <v>553.1</v>
          </cell>
          <cell r="D100">
            <v>549.4</v>
          </cell>
        </row>
        <row r="103">
          <cell r="C103">
            <v>401</v>
          </cell>
          <cell r="D103">
            <v>333</v>
          </cell>
        </row>
        <row r="107">
          <cell r="C107">
            <v>441.5</v>
          </cell>
          <cell r="D107">
            <v>441</v>
          </cell>
        </row>
        <row r="124">
          <cell r="C124">
            <v>206</v>
          </cell>
          <cell r="D124">
            <v>205.8</v>
          </cell>
        </row>
        <row r="127">
          <cell r="C127">
            <v>160</v>
          </cell>
          <cell r="D127">
            <v>145</v>
          </cell>
        </row>
        <row r="144">
          <cell r="D144">
            <v>300</v>
          </cell>
          <cell r="E144">
            <v>300</v>
          </cell>
        </row>
      </sheetData>
      <sheetData sheetId="13" refreshError="1"/>
      <sheetData sheetId="14" refreshError="1"/>
      <sheetData sheetId="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 val="MAIN"/>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sheetData>
      <sheetData sheetId="4">
        <row r="5">
          <cell r="B5" t="str">
            <v>5.12</v>
          </cell>
        </row>
      </sheetData>
      <sheetData sheetId="5">
        <row r="5">
          <cell r="B5" t="str">
            <v>5.12</v>
          </cell>
        </row>
        <row r="16">
          <cell r="B16" t="b">
            <v>0</v>
          </cell>
          <cell r="C16">
            <v>36526</v>
          </cell>
        </row>
      </sheetData>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иаграмма1"/>
      <sheetName val="Таб1"/>
      <sheetName val="Таб2"/>
      <sheetName val="Таб3"/>
      <sheetName val="Таб4"/>
      <sheetName val="Таб5"/>
      <sheetName val="Таб6"/>
      <sheetName val="Таб7"/>
      <sheetName val="Таб7 (ПАР)"/>
      <sheetName val="Таб7 (Г.ВОДА)"/>
      <sheetName val="Таб8"/>
      <sheetName val="Таб9"/>
      <sheetName val="ТЭЦ "/>
      <sheetName val="ГРЭС"/>
      <sheetName val="ТС "/>
      <sheetName val="СВОД"/>
      <sheetName val="Итоги"/>
      <sheetName val="КОД"/>
      <sheetName val="Таб10"/>
      <sheetName val="Таб11"/>
      <sheetName val="Таб12"/>
      <sheetName val="Таб13"/>
      <sheetName val="Таб14_15"/>
      <sheetName val="Таб16"/>
      <sheetName val="Таб17"/>
      <sheetName val="Таб18"/>
      <sheetName val="Таб19"/>
      <sheetName val="Таб20"/>
      <sheetName val="Таб20 (2)"/>
      <sheetName val="Таб21"/>
      <sheetName val="Таб22"/>
      <sheetName val="Таб23"/>
      <sheetName val="Таб24"/>
      <sheetName val="Таб25"/>
      <sheetName val="Таб25 (ВН)"/>
      <sheetName val="Таб25 (СН)"/>
      <sheetName val="Таб25 (НН)"/>
      <sheetName val="Таб26"/>
      <sheetName val="Таб27"/>
      <sheetName val="Таб28"/>
      <sheetName val="Таб29 "/>
      <sheetName val="Таб30"/>
      <sheetName val="Таб30 (ПАР)"/>
      <sheetName val="Таб31"/>
      <sheetName val="Таб31 (Г.ВОДА)"/>
      <sheetName val="тар т"/>
      <sheetName val="тар.э"/>
      <sheetName val="анализ"/>
      <sheetName val="Таб32"/>
      <sheetName val="Модуль1"/>
      <sheetName val="УСЛУГИ"/>
      <sheetName val="Лист1"/>
      <sheetName val="ВОДА"/>
      <sheetName val="ЭНЕРГИЯ"/>
      <sheetName val="ПРОЧИЕ"/>
      <sheetName val="КРЕДИТ"/>
      <sheetName val="расчтопл"/>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8">
          <cell r="B8">
            <v>1</v>
          </cell>
          <cell r="C8">
            <v>2</v>
          </cell>
          <cell r="D8">
            <v>3</v>
          </cell>
          <cell r="E8">
            <v>4</v>
          </cell>
          <cell r="F8">
            <v>5</v>
          </cell>
          <cell r="G8">
            <v>6</v>
          </cell>
          <cell r="H8">
            <v>7</v>
          </cell>
          <cell r="I8">
            <v>8</v>
          </cell>
          <cell r="J8">
            <v>9</v>
          </cell>
          <cell r="K8">
            <v>10</v>
          </cell>
          <cell r="L8">
            <v>11</v>
          </cell>
          <cell r="M8">
            <v>12</v>
          </cell>
          <cell r="N8">
            <v>13</v>
          </cell>
          <cell r="O8">
            <v>14</v>
          </cell>
          <cell r="P8">
            <v>15</v>
          </cell>
          <cell r="Q8">
            <v>16</v>
          </cell>
          <cell r="R8">
            <v>17</v>
          </cell>
          <cell r="S8">
            <v>18</v>
          </cell>
        </row>
        <row r="9">
          <cell r="B9" t="str">
            <v>1. УГОЛЬ.</v>
          </cell>
          <cell r="C9">
            <v>921.85100000000011</v>
          </cell>
          <cell r="D9">
            <v>0.61621773615917286</v>
          </cell>
          <cell r="E9">
            <v>1495.9825819779396</v>
          </cell>
          <cell r="F9">
            <v>343.04273514372545</v>
          </cell>
          <cell r="G9">
            <v>513185.95664908487</v>
          </cell>
          <cell r="H9">
            <v>0.61621773615917286</v>
          </cell>
          <cell r="I9">
            <v>1495.9825819779396</v>
          </cell>
          <cell r="J9">
            <v>174.78439174899555</v>
          </cell>
          <cell r="K9">
            <v>56.280305993201765</v>
          </cell>
          <cell r="L9">
            <v>51.75201394421957</v>
          </cell>
          <cell r="M9">
            <v>66.752071811574211</v>
          </cell>
          <cell r="N9">
            <v>84194.357474218486</v>
          </cell>
          <cell r="O9">
            <v>77420.111442831927</v>
          </cell>
          <cell r="P9">
            <v>99859.93674105563</v>
          </cell>
          <cell r="Q9">
            <v>261474.40565810603</v>
          </cell>
          <cell r="R9">
            <v>774660.3623071909</v>
          </cell>
          <cell r="S9">
            <v>840.33142265636286</v>
          </cell>
        </row>
        <row r="10">
          <cell r="B10" t="str">
            <v>САХАЛИНСКИЙ</v>
          </cell>
          <cell r="C10">
            <v>816.98700000000008</v>
          </cell>
          <cell r="D10">
            <v>0.59996973111105045</v>
          </cell>
          <cell r="E10">
            <v>1361.7136959344057</v>
          </cell>
          <cell r="F10">
            <v>348.60815113067258</v>
          </cell>
          <cell r="G10">
            <v>474704.49390900804</v>
          </cell>
          <cell r="H10">
            <v>0.59996973111105045</v>
          </cell>
          <cell r="I10">
            <v>1361.7136959344057</v>
          </cell>
          <cell r="J10">
            <v>155.63417430608754</v>
          </cell>
          <cell r="K10">
            <v>39.44685325756155</v>
          </cell>
          <cell r="L10">
            <v>42.853303009930976</v>
          </cell>
          <cell r="M10">
            <v>73.334018038595048</v>
          </cell>
          <cell r="N10">
            <v>53715.320342336287</v>
          </cell>
          <cell r="O10">
            <v>58353.929624650104</v>
          </cell>
          <cell r="P10">
            <v>99859.93674105563</v>
          </cell>
          <cell r="Q10">
            <v>211929.18670804199</v>
          </cell>
          <cell r="R10">
            <v>686633.68061705003</v>
          </cell>
          <cell r="S10">
            <v>840.44627468619444</v>
          </cell>
        </row>
        <row r="11">
          <cell r="B11" t="str">
            <v>ГОРНОЗАВОДСКИЙ</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row>
        <row r="13">
          <cell r="B13" t="str">
            <v>АРКОВСКИЙ</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row>
        <row r="14">
          <cell r="B14" t="str">
            <v>МАКАРОВСКИЙ</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row>
        <row r="15">
          <cell r="B15" t="str">
            <v>КРАСНОГОРСКИЙ</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row>
        <row r="16">
          <cell r="B16" t="str">
            <v>ШЕБУНИНСКИЙ</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row>
        <row r="17">
          <cell r="B17" t="str">
            <v>МГАЧИНСКИЙ</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row>
        <row r="18">
          <cell r="B18" t="str">
            <v>ТЕЛЬНОВСКИЙ</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19">
          <cell r="B19" t="str">
            <v>ВАРВАРОВСКИЙ</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row>
        <row r="20">
          <cell r="B20" t="str">
            <v>ТИХМЕНЕВО</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row>
        <row r="22">
          <cell r="B22" t="str">
            <v>АРМУДАНСКИЙ</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row>
        <row r="23">
          <cell r="B23" t="str">
            <v>АО "Сахалинуголь</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row>
        <row r="24">
          <cell r="B24" t="str">
            <v>ш. Ю-Сахалинская</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5">
          <cell r="B25" t="str">
            <v>ООО "Быковуголь"</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row>
        <row r="26">
          <cell r="B26" t="str">
            <v>Ц О Ф</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row>
        <row r="27">
          <cell r="B27" t="str">
            <v>ш.УГЛЕГОРСКАЯ</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8">
          <cell r="B28" t="str">
            <v>ООО "Сахподземуголь"</v>
          </cell>
          <cell r="C28">
            <v>264.7</v>
          </cell>
          <cell r="D28">
            <v>0.68510528573388552</v>
          </cell>
          <cell r="E28">
            <v>386.36397282565565</v>
          </cell>
          <cell r="F28">
            <v>538.59422181790444</v>
          </cell>
          <cell r="G28">
            <v>208093.40328250796</v>
          </cell>
          <cell r="H28">
            <v>0.68510528573388552</v>
          </cell>
          <cell r="I28">
            <v>386.36397282565565</v>
          </cell>
          <cell r="J28">
            <v>179.73664771100158</v>
          </cell>
          <cell r="K28">
            <v>29.03750511862982</v>
          </cell>
          <cell r="L28">
            <v>73.222871306218195</v>
          </cell>
          <cell r="M28">
            <v>77.476271286153533</v>
          </cell>
          <cell r="N28">
            <v>11219.045838579128</v>
          </cell>
          <cell r="O28">
            <v>28290.679459572169</v>
          </cell>
          <cell r="P28">
            <v>29934.039973836549</v>
          </cell>
          <cell r="Q28">
            <v>69443.765271987853</v>
          </cell>
          <cell r="R28">
            <v>277537.16855449579</v>
          </cell>
          <cell r="S28">
            <v>1048.4970478069354</v>
          </cell>
        </row>
        <row r="29">
          <cell r="B29" t="str">
            <v>ООО шСИНЕГОРСКАЯ</v>
          </cell>
          <cell r="C29">
            <v>22.5</v>
          </cell>
          <cell r="D29">
            <v>0.67900000000000005</v>
          </cell>
          <cell r="E29">
            <v>33.136966126656844</v>
          </cell>
          <cell r="F29">
            <v>632</v>
          </cell>
          <cell r="G29">
            <v>20942.562592047125</v>
          </cell>
          <cell r="H29">
            <v>0.67900000000000005</v>
          </cell>
          <cell r="I29">
            <v>33.136966126656844</v>
          </cell>
          <cell r="J29">
            <v>43</v>
          </cell>
          <cell r="K29">
            <v>43</v>
          </cell>
          <cell r="L29">
            <v>0</v>
          </cell>
          <cell r="M29">
            <v>0</v>
          </cell>
          <cell r="N29">
            <v>1424.8895434462443</v>
          </cell>
          <cell r="O29">
            <v>0</v>
          </cell>
          <cell r="P29">
            <v>0</v>
          </cell>
          <cell r="Q29">
            <v>1424.8895434462443</v>
          </cell>
          <cell r="R29">
            <v>22367.452135493368</v>
          </cell>
          <cell r="S29">
            <v>994.10898379970524</v>
          </cell>
        </row>
        <row r="32">
          <cell r="B32" t="str">
            <v>ООО "ШУ Шахтерское"</v>
          </cell>
          <cell r="C32">
            <v>112.5</v>
          </cell>
          <cell r="D32">
            <v>0.70631097083004224</v>
          </cell>
          <cell r="E32">
            <v>159.27828484356161</v>
          </cell>
          <cell r="F32">
            <v>482.55987186287729</v>
          </cell>
          <cell r="G32">
            <v>76861.308724647955</v>
          </cell>
          <cell r="H32">
            <v>0.70631097083004224</v>
          </cell>
          <cell r="I32">
            <v>159.27828484356161</v>
          </cell>
          <cell r="J32">
            <v>262.04388271196012</v>
          </cell>
          <cell r="K32">
            <v>38.824846628347238</v>
          </cell>
          <cell r="L32">
            <v>140.22566235048998</v>
          </cell>
          <cell r="M32">
            <v>82.993373733122937</v>
          </cell>
          <cell r="N32">
            <v>6183.9549802774836</v>
          </cell>
          <cell r="O32">
            <v>22334.902990238435</v>
          </cell>
          <cell r="P32">
            <v>13219.042221592519</v>
          </cell>
          <cell r="Q32">
            <v>41737.900192108435</v>
          </cell>
          <cell r="R32">
            <v>118599.20891675638</v>
          </cell>
          <cell r="S32">
            <v>1054.2151903711679</v>
          </cell>
        </row>
        <row r="33">
          <cell r="B33" t="str">
            <v>ДО ООО БЫКОВУГОЛЬ</v>
          </cell>
          <cell r="C33">
            <v>79</v>
          </cell>
          <cell r="D33">
            <v>0.66500000000000004</v>
          </cell>
          <cell r="E33">
            <v>118.79699248120301</v>
          </cell>
          <cell r="F33">
            <v>599.84810126582272</v>
          </cell>
          <cell r="G33">
            <v>71260.150375939847</v>
          </cell>
          <cell r="H33">
            <v>0.66500000000000004</v>
          </cell>
          <cell r="I33">
            <v>118.79699248120301</v>
          </cell>
          <cell r="J33">
            <v>47.107594936708864</v>
          </cell>
          <cell r="K33">
            <v>13.38607594936709</v>
          </cell>
          <cell r="L33">
            <v>0</v>
          </cell>
          <cell r="M33">
            <v>33.721518987341774</v>
          </cell>
          <cell r="N33">
            <v>1590.2255639097746</v>
          </cell>
          <cell r="O33">
            <v>0</v>
          </cell>
          <cell r="P33">
            <v>4006.0150375939847</v>
          </cell>
          <cell r="Q33">
            <v>5596.2406015037595</v>
          </cell>
          <cell r="R33">
            <v>76856.390977443603</v>
          </cell>
          <cell r="S33">
            <v>972.86570857523543</v>
          </cell>
        </row>
        <row r="34">
          <cell r="B34" t="str">
            <v>ООО "шахта Островная"</v>
          </cell>
          <cell r="C34">
            <v>50.7</v>
          </cell>
          <cell r="D34">
            <v>0.6746351736967815</v>
          </cell>
          <cell r="E34">
            <v>75.151729374234193</v>
          </cell>
          <cell r="F34">
            <v>519.34109720240576</v>
          </cell>
          <cell r="G34">
            <v>39029.381589873054</v>
          </cell>
          <cell r="H34">
            <v>0.6746351736967815</v>
          </cell>
          <cell r="I34">
            <v>75.151729374234193</v>
          </cell>
          <cell r="J34">
            <v>275.2396399545953</v>
          </cell>
          <cell r="K34">
            <v>26.878632970463272</v>
          </cell>
          <cell r="L34">
            <v>79.250025500752812</v>
          </cell>
          <cell r="M34">
            <v>169.11098148337919</v>
          </cell>
          <cell r="N34">
            <v>2019.9757509456244</v>
          </cell>
          <cell r="O34">
            <v>5955.776469333734</v>
          </cell>
          <cell r="P34">
            <v>12708.982714650043</v>
          </cell>
          <cell r="Q34">
            <v>20684.734934929402</v>
          </cell>
          <cell r="R34">
            <v>59714.116524802455</v>
          </cell>
          <cell r="S34">
            <v>1177.7932253412712</v>
          </cell>
        </row>
        <row r="35">
          <cell r="B35" t="str">
            <v>АО"УГОЛЬН.КОРПОР.САХ"</v>
          </cell>
          <cell r="C35">
            <v>302.435</v>
          </cell>
          <cell r="D35">
            <v>0.54718878717718489</v>
          </cell>
          <cell r="E35">
            <v>552.70686660117667</v>
          </cell>
          <cell r="F35">
            <v>281.55228647864755</v>
          </cell>
          <cell r="G35">
            <v>155615.88204401013</v>
          </cell>
          <cell r="H35">
            <v>0.54718878717718489</v>
          </cell>
          <cell r="I35">
            <v>552.70686660117667</v>
          </cell>
          <cell r="J35">
            <v>108.61226731948548</v>
          </cell>
          <cell r="K35">
            <v>50.532244481974168</v>
          </cell>
          <cell r="L35">
            <v>0</v>
          </cell>
          <cell r="M35">
            <v>58.080022837511336</v>
          </cell>
          <cell r="N35">
            <v>27929.518509956542</v>
          </cell>
          <cell r="O35">
            <v>0</v>
          </cell>
          <cell r="P35">
            <v>32101.227434645672</v>
          </cell>
          <cell r="Q35">
            <v>60030.745944602204</v>
          </cell>
          <cell r="R35">
            <v>215646.62798861234</v>
          </cell>
          <cell r="S35">
            <v>713.03462889087689</v>
          </cell>
        </row>
        <row r="36">
          <cell r="B36" t="str">
            <v>АО"ПОЯРКОВУГОЛЬ"</v>
          </cell>
          <cell r="C36">
            <v>11.05</v>
          </cell>
          <cell r="D36">
            <v>0.52500000000000002</v>
          </cell>
          <cell r="E36">
            <v>21.047619047619047</v>
          </cell>
          <cell r="F36">
            <v>311.70588235294116</v>
          </cell>
          <cell r="G36">
            <v>6560.6666666666661</v>
          </cell>
          <cell r="H36">
            <v>0.52500000000000002</v>
          </cell>
          <cell r="I36">
            <v>21.047619047619047</v>
          </cell>
          <cell r="J36">
            <v>150.05882352941177</v>
          </cell>
          <cell r="K36">
            <v>45.882352941176471</v>
          </cell>
          <cell r="L36">
            <v>0</v>
          </cell>
          <cell r="M36">
            <v>104.17647058823529</v>
          </cell>
          <cell r="N36">
            <v>965.71428571428567</v>
          </cell>
          <cell r="O36">
            <v>0</v>
          </cell>
          <cell r="P36">
            <v>2192.6666666666665</v>
          </cell>
          <cell r="Q36">
            <v>3158.3809523809523</v>
          </cell>
          <cell r="R36">
            <v>9719.0476190476184</v>
          </cell>
          <cell r="S36">
            <v>879.5518207282912</v>
          </cell>
        </row>
        <row r="37">
          <cell r="B37" t="str">
            <v>АО"НОВИКОВСКИЙ"</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row>
        <row r="38">
          <cell r="B38" t="str">
            <v>АО"ЛЕРМОНТОВСКОЕ"</v>
          </cell>
          <cell r="C38">
            <v>153.53700000000001</v>
          </cell>
          <cell r="D38">
            <v>0.5066332810369002</v>
          </cell>
          <cell r="E38">
            <v>303.05352164343361</v>
          </cell>
          <cell r="F38">
            <v>279.61689172774209</v>
          </cell>
          <cell r="G38">
            <v>84738.883749082917</v>
          </cell>
          <cell r="H38">
            <v>0.5066332810369002</v>
          </cell>
          <cell r="I38">
            <v>303.05352164343361</v>
          </cell>
          <cell r="J38">
            <v>39</v>
          </cell>
          <cell r="K38">
            <v>39</v>
          </cell>
          <cell r="L38">
            <v>0</v>
          </cell>
          <cell r="M38">
            <v>0</v>
          </cell>
          <cell r="N38">
            <v>11819.08734409391</v>
          </cell>
          <cell r="O38">
            <v>0</v>
          </cell>
          <cell r="P38">
            <v>0</v>
          </cell>
          <cell r="Q38">
            <v>11819.08734409391</v>
          </cell>
          <cell r="R38">
            <v>96557.971093176835</v>
          </cell>
          <cell r="S38">
            <v>628.89056770144543</v>
          </cell>
        </row>
        <row r="39">
          <cell r="B39" t="str">
            <v>АО"ЛОПАТИНСКИЙ"</v>
          </cell>
          <cell r="C39">
            <v>53.177999999999997</v>
          </cell>
          <cell r="D39">
            <v>0.57833879899700358</v>
          </cell>
          <cell r="E39">
            <v>91.949563287514309</v>
          </cell>
          <cell r="F39">
            <v>289.40643702288668</v>
          </cell>
          <cell r="G39">
            <v>26610.795496849943</v>
          </cell>
          <cell r="H39">
            <v>0.57833879899700358</v>
          </cell>
          <cell r="I39">
            <v>91.949563287514309</v>
          </cell>
          <cell r="J39">
            <v>109.47939718994374</v>
          </cell>
          <cell r="K39">
            <v>95.250280005123216</v>
          </cell>
          <cell r="L39">
            <v>0</v>
          </cell>
          <cell r="M39">
            <v>14.229117184820511</v>
          </cell>
          <cell r="N39">
            <v>8758.2216494845361</v>
          </cell>
          <cell r="O39">
            <v>0</v>
          </cell>
          <cell r="P39">
            <v>1308.3611111111111</v>
          </cell>
          <cell r="Q39">
            <v>10066.582760595647</v>
          </cell>
          <cell r="R39">
            <v>36677.378257445591</v>
          </cell>
          <cell r="S39">
            <v>689.70962160001488</v>
          </cell>
        </row>
        <row r="40">
          <cell r="B40" t="str">
            <v>АО"ЦЕНТРАЛЬНОЕ"</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row>
        <row r="41">
          <cell r="B41" t="str">
            <v>ЗАО"СОЛНЦЕВСКИЙ"</v>
          </cell>
          <cell r="C41">
            <v>84.67</v>
          </cell>
          <cell r="D41">
            <v>0.61958420590094476</v>
          </cell>
          <cell r="E41">
            <v>136.65616262260971</v>
          </cell>
          <cell r="F41">
            <v>275.91537335596331</v>
          </cell>
          <cell r="G41">
            <v>37705.536131410598</v>
          </cell>
          <cell r="H41">
            <v>0.61958420590094476</v>
          </cell>
          <cell r="I41">
            <v>136.65616262260971</v>
          </cell>
          <cell r="J41">
            <v>256.01988389027952</v>
          </cell>
          <cell r="K41">
            <v>46.734044832656252</v>
          </cell>
          <cell r="L41">
            <v>0</v>
          </cell>
          <cell r="M41">
            <v>209.28583905762332</v>
          </cell>
          <cell r="N41">
            <v>6386.4952306638061</v>
          </cell>
          <cell r="O41">
            <v>0</v>
          </cell>
          <cell r="P41">
            <v>28600.199656867895</v>
          </cell>
          <cell r="Q41">
            <v>34986.694887531696</v>
          </cell>
          <cell r="R41">
            <v>72692.231018942286</v>
          </cell>
          <cell r="S41">
            <v>858.53585707974821</v>
          </cell>
        </row>
        <row r="42">
          <cell r="B42" t="str">
            <v>ООО "Невельский УРЗ"</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row>
        <row r="43">
          <cell r="B43" t="str">
            <v>ЗАО "Сахалинуглеразрез"</v>
          </cell>
          <cell r="C43">
            <v>38.921999999999997</v>
          </cell>
          <cell r="D43">
            <v>0.57612898381865907</v>
          </cell>
          <cell r="E43">
            <v>67.557788434839424</v>
          </cell>
          <cell r="F43">
            <v>247.09348811040039</v>
          </cell>
          <cell r="G43">
            <v>16693.089593388941</v>
          </cell>
          <cell r="H43">
            <v>0.57612898381865907</v>
          </cell>
          <cell r="I43">
            <v>67.557788434839424</v>
          </cell>
          <cell r="J43">
            <v>285.46885800254034</v>
          </cell>
          <cell r="K43">
            <v>46.879452375195385</v>
          </cell>
          <cell r="L43">
            <v>110.50673913884205</v>
          </cell>
          <cell r="M43">
            <v>128.08266648850295</v>
          </cell>
          <cell r="N43">
            <v>3167.0721255045801</v>
          </cell>
          <cell r="O43">
            <v>7465.5909033658809</v>
          </cell>
          <cell r="P43">
            <v>8652.9816848003793</v>
          </cell>
          <cell r="Q43">
            <v>19285.644713670838</v>
          </cell>
          <cell r="R43">
            <v>35978.734307059778</v>
          </cell>
          <cell r="S43">
            <v>924.38040971840553</v>
          </cell>
        </row>
        <row r="44">
          <cell r="B44" t="str">
            <v>АО"СМИРНЫХОВСКОЕ"</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row>
        <row r="45">
          <cell r="B45" t="str">
            <v>ЗАО"ТЫМОВСКОЕ"</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row>
        <row r="46">
          <cell r="B46" t="str">
            <v>р-зСОСНА-ВСЕГО</v>
          </cell>
          <cell r="C46">
            <v>30.5</v>
          </cell>
          <cell r="D46">
            <v>0.57426919471954652</v>
          </cell>
          <cell r="E46">
            <v>53.110980495645705</v>
          </cell>
          <cell r="F46">
            <v>240</v>
          </cell>
          <cell r="G46">
            <v>12746.63531895497</v>
          </cell>
          <cell r="H46">
            <v>0.57426919471954652</v>
          </cell>
          <cell r="I46">
            <v>53.110980495645705</v>
          </cell>
          <cell r="J46">
            <v>287.98682173387687</v>
          </cell>
          <cell r="K46">
            <v>53.257416462457513</v>
          </cell>
          <cell r="L46">
            <v>140.56586479283592</v>
          </cell>
          <cell r="M46">
            <v>94.163540478583471</v>
          </cell>
          <cell r="N46">
            <v>2828.5536069860614</v>
          </cell>
          <cell r="O46">
            <v>7465.5909033658809</v>
          </cell>
          <cell r="P46">
            <v>5001.1179617589914</v>
          </cell>
          <cell r="Q46">
            <v>15295.262472110931</v>
          </cell>
          <cell r="R46">
            <v>28041.897791065901</v>
          </cell>
          <cell r="S46">
            <v>919.40648495298035</v>
          </cell>
        </row>
        <row r="47">
          <cell r="B47" t="str">
            <v>ВАРВАРОВСКИЙ</v>
          </cell>
          <cell r="C47">
            <v>5.68</v>
          </cell>
          <cell r="D47">
            <v>0.59099999999999997</v>
          </cell>
          <cell r="E47">
            <v>9.6108291032148898</v>
          </cell>
          <cell r="F47">
            <v>232.49999999999997</v>
          </cell>
          <cell r="G47">
            <v>2234.5177664974617</v>
          </cell>
          <cell r="H47">
            <v>0.59099999999999997</v>
          </cell>
          <cell r="I47">
            <v>9.6108291032148898</v>
          </cell>
          <cell r="J47">
            <v>305</v>
          </cell>
          <cell r="K47">
            <v>0</v>
          </cell>
          <cell r="L47">
            <v>0</v>
          </cell>
          <cell r="M47">
            <v>305</v>
          </cell>
          <cell r="N47">
            <v>0</v>
          </cell>
          <cell r="O47">
            <v>0</v>
          </cell>
          <cell r="P47">
            <v>2931.3028764805413</v>
          </cell>
          <cell r="Q47">
            <v>2931.3028764805413</v>
          </cell>
          <cell r="R47">
            <v>5165.820642978003</v>
          </cell>
          <cell r="S47">
            <v>909.47546531302874</v>
          </cell>
        </row>
        <row r="48">
          <cell r="B48" t="str">
            <v>ООО"Углетранзит"</v>
          </cell>
          <cell r="C48">
            <v>28.6</v>
          </cell>
          <cell r="D48">
            <v>0.58799999999999997</v>
          </cell>
          <cell r="E48">
            <v>48.639455782312929</v>
          </cell>
          <cell r="F48">
            <v>262.36363636363637</v>
          </cell>
          <cell r="G48">
            <v>12761.224489795919</v>
          </cell>
          <cell r="H48">
            <v>0.58799999999999997</v>
          </cell>
          <cell r="I48">
            <v>48.639455782312929</v>
          </cell>
          <cell r="J48">
            <v>304.98370629370623</v>
          </cell>
          <cell r="K48">
            <v>41.853146853146853</v>
          </cell>
          <cell r="L48">
            <v>198.57111888111891</v>
          </cell>
          <cell r="M48">
            <v>64.55944055944056</v>
          </cell>
          <cell r="N48">
            <v>2035.714285714286</v>
          </cell>
          <cell r="O48">
            <v>9658.3911564625869</v>
          </cell>
          <cell r="P48">
            <v>3140.1360544217687</v>
          </cell>
          <cell r="Q48">
            <v>14834.241496598639</v>
          </cell>
          <cell r="R48">
            <v>27595.465986394556</v>
          </cell>
          <cell r="S48">
            <v>964.87643309071871</v>
          </cell>
        </row>
        <row r="49">
          <cell r="B49" t="str">
            <v>р."НИКОЛЬСКИЙ"</v>
          </cell>
          <cell r="C49">
            <v>28.6</v>
          </cell>
          <cell r="D49">
            <v>0.58799999999999997</v>
          </cell>
          <cell r="E49">
            <v>48.639455782312929</v>
          </cell>
          <cell r="F49">
            <v>262.36363636363637</v>
          </cell>
          <cell r="G49">
            <v>12761.224489795919</v>
          </cell>
          <cell r="H49">
            <v>0.58799999999999997</v>
          </cell>
          <cell r="I49">
            <v>48.639455782312929</v>
          </cell>
          <cell r="J49">
            <v>304.98370629370623</v>
          </cell>
          <cell r="K49">
            <v>41.853146853146853</v>
          </cell>
          <cell r="L49">
            <v>198.57111888111891</v>
          </cell>
          <cell r="M49">
            <v>64.55944055944056</v>
          </cell>
          <cell r="N49">
            <v>2035.714285714286</v>
          </cell>
          <cell r="O49">
            <v>9658.3911564625869</v>
          </cell>
          <cell r="P49">
            <v>3140.1360544217687</v>
          </cell>
          <cell r="Q49">
            <v>14834.241496598639</v>
          </cell>
          <cell r="R49">
            <v>27595.465986394556</v>
          </cell>
          <cell r="S49">
            <v>964.87643309071871</v>
          </cell>
        </row>
        <row r="50">
          <cell r="B50" t="str">
            <v>ЗАО"Дуэуголь"</v>
          </cell>
          <cell r="C50">
            <v>2.742</v>
          </cell>
          <cell r="D50">
            <v>0.56699999999999995</v>
          </cell>
          <cell r="E50">
            <v>4.8359788359788363</v>
          </cell>
          <cell r="F50">
            <v>354</v>
          </cell>
          <cell r="G50">
            <v>1711.936507936508</v>
          </cell>
          <cell r="H50">
            <v>0.56699999999999995</v>
          </cell>
          <cell r="I50">
            <v>4.8359788359788363</v>
          </cell>
          <cell r="J50">
            <v>218.99999999999997</v>
          </cell>
          <cell r="K50">
            <v>70</v>
          </cell>
          <cell r="L50">
            <v>0</v>
          </cell>
          <cell r="M50">
            <v>149</v>
          </cell>
          <cell r="N50">
            <v>338.51851851851853</v>
          </cell>
          <cell r="O50">
            <v>0</v>
          </cell>
          <cell r="P50">
            <v>720.56084656084658</v>
          </cell>
          <cell r="Q50">
            <v>1059.0793650793651</v>
          </cell>
          <cell r="R50">
            <v>2771.0158730158728</v>
          </cell>
          <cell r="S50">
            <v>1010.5820105820105</v>
          </cell>
        </row>
        <row r="51">
          <cell r="B51" t="str">
            <v>ООО ШАХТЕРСКУГОЛЬ</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row>
        <row r="52">
          <cell r="B52" t="str">
            <v>ООО "Невельский УРЗ"</v>
          </cell>
          <cell r="C52">
            <v>42</v>
          </cell>
          <cell r="D52">
            <v>0.59199999999999997</v>
          </cell>
          <cell r="E52">
            <v>70.945945945945951</v>
          </cell>
          <cell r="F52">
            <v>307.35714285714289</v>
          </cell>
          <cell r="G52">
            <v>21805.743243243247</v>
          </cell>
          <cell r="H52">
            <v>0.59199999999999997</v>
          </cell>
          <cell r="I52">
            <v>70.945945945945951</v>
          </cell>
          <cell r="J52">
            <v>162.82142857142858</v>
          </cell>
          <cell r="K52">
            <v>49.5</v>
          </cell>
          <cell r="L52">
            <v>0</v>
          </cell>
          <cell r="M52">
            <v>113.32142857142857</v>
          </cell>
          <cell r="N52">
            <v>3511.8243243243246</v>
          </cell>
          <cell r="O52">
            <v>0</v>
          </cell>
          <cell r="P52">
            <v>8039.6959459459467</v>
          </cell>
          <cell r="Q52">
            <v>11551.520270270272</v>
          </cell>
          <cell r="R52">
            <v>33357.263513513521</v>
          </cell>
          <cell r="S52">
            <v>794.22055984556005</v>
          </cell>
        </row>
        <row r="53">
          <cell r="B53" t="str">
            <v>ЗАО "р-зБОШНЯКОВО"</v>
          </cell>
          <cell r="C53">
            <v>49.199999999999996</v>
          </cell>
          <cell r="D53">
            <v>0.69536139445767409</v>
          </cell>
          <cell r="E53">
            <v>70.754575091664435</v>
          </cell>
          <cell r="F53">
            <v>301</v>
          </cell>
          <cell r="G53">
            <v>21297.127102590995</v>
          </cell>
          <cell r="H53">
            <v>0.69536139445767409</v>
          </cell>
          <cell r="I53">
            <v>70.754575091664435</v>
          </cell>
          <cell r="J53">
            <v>279.74480651842322</v>
          </cell>
          <cell r="K53">
            <v>68.869450564602545</v>
          </cell>
          <cell r="L53">
            <v>182.87535595382064</v>
          </cell>
          <cell r="M53">
            <v>28</v>
          </cell>
          <cell r="N53">
            <v>4872.8287114948425</v>
          </cell>
          <cell r="O53">
            <v>12939.268105249466</v>
          </cell>
          <cell r="P53">
            <v>1981.1281025666042</v>
          </cell>
          <cell r="Q53">
            <v>19793.224919310913</v>
          </cell>
          <cell r="R53">
            <v>41090.352021901912</v>
          </cell>
          <cell r="S53">
            <v>835.16975654272187</v>
          </cell>
        </row>
        <row r="54">
          <cell r="B54" t="str">
            <v>АО ЦЕНТРАЛЬНЫЙ</v>
          </cell>
          <cell r="C54">
            <v>36.1</v>
          </cell>
          <cell r="D54">
            <v>0.55000000000000004</v>
          </cell>
          <cell r="E54">
            <v>65.63636363636364</v>
          </cell>
          <cell r="F54">
            <v>196</v>
          </cell>
          <cell r="G54">
            <v>12864.727272727274</v>
          </cell>
          <cell r="H54">
            <v>0.55000000000000004</v>
          </cell>
          <cell r="I54">
            <v>65.63636363636364</v>
          </cell>
          <cell r="J54">
            <v>61</v>
          </cell>
          <cell r="K54">
            <v>0</v>
          </cell>
          <cell r="L54">
            <v>0</v>
          </cell>
          <cell r="M54">
            <v>61</v>
          </cell>
          <cell r="N54">
            <v>0</v>
          </cell>
          <cell r="O54">
            <v>0</v>
          </cell>
          <cell r="P54">
            <v>4003.818181818182</v>
          </cell>
          <cell r="Q54">
            <v>4003.818181818182</v>
          </cell>
          <cell r="R54">
            <v>16868.545454545456</v>
          </cell>
          <cell r="S54">
            <v>467.27272727272731</v>
          </cell>
        </row>
        <row r="55">
          <cell r="B55" t="str">
            <v>ТОО"ГОРНЯК"-ВСЕГО</v>
          </cell>
          <cell r="C55">
            <v>49.93</v>
          </cell>
          <cell r="D55">
            <v>0.55600000000000005</v>
          </cell>
          <cell r="E55">
            <v>89.802158273381281</v>
          </cell>
          <cell r="F55">
            <v>259.79791708391747</v>
          </cell>
          <cell r="G55">
            <v>23330.413669064743</v>
          </cell>
          <cell r="H55">
            <v>0.55600000000000005</v>
          </cell>
          <cell r="I55">
            <v>89.802158273381281</v>
          </cell>
          <cell r="J55">
            <v>138.28760264370118</v>
          </cell>
          <cell r="K55">
            <v>10.905267374324053</v>
          </cell>
          <cell r="L55">
            <v>0</v>
          </cell>
          <cell r="M55">
            <v>127.38233526937714</v>
          </cell>
          <cell r="N55">
            <v>979.31654676258972</v>
          </cell>
          <cell r="O55">
            <v>0</v>
          </cell>
          <cell r="P55">
            <v>11439.208633093524</v>
          </cell>
          <cell r="Q55">
            <v>12418.525179856113</v>
          </cell>
          <cell r="R55">
            <v>35748.938848920858</v>
          </cell>
          <cell r="S55">
            <v>715.98115058924213</v>
          </cell>
        </row>
        <row r="56">
          <cell r="B56" t="str">
            <v>ЗАО"ПОРОНАЙСКОЕ"</v>
          </cell>
          <cell r="C56">
            <v>5.0999999999999996</v>
          </cell>
          <cell r="D56">
            <v>0.54800000000000004</v>
          </cell>
          <cell r="E56">
            <v>9.3065693430656928</v>
          </cell>
          <cell r="F56">
            <v>241.00000000000003</v>
          </cell>
          <cell r="G56">
            <v>2242.8832116788321</v>
          </cell>
          <cell r="H56">
            <v>0.54800000000000004</v>
          </cell>
          <cell r="I56">
            <v>9.3065693430656928</v>
          </cell>
          <cell r="J56">
            <v>61</v>
          </cell>
          <cell r="K56">
            <v>0</v>
          </cell>
          <cell r="L56">
            <v>0</v>
          </cell>
          <cell r="M56">
            <v>61</v>
          </cell>
          <cell r="N56">
            <v>0</v>
          </cell>
          <cell r="O56">
            <v>0</v>
          </cell>
          <cell r="P56">
            <v>567.70072992700727</v>
          </cell>
          <cell r="Q56">
            <v>567.70072992700727</v>
          </cell>
          <cell r="R56">
            <v>2810.5839416058393</v>
          </cell>
          <cell r="S56">
            <v>551.09489051094897</v>
          </cell>
        </row>
        <row r="57">
          <cell r="B57" t="str">
            <v>УГ.МАТЕРИКОВСКИЙ</v>
          </cell>
          <cell r="C57">
            <v>104.864</v>
          </cell>
          <cell r="D57">
            <v>0.78100000000000003</v>
          </cell>
          <cell r="E57">
            <v>134.26888604353394</v>
          </cell>
          <cell r="F57">
            <v>286.60000000000002</v>
          </cell>
          <cell r="G57">
            <v>38481.46274007683</v>
          </cell>
          <cell r="H57">
            <v>0.78100000000000003</v>
          </cell>
          <cell r="I57">
            <v>134.26888604353394</v>
          </cell>
          <cell r="J57">
            <v>369</v>
          </cell>
          <cell r="K57">
            <v>227</v>
          </cell>
          <cell r="L57">
            <v>142</v>
          </cell>
          <cell r="M57">
            <v>0</v>
          </cell>
          <cell r="N57">
            <v>30479.037131882204</v>
          </cell>
          <cell r="O57">
            <v>19066.18181818182</v>
          </cell>
          <cell r="P57">
            <v>0</v>
          </cell>
          <cell r="Q57">
            <v>49545.218950064023</v>
          </cell>
          <cell r="R57">
            <v>88026.68169014086</v>
          </cell>
          <cell r="S57">
            <v>839.43661971831</v>
          </cell>
        </row>
        <row r="58">
          <cell r="B58" t="str">
            <v>ЧЕРНОГОРСКИЙ</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row>
        <row r="59">
          <cell r="B59" t="str">
            <v>УРГАЛЬСКИЙ</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row>
        <row r="60">
          <cell r="B60" t="str">
            <v>ХАКАССКИЙ</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row>
        <row r="61">
          <cell r="B61" t="str">
            <v>КЕМЕРОВСКИЙ</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row>
        <row r="62">
          <cell r="B62" t="str">
            <v>КУЗНЕЦКИЙ</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row>
        <row r="63">
          <cell r="B63" t="str">
            <v>КАРАГАНДИЙСКИЙ</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row>
        <row r="64">
          <cell r="B64" t="str">
            <v>ЗАО"ПРОМСБЫТКОМПЛЕКТ"</v>
          </cell>
          <cell r="C64">
            <v>104.864</v>
          </cell>
          <cell r="D64">
            <v>0.78100000000000003</v>
          </cell>
          <cell r="E64">
            <v>134.26888604353394</v>
          </cell>
          <cell r="F64">
            <v>286.60000000000002</v>
          </cell>
          <cell r="G64">
            <v>38481.46274007683</v>
          </cell>
          <cell r="H64">
            <v>0.78100000000000003</v>
          </cell>
          <cell r="I64">
            <v>134.26888604353394</v>
          </cell>
          <cell r="J64">
            <v>369</v>
          </cell>
          <cell r="K64">
            <v>227</v>
          </cell>
          <cell r="L64">
            <v>142</v>
          </cell>
          <cell r="M64">
            <v>0</v>
          </cell>
          <cell r="N64">
            <v>30479.037131882204</v>
          </cell>
          <cell r="O64">
            <v>19066.18181818182</v>
          </cell>
          <cell r="P64">
            <v>0</v>
          </cell>
          <cell r="Q64">
            <v>49545.218950064023</v>
          </cell>
          <cell r="R64">
            <v>88026.68169014086</v>
          </cell>
          <cell r="S64">
            <v>839.43661971831</v>
          </cell>
        </row>
        <row r="65">
          <cell r="B65" t="str">
            <v>НЕРЮНГРИНСКИЙ</v>
          </cell>
          <cell r="C65">
            <v>104.864</v>
          </cell>
          <cell r="D65">
            <v>0.78100000000000003</v>
          </cell>
          <cell r="E65">
            <v>134.26888604353394</v>
          </cell>
          <cell r="F65">
            <v>286.60000000000002</v>
          </cell>
          <cell r="G65">
            <v>38481.46274007683</v>
          </cell>
          <cell r="H65">
            <v>0.78100000000000003</v>
          </cell>
          <cell r="I65">
            <v>134.26888604353394</v>
          </cell>
          <cell r="J65">
            <v>369</v>
          </cell>
          <cell r="K65">
            <v>227</v>
          </cell>
          <cell r="L65">
            <v>142</v>
          </cell>
          <cell r="M65">
            <v>0</v>
          </cell>
          <cell r="N65">
            <v>30479.037131882204</v>
          </cell>
          <cell r="O65">
            <v>19066.18181818182</v>
          </cell>
          <cell r="P65">
            <v>0</v>
          </cell>
          <cell r="Q65">
            <v>49545.218950064023</v>
          </cell>
          <cell r="R65">
            <v>88026.68169014086</v>
          </cell>
          <cell r="S65">
            <v>839.43661971831</v>
          </cell>
        </row>
        <row r="66">
          <cell r="B66" t="str">
            <v>АО "ЯКУТУГОЛЬ"</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row>
        <row r="67">
          <cell r="B67" t="str">
            <v>НЕРЮНГРИНСКИЙ</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B68" t="str">
            <v>ЗАО"ПРОМСБЫТКОМПЛЕКТ"</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B69" t="str">
            <v>ТУГНУЙСКИЙ</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B70" t="str">
            <v>НЕФТЬ</v>
          </cell>
          <cell r="C70">
            <v>19.14</v>
          </cell>
          <cell r="D70">
            <v>1.3690882068092081</v>
          </cell>
          <cell r="E70">
            <v>13.980107274904963</v>
          </cell>
          <cell r="F70">
            <v>2144</v>
          </cell>
          <cell r="G70">
            <v>29973.349997396243</v>
          </cell>
          <cell r="H70">
            <v>1.3750899988411172</v>
          </cell>
          <cell r="I70">
            <v>13.919088944091364</v>
          </cell>
          <cell r="J70">
            <v>311.8940398655696</v>
          </cell>
          <cell r="K70">
            <v>145.06403986556958</v>
          </cell>
          <cell r="L70">
            <v>0</v>
          </cell>
          <cell r="M70">
            <v>166.83</v>
          </cell>
          <cell r="N70">
            <v>2019.1592734780784</v>
          </cell>
          <cell r="O70">
            <v>0</v>
          </cell>
          <cell r="P70">
            <v>2322.1216085427623</v>
          </cell>
          <cell r="Q70">
            <v>4341.2808820208411</v>
          </cell>
          <cell r="R70">
            <v>34314.630879417084</v>
          </cell>
          <cell r="S70">
            <v>1792.8229299590953</v>
          </cell>
        </row>
        <row r="71">
          <cell r="B71" t="str">
            <v>ДИЗТОПЛИВО</v>
          </cell>
          <cell r="C71">
            <v>2.06</v>
          </cell>
          <cell r="D71">
            <v>1.4510000000000001</v>
          </cell>
          <cell r="E71">
            <v>1.4197105444521019</v>
          </cell>
          <cell r="F71">
            <v>4917</v>
          </cell>
          <cell r="G71">
            <v>6980.7167470709846</v>
          </cell>
          <cell r="H71">
            <v>1.4045000000000001</v>
          </cell>
          <cell r="I71">
            <v>1.4667141331434674</v>
          </cell>
          <cell r="J71">
            <v>197.5</v>
          </cell>
          <cell r="K71">
            <v>197.5</v>
          </cell>
          <cell r="L71">
            <v>0</v>
          </cell>
          <cell r="M71">
            <v>0</v>
          </cell>
          <cell r="N71">
            <v>289.67604129583481</v>
          </cell>
          <cell r="O71">
            <v>0</v>
          </cell>
          <cell r="P71">
            <v>0</v>
          </cell>
          <cell r="Q71">
            <v>289.67604129583481</v>
          </cell>
          <cell r="R71">
            <v>7270.3927883668193</v>
          </cell>
          <cell r="S71">
            <v>3529.3168875567085</v>
          </cell>
        </row>
        <row r="72">
          <cell r="B72" t="str">
            <v>НЕФТЕПРОДУКТЫ</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73">
          <cell r="B73" t="str">
            <v>МАЗУТ</v>
          </cell>
          <cell r="C73">
            <v>29.073999999999998</v>
          </cell>
          <cell r="D73">
            <v>1.365830624282856</v>
          </cell>
          <cell r="E73">
            <v>21.286680414905483</v>
          </cell>
          <cell r="F73">
            <v>1792</v>
          </cell>
          <cell r="G73">
            <v>38145.731303510627</v>
          </cell>
          <cell r="H73">
            <v>1.3774398645995938</v>
          </cell>
          <cell r="I73">
            <v>21.107273534915066</v>
          </cell>
          <cell r="J73">
            <v>232.44671168066859</v>
          </cell>
          <cell r="K73">
            <v>232.44671168066859</v>
          </cell>
          <cell r="L73">
            <v>0</v>
          </cell>
          <cell r="M73">
            <v>0</v>
          </cell>
          <cell r="N73">
            <v>4906.316325735409</v>
          </cell>
          <cell r="O73">
            <v>0</v>
          </cell>
          <cell r="P73">
            <v>0</v>
          </cell>
          <cell r="Q73">
            <v>4906.316325735409</v>
          </cell>
          <cell r="R73">
            <v>43052.047629246037</v>
          </cell>
          <cell r="S73">
            <v>1480.774837629705</v>
          </cell>
        </row>
        <row r="74">
          <cell r="B74" t="str">
            <v>МАЗУТ"Комс.пер.з"</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row>
        <row r="75">
          <cell r="B75" t="str">
            <v>Мазут "Сахморнеф"</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row>
        <row r="76">
          <cell r="B76" t="str">
            <v>МАЗУТ САХБУНКЕР</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row>
        <row r="77">
          <cell r="B77" t="str">
            <v>И Т О Г О</v>
          </cell>
          <cell r="C77">
            <v>972.12500000000011</v>
          </cell>
          <cell r="G77">
            <v>588285.75469706277</v>
          </cell>
          <cell r="N77">
            <v>91409.509114727814</v>
          </cell>
          <cell r="O77">
            <v>77420.111442831927</v>
          </cell>
          <cell r="P77">
            <v>102182.05834959839</v>
          </cell>
          <cell r="Q77">
            <v>271011.67890715809</v>
          </cell>
          <cell r="R77">
            <v>859297.43360422086</v>
          </cell>
          <cell r="S77">
            <v>883.93718256831244</v>
          </cell>
        </row>
        <row r="91">
          <cell r="C91" t="b">
            <v>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ТС"/>
      <sheetName val="ГРЭС"/>
      <sheetName val="ТЭЦ"/>
      <sheetName val="ТЭЦ_К"/>
      <sheetName val="fes"/>
    </sheetNames>
    <sheetDataSet>
      <sheetData sheetId="0" refreshError="1"/>
      <sheetData sheetId="1">
        <row r="6">
          <cell r="B6" t="str">
            <v>26.03.2009 16:14</v>
          </cell>
          <cell r="E6" t="str">
            <v>4-й квартал</v>
          </cell>
          <cell r="G6" t="str">
            <v>2008</v>
          </cell>
          <cell r="J6" t="str">
            <v>2011</v>
          </cell>
        </row>
      </sheetData>
      <sheetData sheetId="2" refreshError="1"/>
      <sheetData sheetId="3" refreshError="1"/>
      <sheetData sheetId="4" refreshError="1"/>
      <sheetData sheetId="5" refreshError="1"/>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Произ-2004"/>
      <sheetName val="Произ-1кв"/>
      <sheetName val="Произ-2кв"/>
      <sheetName val="Произ-3кв"/>
      <sheetName val="Произ-4кв"/>
    </sheetNames>
    <sheetDataSet>
      <sheetData sheetId="0" refreshError="1"/>
      <sheetData sheetId="1">
        <row r="6">
          <cell r="C6" t="str">
            <v>ТГК-2</v>
          </cell>
          <cell r="H6" t="str">
            <v>2009</v>
          </cell>
          <cell r="I6" t="str">
            <v>2010</v>
          </cell>
        </row>
      </sheetData>
      <sheetData sheetId="2" refreshError="1"/>
      <sheetData sheetId="3" refreshError="1"/>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Опции"/>
      <sheetName val="Анализ"/>
      <sheetName val="MAIN"/>
      <sheetName val="fes"/>
    </sheetNames>
    <sheetDataSet>
      <sheetData sheetId="0" refreshError="1"/>
      <sheetData sheetId="1">
        <row r="6">
          <cell r="C6" t="str">
            <v>ТГК-2</v>
          </cell>
          <cell r="H6" t="str">
            <v>2009</v>
          </cell>
        </row>
      </sheetData>
      <sheetData sheetId="2" refreshError="1"/>
      <sheetData sheetId="3" refreshError="1"/>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MAIN"/>
      <sheetName val="XLR_NoRangeSheet"/>
      <sheetName val="2007"/>
      <sheetName val="даты"/>
      <sheetName val="base"/>
      <sheetName val="ид для табл.2"/>
      <sheetName val="СВОД"/>
      <sheetName val="Заголовок"/>
      <sheetName val="Справочники"/>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refreshError="1"/>
      <sheetData sheetId="7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ектроэнергия"/>
      <sheetName val="Теплоэнергия"/>
      <sheetName val="даты"/>
      <sheetName val="1.4.4-1"/>
      <sheetName val="1.4.5-1"/>
      <sheetName val="ф2 инвалюта"/>
      <sheetName val="ф1 инвалюта"/>
      <sheetName val="FES"/>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имена"/>
      <sheetName val="1.2. Ср-ва пожаротушения"/>
      <sheetName val="ФОТ по ОТС 1"/>
      <sheetName val="командировки"/>
      <sheetName val="2001"/>
      <sheetName val="Pr_f-1"/>
      <sheetName val="2007"/>
      <sheetName val="ид для табл.2"/>
      <sheetName val="Список организаций"/>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EKDEB90"/>
      <sheetName val="sapactivexlhiddensheet"/>
      <sheetName val="ПВС с Коэф"/>
      <sheetName val="исходные данные"/>
      <sheetName val="расчетные таблицы"/>
      <sheetName val="XLR_NoRangeSheet"/>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март"/>
      <sheetName val="Произ-2004"/>
      <sheetName val="Произ-1кв"/>
      <sheetName val="Произ-2кв"/>
      <sheetName val="Произ-3кв"/>
      <sheetName val="Произ-4кв"/>
    </sheetNames>
    <sheetDataSet>
      <sheetData sheetId="0" refreshError="1"/>
      <sheetData sheetId="1">
        <row r="6">
          <cell r="B6" t="str">
            <v>26.03.2009 16:14</v>
          </cell>
          <cell r="E6" t="str">
            <v>4-й квартал</v>
          </cell>
          <cell r="J6" t="str">
            <v>2011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XLR_NoRangeSheet"/>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нига3"/>
      <sheetName val="FES"/>
    </sheetNames>
    <sheetDataSet>
      <sheetData sheetId="0" refreshError="1"/>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MAIN"/>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  ТЭП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ф2 инвалюта"/>
      <sheetName val="ф1 инвалюта"/>
      <sheetName val="ТС"/>
      <sheetName val="ГРЭС"/>
      <sheetName val="ТЭЦ"/>
      <sheetName val="ТЭЦ_К"/>
    </sheetNames>
    <sheetDataSet>
      <sheetData sheetId="0" refreshError="1"/>
      <sheetData sheetId="1">
        <row r="6">
          <cell r="B6" t="str">
            <v>26.03.2009 16:14</v>
          </cell>
          <cell r="G6" t="str">
            <v>2008</v>
          </cell>
        </row>
      </sheetData>
      <sheetData sheetId="2" refreshError="1"/>
      <sheetData sheetId="3" refreshError="1"/>
      <sheetData sheetId="4"/>
      <sheetData sheetId="5"/>
      <sheetData sheetId="6"/>
      <sheetData sheetId="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даты"/>
      <sheetName val="эл ст"/>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 val="XLR_NoRangeSheet"/>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ия"/>
      <sheetName val=" Укрупненный ДПН п13"/>
      <sheetName val="Приход п6"/>
      <sheetName val="Расход п6"/>
      <sheetName val="табл.1"/>
      <sheetName val="табл.1 (отгр)"/>
      <sheetName val="табл.1 (5)"/>
      <sheetName val="табл.1 (6)"/>
      <sheetName val="табл.1 (7)"/>
      <sheetName val="табл.1 (2)"/>
      <sheetName val="табл.1 (3)"/>
      <sheetName val="табл.1 (4)"/>
      <sheetName val="Прилож.к табл.1"/>
      <sheetName val="табл.1 (год)"/>
      <sheetName val="Доход"/>
      <sheetName val="Расход"/>
      <sheetName val="табл.2"/>
      <sheetName val="ид для табл.2"/>
      <sheetName val="ид для табл_2"/>
      <sheetName val="2007"/>
      <sheetName val="FES"/>
      <sheetName val="даты"/>
      <sheetName val="Прогноз ДПН_1кв"/>
      <sheetName val="Исходные"/>
      <sheetName val="сортамент"/>
      <sheetName val="ф2 инвалюта"/>
      <sheetName val="ф1 инвалюта"/>
      <sheetName val="Справочники"/>
      <sheetName val="Служебный"/>
      <sheetName val="март"/>
      <sheetName val="17"/>
      <sheetName val="Заголовок"/>
      <sheetName val="Карточка"/>
      <sheetName val="АМЭдвж"/>
      <sheetName val="ЛуТЭК-АУПдвж"/>
      <sheetName val="движениеДЭК (+ тек деят.)"/>
      <sheetName val="TEHSHEET"/>
      <sheetName val="Сетевые организации"/>
      <sheetName val="Сбытовые организации"/>
      <sheetName val="ЭСО"/>
      <sheetName val="свод"/>
      <sheetName val="16"/>
      <sheetName val="0"/>
      <sheetName val="12"/>
      <sheetName val="13"/>
      <sheetName val="2.1"/>
      <sheetName val="2.2"/>
      <sheetName val="22"/>
      <sheetName val="2"/>
      <sheetName val="4"/>
      <sheetName val="5"/>
      <sheetName val="6"/>
      <sheetName val="0.1"/>
      <sheetName val="10"/>
      <sheetName val="11"/>
      <sheetName val="14"/>
      <sheetName val="15"/>
      <sheetName val="18"/>
      <sheetName val="19"/>
      <sheetName val="1"/>
      <sheetName val="20"/>
      <sheetName val="21"/>
      <sheetName val="23"/>
      <sheetName val="24.1"/>
      <sheetName val="24"/>
      <sheetName val="25"/>
      <sheetName val="26"/>
      <sheetName val="27"/>
      <sheetName val="28"/>
      <sheetName val="29"/>
      <sheetName val="30"/>
      <sheetName val="6.1"/>
      <sheetName val="7"/>
      <sheetName val="8"/>
      <sheetName val="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Анализ"/>
      <sheetName val="Отчет"/>
      <sheetName val="Опции"/>
      <sheetName val="Язык"/>
      <sheetName val="FES"/>
      <sheetName val="Произ-2004"/>
      <sheetName val="Произ-1кв"/>
      <sheetName val="Произ-2кв"/>
      <sheetName val="Произ-3кв"/>
      <sheetName val="Произ-4кв"/>
    </sheetNames>
    <sheetDataSet>
      <sheetData sheetId="0" refreshError="1"/>
      <sheetData sheetId="1">
        <row r="7">
          <cell r="E7" t="str">
            <v>Проект</v>
          </cell>
        </row>
        <row r="9">
          <cell r="E9">
            <v>2</v>
          </cell>
        </row>
        <row r="13">
          <cell r="A13" t="str">
            <v>Эффективность полных затрат - NPV</v>
          </cell>
          <cell r="E13" t="str">
            <v>NPV</v>
          </cell>
          <cell r="F13">
            <v>-569705.75199806923</v>
          </cell>
          <cell r="G13">
            <v>718876.9549208947</v>
          </cell>
          <cell r="H13">
            <v>2007151.6921643934</v>
          </cell>
          <cell r="I13">
            <v>3295426.429407889</v>
          </cell>
          <cell r="J13">
            <v>4583121.404704541</v>
          </cell>
          <cell r="K13">
            <v>5870816.380001192</v>
          </cell>
          <cell r="L13">
            <v>7158511.355297843</v>
          </cell>
        </row>
        <row r="14">
          <cell r="A14" t="str">
            <v>Эффективность полных затрат - PBP</v>
          </cell>
          <cell r="E14" t="str">
            <v>PBP</v>
          </cell>
          <cell r="F14" t="str">
            <v>нет</v>
          </cell>
          <cell r="G14">
            <v>31.561705623449932</v>
          </cell>
          <cell r="H14">
            <v>29.457593715420888</v>
          </cell>
          <cell r="I14">
            <v>27.788465276345772</v>
          </cell>
          <cell r="J14">
            <v>26.433721452211579</v>
          </cell>
          <cell r="K14">
            <v>25.310109280209186</v>
          </cell>
          <cell r="L14">
            <v>24.326185690582157</v>
          </cell>
        </row>
        <row r="15">
          <cell r="A15" t="str">
            <v>Эффективность для собственного капитала - NPV</v>
          </cell>
          <cell r="E15" t="str">
            <v>NPV_OWN</v>
          </cell>
          <cell r="F15">
            <v>-806875.78026707913</v>
          </cell>
          <cell r="G15">
            <v>481706.92665188509</v>
          </cell>
          <cell r="H15">
            <v>1769981.6638953837</v>
          </cell>
          <cell r="I15">
            <v>3058256.4011388794</v>
          </cell>
          <cell r="J15">
            <v>4345951.3764355257</v>
          </cell>
          <cell r="K15">
            <v>5633646.3517321842</v>
          </cell>
          <cell r="L15">
            <v>6921341.3270288315</v>
          </cell>
        </row>
        <row r="16">
          <cell r="A16" t="str">
            <v>Эффективность для собственного капитала - PBP</v>
          </cell>
          <cell r="E16" t="str">
            <v>PBP_OWN</v>
          </cell>
          <cell r="F16" t="str">
            <v>нет</v>
          </cell>
          <cell r="G16">
            <v>32.021824632578195</v>
          </cell>
          <cell r="H16">
            <v>29.847672297406088</v>
          </cell>
          <cell r="I16">
            <v>28.127073116543333</v>
          </cell>
          <cell r="J16">
            <v>26.732390986148179</v>
          </cell>
          <cell r="K16">
            <v>25.577190109133035</v>
          </cell>
          <cell r="L16">
            <v>24.58156787111637</v>
          </cell>
        </row>
        <row r="17">
          <cell r="A17" t="str">
            <v>Эффективность для банка - NPV</v>
          </cell>
          <cell r="E17" t="str">
            <v>NPV_BANK</v>
          </cell>
          <cell r="F17">
            <v>10034214.745235726</v>
          </cell>
          <cell r="G17">
            <v>11322797.452154685</v>
          </cell>
          <cell r="H17">
            <v>12611072.189398184</v>
          </cell>
          <cell r="I17">
            <v>13899346.926641684</v>
          </cell>
          <cell r="J17">
            <v>15187041.901938334</v>
          </cell>
          <cell r="K17">
            <v>16474736.877234984</v>
          </cell>
          <cell r="L17">
            <v>17762431.852531638</v>
          </cell>
        </row>
        <row r="18">
          <cell r="A18" t="str">
            <v>Эффективность для банка - PBP</v>
          </cell>
          <cell r="E18" t="str">
            <v>PBP_BANK</v>
          </cell>
          <cell r="F18">
            <v>13.019915806445146</v>
          </cell>
          <cell r="G18">
            <v>12.247934000934237</v>
          </cell>
          <cell r="H18">
            <v>11.582739877635419</v>
          </cell>
          <cell r="I18">
            <v>11.027948110863024</v>
          </cell>
          <cell r="J18">
            <v>10.709253647219869</v>
          </cell>
          <cell r="K18">
            <v>10.449303424183185</v>
          </cell>
          <cell r="L18">
            <v>10.22829465026466</v>
          </cell>
        </row>
        <row r="19">
          <cell r="A19" t="str">
            <v>Суммарная чистая прибыль</v>
          </cell>
          <cell r="E19" t="str">
            <v>TotalProfit</v>
          </cell>
          <cell r="F19">
            <v>95050311.638706595</v>
          </cell>
          <cell r="G19">
            <v>106458960.07409954</v>
          </cell>
          <cell r="H19">
            <v>117867608.5094925</v>
          </cell>
          <cell r="I19">
            <v>129276256.94488545</v>
          </cell>
          <cell r="J19">
            <v>140684905.38027841</v>
          </cell>
          <cell r="K19">
            <v>152093553.81567138</v>
          </cell>
          <cell r="L19">
            <v>163502202.25106433</v>
          </cell>
        </row>
        <row r="53">
          <cell r="A53" t="str">
            <v>Наименование изменяемого параметра</v>
          </cell>
          <cell r="B53" t="str">
            <v>Область</v>
          </cell>
          <cell r="C53" t="str">
            <v>%?</v>
          </cell>
        </row>
        <row r="54">
          <cell r="A54" t="str">
            <v>Уровень цен на реализуемую продукцию</v>
          </cell>
          <cell r="B54" t="str">
            <v>SENS_Prices</v>
          </cell>
        </row>
        <row r="55">
          <cell r="A55" t="str">
            <v>Объем продаж</v>
          </cell>
          <cell r="B55" t="str">
            <v>SENS_Volume</v>
          </cell>
        </row>
        <row r="56">
          <cell r="A56" t="str">
            <v>Стоимость материалов и комплектующих</v>
          </cell>
          <cell r="B56" t="str">
            <v>SENS_Materials</v>
          </cell>
        </row>
        <row r="57">
          <cell r="A57" t="str">
            <v>Величина общих издержек</v>
          </cell>
          <cell r="B57" t="str">
            <v>SENS_GenExp</v>
          </cell>
        </row>
        <row r="58">
          <cell r="A58" t="str">
            <v>Размер инвестиций в постоянные активы</v>
          </cell>
          <cell r="B58" t="str">
            <v>SENS_Assets</v>
          </cell>
        </row>
        <row r="59">
          <cell r="A59" t="str">
            <v>Ставка дисконтирования</v>
          </cell>
          <cell r="B59" t="str">
            <v>SENS_Discount</v>
          </cell>
          <cell r="C59" t="str">
            <v>%</v>
          </cell>
        </row>
        <row r="60">
          <cell r="A60" t="str">
            <v>&lt; конец списка параметров &gt;</v>
          </cell>
        </row>
      </sheetData>
      <sheetData sheetId="2" refreshError="1"/>
      <sheetData sheetId="3">
        <row r="5">
          <cell r="B5" t="str">
            <v>5.11</v>
          </cell>
        </row>
        <row r="6">
          <cell r="B6">
            <v>39146</v>
          </cell>
        </row>
        <row r="8">
          <cell r="B8" t="b">
            <v>0</v>
          </cell>
        </row>
        <row r="9">
          <cell r="B9" t="b">
            <v>1</v>
          </cell>
        </row>
        <row r="10">
          <cell r="B10" t="b">
            <v>0</v>
          </cell>
        </row>
        <row r="11">
          <cell r="B11" t="b">
            <v>0</v>
          </cell>
        </row>
        <row r="12">
          <cell r="B12" t="b">
            <v>0</v>
          </cell>
        </row>
        <row r="13">
          <cell r="B13" t="b">
            <v>0</v>
          </cell>
        </row>
        <row r="14">
          <cell r="B14">
            <v>0</v>
          </cell>
        </row>
        <row r="15">
          <cell r="B15" t="str">
            <v>Проект</v>
          </cell>
        </row>
        <row r="18">
          <cell r="B18" t="str">
            <v>-</v>
          </cell>
        </row>
        <row r="19">
          <cell r="B19" t="str">
            <v>Альт-Инвест</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рт"/>
      <sheetName val="март (БП)"/>
      <sheetName val="3 мес."/>
      <sheetName val="3 мес. (БП)"/>
      <sheetName val="апрель"/>
      <sheetName val="апрель (без перекидок)"/>
      <sheetName val="апрель (БП)"/>
      <sheetName val="4 мес.(с наростанием)"/>
      <sheetName val="4 мес.(БП)"/>
      <sheetName val="ОАО Сахалинэнерго"/>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март"/>
      <sheetName val="fes"/>
    </sheetNames>
    <sheetDataSet>
      <sheetData sheetId="0" refreshError="1"/>
      <sheetData sheetId="1" refreshError="1"/>
      <sheetData sheetId="2" refreshError="1"/>
      <sheetData sheetId="3" refreshError="1"/>
      <sheetData sheetId="4" refreshError="1"/>
      <sheetData sheetId="5" refreshError="1"/>
      <sheetData sheetId="6" refreshError="1">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v>0</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v>0</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v>0</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v>0</v>
          </cell>
        </row>
        <row r="488">
          <cell r="A488" t="str">
            <v>Период выплаты процентов</v>
          </cell>
          <cell r="B488" t="str">
            <v>Period of interest payments</v>
          </cell>
          <cell r="D488" t="str">
            <v>дни</v>
          </cell>
          <cell r="E488" t="str">
            <v>int_int,del_str</v>
          </cell>
          <cell r="F488">
            <v>360</v>
          </cell>
          <cell r="G488">
            <v>0</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v>0</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v>0</v>
          </cell>
          <cell r="AL496">
            <v>0</v>
          </cell>
          <cell r="AM496">
            <v>0</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v>0</v>
          </cell>
        </row>
        <row r="507">
          <cell r="A507" t="str">
            <v>Период выплаты процентов</v>
          </cell>
          <cell r="B507" t="str">
            <v>Period of interest payments</v>
          </cell>
          <cell r="D507" t="str">
            <v>дни</v>
          </cell>
          <cell r="E507" t="str">
            <v>int_int,del_str</v>
          </cell>
          <cell r="F507">
            <v>360</v>
          </cell>
          <cell r="G507">
            <v>0</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v>0</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v>0</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v>0</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v>0</v>
          </cell>
        </row>
        <row r="535">
          <cell r="A535" t="str">
            <v>Период выплаты процентов</v>
          </cell>
          <cell r="B535" t="str">
            <v>Period of interest payments</v>
          </cell>
          <cell r="D535" t="str">
            <v>дни</v>
          </cell>
          <cell r="E535" t="str">
            <v>int_int,del_str</v>
          </cell>
          <cell r="F535">
            <v>30</v>
          </cell>
          <cell r="G535">
            <v>0</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v>0</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v>0</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v>0</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v>0</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v>0</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v>0</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v>0</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v>0</v>
          </cell>
        </row>
        <row r="1171">
          <cell r="A1171" t="str">
            <v>Дисконтированный срок окупаемости</v>
          </cell>
          <cell r="B1171" t="str">
            <v>Discounted pay-back period</v>
          </cell>
          <cell r="D1171" t="str">
            <v>лет</v>
          </cell>
          <cell r="F1171">
            <v>5.4789016464236084</v>
          </cell>
          <cell r="G1171">
            <v>0</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Лист1 (2)"/>
      <sheetName val="УФ-53 1кв02 скорр"/>
      <sheetName val="УФ-53 1кв 2002 факт "/>
      <sheetName val="УФ-53 2кв02 скорр"/>
      <sheetName val="УФ-53 3кв02скорр"/>
      <sheetName val="УФ-53 4кв02 скорр"/>
      <sheetName val="УФ-53 2002 всего"/>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асы"/>
      <sheetName val="пост1кв"/>
      <sheetName val="ГРЭС"/>
      <sheetName val="ТЭЦ_К"/>
      <sheetName val="ТЭЦ"/>
      <sheetName val="ТС"/>
      <sheetName val="СВОД"/>
      <sheetName val="КОД"/>
      <sheetName val="fes"/>
    </sheetNames>
    <sheetDataSet>
      <sheetData sheetId="0" refreshError="1"/>
      <sheetData sheetId="1" refreshError="1"/>
      <sheetData sheetId="2"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100000</v>
          </cell>
          <cell r="B11" t="str">
            <v>САХАЛИНСКИЙ</v>
          </cell>
          <cell r="C11">
            <v>322.697</v>
          </cell>
          <cell r="D11">
            <v>0.58177974342783401</v>
          </cell>
          <cell r="E11">
            <v>554.67211370866244</v>
          </cell>
          <cell r="F11">
            <v>332.4374966615963</v>
          </cell>
          <cell r="G11">
            <v>184393.80894930402</v>
          </cell>
          <cell r="H11">
            <v>0.54231547481539988</v>
          </cell>
          <cell r="I11">
            <v>595.03557428421834</v>
          </cell>
          <cell r="J11">
            <v>107.40614357065249</v>
          </cell>
          <cell r="K11">
            <v>65.589091950614275</v>
          </cell>
          <cell r="L11">
            <v>18.94639725079233</v>
          </cell>
          <cell r="M11">
            <v>22.870654369245887</v>
          </cell>
          <cell r="N11">
            <v>39027.84299561417</v>
          </cell>
          <cell r="O11">
            <v>11273.780368742149</v>
          </cell>
          <cell r="P11">
            <v>13608.852956860093</v>
          </cell>
          <cell r="Q11">
            <v>63910.476321216411</v>
          </cell>
          <cell r="R11">
            <v>248304.28527052043</v>
          </cell>
          <cell r="S11">
            <v>769.46573804689979</v>
          </cell>
        </row>
        <row r="12">
          <cell r="A12">
            <v>103000</v>
          </cell>
          <cell r="B12" t="str">
            <v>АО"УГОЛЬН.КОРПОР.САХ"</v>
          </cell>
          <cell r="C12">
            <v>190.297</v>
          </cell>
          <cell r="D12">
            <v>0.5546572258907646</v>
          </cell>
          <cell r="E12">
            <v>343.08937325099862</v>
          </cell>
          <cell r="F12">
            <v>333.51361465382689</v>
          </cell>
          <cell r="G12">
            <v>114424.97702225653</v>
          </cell>
          <cell r="H12">
            <v>0.51523004925193572</v>
          </cell>
          <cell r="I12">
            <v>369.3437529047323</v>
          </cell>
          <cell r="J12">
            <v>77.970205483135558</v>
          </cell>
          <cell r="K12">
            <v>77.970205483135558</v>
          </cell>
          <cell r="L12">
            <v>0</v>
          </cell>
          <cell r="M12">
            <v>0</v>
          </cell>
          <cell r="N12">
            <v>28797.808307894422</v>
          </cell>
          <cell r="O12">
            <v>0</v>
          </cell>
          <cell r="P12">
            <v>0</v>
          </cell>
          <cell r="Q12">
            <v>28797.808307894422</v>
          </cell>
          <cell r="R12">
            <v>143222.78533015095</v>
          </cell>
          <cell r="S12">
            <v>752.62765745204047</v>
          </cell>
        </row>
        <row r="13">
          <cell r="A13">
            <v>103050</v>
          </cell>
          <cell r="B13" t="str">
            <v>АО"ЛЕРМОНТОВСКОЕ"</v>
          </cell>
          <cell r="D13">
            <v>0.45</v>
          </cell>
          <cell r="E13">
            <v>0</v>
          </cell>
          <cell r="G13">
            <v>0</v>
          </cell>
          <cell r="H13">
            <v>0.45</v>
          </cell>
          <cell r="I13">
            <v>0</v>
          </cell>
          <cell r="J13">
            <v>67</v>
          </cell>
          <cell r="K13">
            <v>67</v>
          </cell>
          <cell r="N13">
            <v>0</v>
          </cell>
          <cell r="O13">
            <v>0</v>
          </cell>
          <cell r="P13">
            <v>0</v>
          </cell>
          <cell r="Q13">
            <v>0</v>
          </cell>
          <cell r="R13">
            <v>0</v>
          </cell>
          <cell r="S13" t="e">
            <v>#DIV/0!</v>
          </cell>
        </row>
        <row r="14">
          <cell r="A14">
            <v>103050</v>
          </cell>
          <cell r="B14" t="str">
            <v>АО"ЛЕРМОНТОВСКОЕ"</v>
          </cell>
          <cell r="C14">
            <v>65.92</v>
          </cell>
          <cell r="D14">
            <v>0.64</v>
          </cell>
          <cell r="E14">
            <v>103</v>
          </cell>
          <cell r="F14">
            <v>458</v>
          </cell>
          <cell r="G14">
            <v>47174</v>
          </cell>
          <cell r="H14">
            <v>0.51</v>
          </cell>
          <cell r="I14">
            <v>129.25490196078431</v>
          </cell>
          <cell r="J14">
            <v>72</v>
          </cell>
          <cell r="K14">
            <v>72</v>
          </cell>
          <cell r="N14">
            <v>9306.3529411764703</v>
          </cell>
          <cell r="O14">
            <v>0</v>
          </cell>
          <cell r="P14">
            <v>0</v>
          </cell>
          <cell r="Q14">
            <v>9306.3529411764703</v>
          </cell>
          <cell r="R14">
            <v>56480.352941176468</v>
          </cell>
          <cell r="S14">
            <v>856.80147058823525</v>
          </cell>
        </row>
        <row r="15">
          <cell r="A15">
            <v>103050</v>
          </cell>
          <cell r="B15" t="str">
            <v>АО"ЛЕРМОНТОВСКОЕ"</v>
          </cell>
          <cell r="C15">
            <v>109.66600000000001</v>
          </cell>
          <cell r="D15">
            <v>0.51000900000000005</v>
          </cell>
          <cell r="E15">
            <v>215.02757794470293</v>
          </cell>
          <cell r="F15">
            <v>268</v>
          </cell>
          <cell r="G15">
            <v>57627.390889180388</v>
          </cell>
          <cell r="H15">
            <v>0.51</v>
          </cell>
          <cell r="I15">
            <v>215.03137254901964</v>
          </cell>
          <cell r="J15">
            <v>72</v>
          </cell>
          <cell r="K15">
            <v>72</v>
          </cell>
          <cell r="N15">
            <v>15482.258823529413</v>
          </cell>
          <cell r="O15">
            <v>0</v>
          </cell>
          <cell r="P15">
            <v>0</v>
          </cell>
          <cell r="Q15">
            <v>15482.258823529413</v>
          </cell>
          <cell r="R15">
            <v>73109.649712709797</v>
          </cell>
          <cell r="S15">
            <v>666.65739347390979</v>
          </cell>
        </row>
        <row r="16">
          <cell r="A16">
            <v>103060</v>
          </cell>
          <cell r="B16" t="str">
            <v>АО"ЛОПАТИНСКИЙ"</v>
          </cell>
          <cell r="C16">
            <v>7.5209999999999999</v>
          </cell>
          <cell r="D16">
            <v>0.59026599999999996</v>
          </cell>
          <cell r="E16">
            <v>12.741713058180549</v>
          </cell>
          <cell r="F16">
            <v>296</v>
          </cell>
          <cell r="G16">
            <v>3771.5470652214426</v>
          </cell>
          <cell r="H16">
            <v>0.59</v>
          </cell>
          <cell r="I16">
            <v>12.747457627118644</v>
          </cell>
          <cell r="J16">
            <v>160</v>
          </cell>
          <cell r="K16">
            <v>160</v>
          </cell>
          <cell r="N16">
            <v>2039.593220338983</v>
          </cell>
          <cell r="O16">
            <v>0</v>
          </cell>
          <cell r="P16">
            <v>0</v>
          </cell>
          <cell r="Q16">
            <v>2039.593220338983</v>
          </cell>
          <cell r="R16">
            <v>5811.1402855604256</v>
          </cell>
          <cell r="S16">
            <v>772.65526998543089</v>
          </cell>
        </row>
        <row r="17">
          <cell r="A17">
            <v>103060</v>
          </cell>
          <cell r="B17" t="str">
            <v>АО"ЛОПАТИНСКИЙ"</v>
          </cell>
          <cell r="C17">
            <v>7.19</v>
          </cell>
          <cell r="D17">
            <v>0.58360000000000001</v>
          </cell>
          <cell r="E17">
            <v>12.320082248115147</v>
          </cell>
          <cell r="F17">
            <v>475</v>
          </cell>
          <cell r="G17">
            <v>5852.0390678546946</v>
          </cell>
          <cell r="H17">
            <v>0.58407699999999996</v>
          </cell>
          <cell r="I17">
            <v>12.310020767809725</v>
          </cell>
          <cell r="J17">
            <v>160</v>
          </cell>
          <cell r="K17">
            <v>160</v>
          </cell>
          <cell r="N17">
            <v>1969.603322849556</v>
          </cell>
          <cell r="O17">
            <v>0</v>
          </cell>
          <cell r="P17">
            <v>0</v>
          </cell>
          <cell r="Q17">
            <v>1969.603322849556</v>
          </cell>
          <cell r="R17">
            <v>7821.6423907042508</v>
          </cell>
          <cell r="S17">
            <v>1087.8501238809806</v>
          </cell>
        </row>
        <row r="18">
          <cell r="A18">
            <v>105000</v>
          </cell>
          <cell r="B18" t="str">
            <v>ЗАО "Разрезуголь"</v>
          </cell>
          <cell r="C18">
            <v>5.6199999999999992</v>
          </cell>
          <cell r="D18">
            <v>0.63007299999999999</v>
          </cell>
          <cell r="E18">
            <v>8.9196013795226889</v>
          </cell>
          <cell r="F18">
            <v>329</v>
          </cell>
          <cell r="G18">
            <v>2934.5488538629647</v>
          </cell>
          <cell r="H18">
            <v>0.63</v>
          </cell>
          <cell r="I18">
            <v>8.9206349206349191</v>
          </cell>
          <cell r="J18">
            <v>230.8</v>
          </cell>
          <cell r="K18">
            <v>120</v>
          </cell>
          <cell r="L18">
            <v>0</v>
          </cell>
          <cell r="M18">
            <v>110.80000000000001</v>
          </cell>
          <cell r="N18">
            <v>1070.4761904761904</v>
          </cell>
          <cell r="O18">
            <v>0</v>
          </cell>
          <cell r="P18">
            <v>988.40634920634909</v>
          </cell>
          <cell r="Q18">
            <v>2058.8825396825396</v>
          </cell>
          <cell r="R18">
            <v>4993.4313935455048</v>
          </cell>
          <cell r="S18">
            <v>888.51092411841739</v>
          </cell>
        </row>
        <row r="19">
          <cell r="A19">
            <v>105120</v>
          </cell>
          <cell r="B19" t="str">
            <v>ЗАО"Тымовскуголь"</v>
          </cell>
          <cell r="C19">
            <v>5.6199999999999992</v>
          </cell>
          <cell r="D19">
            <v>0.63007299999999999</v>
          </cell>
          <cell r="E19">
            <v>8.9196013795226889</v>
          </cell>
          <cell r="F19">
            <v>329</v>
          </cell>
          <cell r="G19">
            <v>2934.5488538629647</v>
          </cell>
          <cell r="H19">
            <v>0.63</v>
          </cell>
          <cell r="I19">
            <v>8.9206349206349191</v>
          </cell>
          <cell r="J19">
            <v>230.8</v>
          </cell>
          <cell r="K19">
            <v>120</v>
          </cell>
          <cell r="M19">
            <v>110.80000000000001</v>
          </cell>
          <cell r="N19">
            <v>1070.4761904761904</v>
          </cell>
          <cell r="O19">
            <v>0</v>
          </cell>
          <cell r="P19">
            <v>988.40634920634909</v>
          </cell>
          <cell r="Q19">
            <v>2058.8825396825396</v>
          </cell>
          <cell r="R19">
            <v>4993.4313935455048</v>
          </cell>
          <cell r="S19">
            <v>888.51092411841739</v>
          </cell>
        </row>
        <row r="20">
          <cell r="A20">
            <v>105310</v>
          </cell>
          <cell r="B20" t="str">
            <v>р-зСОСНА-ВСЕГО</v>
          </cell>
          <cell r="C20">
            <v>5.65</v>
          </cell>
          <cell r="D20">
            <v>0.63985999999999998</v>
          </cell>
          <cell r="E20">
            <v>8.8300565748757549</v>
          </cell>
          <cell r="F20">
            <v>257</v>
          </cell>
          <cell r="G20">
            <v>2269.3245397430692</v>
          </cell>
          <cell r="H20">
            <v>0.58609960000000005</v>
          </cell>
          <cell r="I20">
            <v>9.6399997543079703</v>
          </cell>
          <cell r="J20">
            <v>330.73</v>
          </cell>
          <cell r="K20">
            <v>137</v>
          </cell>
          <cell r="L20">
            <v>152.47999999999999</v>
          </cell>
          <cell r="M20">
            <v>41.25</v>
          </cell>
          <cell r="N20">
            <v>1320.6799663401919</v>
          </cell>
          <cell r="O20">
            <v>1469.9071625368792</v>
          </cell>
          <cell r="P20">
            <v>397.64998986520379</v>
          </cell>
          <cell r="Q20">
            <v>3188.237118742275</v>
          </cell>
          <cell r="R20">
            <v>5457.5616584853442</v>
          </cell>
          <cell r="S20">
            <v>965.94011654607857</v>
          </cell>
        </row>
        <row r="21">
          <cell r="A21">
            <v>105311</v>
          </cell>
          <cell r="B21" t="str">
            <v>р-зСОСНА</v>
          </cell>
          <cell r="C21">
            <v>5.65</v>
          </cell>
          <cell r="D21">
            <v>0.63985999999999998</v>
          </cell>
          <cell r="E21">
            <v>8.8300565748757549</v>
          </cell>
          <cell r="F21">
            <v>257</v>
          </cell>
          <cell r="G21">
            <v>2269.3245397430692</v>
          </cell>
          <cell r="H21">
            <v>0.58609960000000005</v>
          </cell>
          <cell r="I21">
            <v>9.6399997543079703</v>
          </cell>
          <cell r="J21">
            <v>330.73</v>
          </cell>
          <cell r="K21">
            <v>137</v>
          </cell>
          <cell r="L21">
            <v>152.47999999999999</v>
          </cell>
          <cell r="M21">
            <v>41.25</v>
          </cell>
          <cell r="N21">
            <v>1320.6799663401919</v>
          </cell>
          <cell r="O21">
            <v>1469.9071625368792</v>
          </cell>
          <cell r="P21">
            <v>397.64998986520379</v>
          </cell>
          <cell r="Q21">
            <v>3188.237118742275</v>
          </cell>
          <cell r="R21">
            <v>5457.5616584853442</v>
          </cell>
          <cell r="S21">
            <v>965.94011654607857</v>
          </cell>
        </row>
        <row r="22">
          <cell r="A22">
            <v>105311</v>
          </cell>
          <cell r="B22" t="str">
            <v>р-зСОСНА</v>
          </cell>
          <cell r="D22">
            <v>0.57299999999999995</v>
          </cell>
          <cell r="E22">
            <v>0</v>
          </cell>
          <cell r="F22">
            <v>240</v>
          </cell>
          <cell r="G22">
            <v>0</v>
          </cell>
          <cell r="H22">
            <v>0.57299999999999995</v>
          </cell>
          <cell r="I22">
            <v>0</v>
          </cell>
          <cell r="J22">
            <v>0</v>
          </cell>
          <cell r="N22">
            <v>0</v>
          </cell>
          <cell r="O22">
            <v>0</v>
          </cell>
          <cell r="P22">
            <v>0</v>
          </cell>
          <cell r="Q22">
            <v>0</v>
          </cell>
          <cell r="R22">
            <v>0</v>
          </cell>
          <cell r="S22" t="e">
            <v>#DIV/0!</v>
          </cell>
        </row>
        <row r="23">
          <cell r="A23">
            <v>104140</v>
          </cell>
          <cell r="B23" t="str">
            <v>р."НИКОЛЬСКИЙ"</v>
          </cell>
          <cell r="C23">
            <v>7</v>
          </cell>
          <cell r="D23">
            <v>0.63980000000000004</v>
          </cell>
          <cell r="E23">
            <v>10.940919037199125</v>
          </cell>
          <cell r="F23">
            <v>316</v>
          </cell>
          <cell r="G23">
            <v>3457.3304157549233</v>
          </cell>
          <cell r="H23">
            <v>0.54012300000000002</v>
          </cell>
          <cell r="I23">
            <v>12.960010960466413</v>
          </cell>
          <cell r="J23">
            <v>403.3</v>
          </cell>
          <cell r="K23">
            <v>137</v>
          </cell>
          <cell r="L23">
            <v>213.5</v>
          </cell>
          <cell r="M23">
            <v>52.800000000000004</v>
          </cell>
          <cell r="N23">
            <v>1775.5215015838985</v>
          </cell>
          <cell r="O23">
            <v>2766.9623400595792</v>
          </cell>
          <cell r="P23">
            <v>684.28857871262665</v>
          </cell>
          <cell r="Q23">
            <v>5226.7724203561047</v>
          </cell>
          <cell r="R23">
            <v>8684.1028361110275</v>
          </cell>
          <cell r="S23">
            <v>1240.5861194444326</v>
          </cell>
        </row>
        <row r="24">
          <cell r="A24" t="str">
            <v>Контр</v>
          </cell>
        </row>
        <row r="25">
          <cell r="A25">
            <v>100280</v>
          </cell>
          <cell r="B25" t="str">
            <v>АО ЦЕНТРАЛЬНЫЙ</v>
          </cell>
          <cell r="C25">
            <v>23.93</v>
          </cell>
          <cell r="D25">
            <v>0.56002799999999997</v>
          </cell>
          <cell r="E25">
            <v>42.730006356825015</v>
          </cell>
          <cell r="F25">
            <v>289</v>
          </cell>
          <cell r="G25">
            <v>12348.97183712243</v>
          </cell>
          <cell r="H25">
            <v>0.56000000000000005</v>
          </cell>
          <cell r="I25">
            <v>42.732142857142854</v>
          </cell>
          <cell r="J25">
            <v>75.350000000000009</v>
          </cell>
          <cell r="K25">
            <v>0</v>
          </cell>
          <cell r="L25">
            <v>0</v>
          </cell>
          <cell r="M25">
            <v>75.350000000000009</v>
          </cell>
          <cell r="N25">
            <v>0</v>
          </cell>
          <cell r="O25">
            <v>0</v>
          </cell>
          <cell r="P25">
            <v>3219.8669642857144</v>
          </cell>
          <cell r="Q25">
            <v>3219.8669642857144</v>
          </cell>
          <cell r="R25">
            <v>15568.838801408145</v>
          </cell>
          <cell r="S25">
            <v>650.59919771868556</v>
          </cell>
        </row>
        <row r="26">
          <cell r="A26">
            <v>102000</v>
          </cell>
          <cell r="B26" t="str">
            <v>ООО "Сахподземуголь"</v>
          </cell>
          <cell r="C26">
            <v>17.350000000000001</v>
          </cell>
          <cell r="D26">
            <v>0.81916557578185722</v>
          </cell>
          <cell r="E26">
            <v>21.180089243179189</v>
          </cell>
          <cell r="F26">
            <v>587.3087806502233</v>
          </cell>
          <cell r="G26">
            <v>12439.25238747448</v>
          </cell>
          <cell r="H26">
            <v>0.79740589422658736</v>
          </cell>
          <cell r="I26">
            <v>21.75805336481486</v>
          </cell>
          <cell r="J26">
            <v>290.5342501180258</v>
          </cell>
          <cell r="K26">
            <v>137</v>
          </cell>
          <cell r="L26">
            <v>153.5342501180258</v>
          </cell>
          <cell r="M26">
            <v>0</v>
          </cell>
          <cell r="N26">
            <v>2980.8533109796358</v>
          </cell>
          <cell r="O26">
            <v>3340.6064073948373</v>
          </cell>
          <cell r="P26">
            <v>0</v>
          </cell>
          <cell r="Q26">
            <v>6321.4597183744736</v>
          </cell>
          <cell r="R26">
            <v>18760.712105848954</v>
          </cell>
          <cell r="S26">
            <v>1081.3090550921586</v>
          </cell>
        </row>
        <row r="27">
          <cell r="A27">
            <v>102320</v>
          </cell>
          <cell r="B27" t="str">
            <v>ООО "шахта Островная"</v>
          </cell>
          <cell r="C27">
            <v>0</v>
          </cell>
          <cell r="D27">
            <v>0.57399999999999995</v>
          </cell>
          <cell r="E27">
            <v>0</v>
          </cell>
          <cell r="F27">
            <v>550</v>
          </cell>
          <cell r="G27">
            <v>0</v>
          </cell>
          <cell r="H27">
            <v>0.57399999999999995</v>
          </cell>
          <cell r="I27">
            <v>0</v>
          </cell>
          <cell r="J27">
            <v>278.39999999999998</v>
          </cell>
          <cell r="K27">
            <v>85</v>
          </cell>
          <cell r="L27">
            <v>193.4</v>
          </cell>
          <cell r="M27">
            <v>0</v>
          </cell>
          <cell r="N27">
            <v>0</v>
          </cell>
          <cell r="O27">
            <v>0</v>
          </cell>
          <cell r="P27">
            <v>0</v>
          </cell>
          <cell r="Q27">
            <v>0</v>
          </cell>
          <cell r="R27">
            <v>0</v>
          </cell>
          <cell r="S27" t="e">
            <v>#DIV/0!</v>
          </cell>
        </row>
        <row r="28">
          <cell r="A28">
            <v>102320</v>
          </cell>
          <cell r="B28" t="str">
            <v>ООО "шахта Островная"</v>
          </cell>
          <cell r="C28">
            <v>0</v>
          </cell>
          <cell r="D28">
            <v>0.57399999999999995</v>
          </cell>
          <cell r="E28">
            <v>0</v>
          </cell>
          <cell r="F28">
            <v>506</v>
          </cell>
          <cell r="G28">
            <v>0</v>
          </cell>
          <cell r="H28">
            <v>0.57399999999999995</v>
          </cell>
          <cell r="I28">
            <v>0</v>
          </cell>
          <cell r="J28">
            <v>278.39999999999998</v>
          </cell>
          <cell r="K28">
            <v>85</v>
          </cell>
          <cell r="L28">
            <v>193.4</v>
          </cell>
          <cell r="N28">
            <v>0</v>
          </cell>
          <cell r="O28">
            <v>0</v>
          </cell>
          <cell r="P28">
            <v>0</v>
          </cell>
          <cell r="Q28">
            <v>0</v>
          </cell>
          <cell r="R28">
            <v>0</v>
          </cell>
          <cell r="S28" t="e">
            <v>#DIV/0!</v>
          </cell>
        </row>
        <row r="29">
          <cell r="A29">
            <v>102295</v>
          </cell>
          <cell r="B29" t="str">
            <v>ООО "ШУ Шахтерское"</v>
          </cell>
          <cell r="C29">
            <v>12.85</v>
          </cell>
          <cell r="D29">
            <v>0.83009999999999995</v>
          </cell>
          <cell r="E29">
            <v>15.480062643055055</v>
          </cell>
          <cell r="F29">
            <v>590</v>
          </cell>
          <cell r="G29">
            <v>9133.2369594024822</v>
          </cell>
          <cell r="H29">
            <v>0.81020000000000003</v>
          </cell>
          <cell r="I29">
            <v>15.860281411997036</v>
          </cell>
          <cell r="J29">
            <v>290.93</v>
          </cell>
          <cell r="K29">
            <v>137</v>
          </cell>
          <cell r="L29">
            <v>153.93</v>
          </cell>
          <cell r="M29">
            <v>0</v>
          </cell>
          <cell r="N29">
            <v>2172.8585534435938</v>
          </cell>
          <cell r="O29">
            <v>2441.3731177487039</v>
          </cell>
          <cell r="P29">
            <v>0</v>
          </cell>
          <cell r="Q29">
            <v>4614.2316711922977</v>
          </cell>
          <cell r="R29">
            <v>13747.46863059478</v>
          </cell>
          <cell r="S29">
            <v>1069.8419167778038</v>
          </cell>
        </row>
        <row r="30">
          <cell r="A30">
            <v>102320</v>
          </cell>
          <cell r="B30" t="str">
            <v>ООО "шахта Островная"</v>
          </cell>
          <cell r="C30">
            <v>4.5</v>
          </cell>
          <cell r="D30">
            <v>0.78947000000000001</v>
          </cell>
          <cell r="E30">
            <v>5.7000266001241338</v>
          </cell>
          <cell r="F30">
            <v>580</v>
          </cell>
          <cell r="G30">
            <v>3306.0154280719976</v>
          </cell>
          <cell r="H30">
            <v>0.76300000000000001</v>
          </cell>
          <cell r="I30">
            <v>5.8977719528178243</v>
          </cell>
          <cell r="J30">
            <v>289.47000000000003</v>
          </cell>
          <cell r="K30">
            <v>137</v>
          </cell>
          <cell r="L30">
            <v>152.47</v>
          </cell>
          <cell r="N30">
            <v>807.9947575360419</v>
          </cell>
          <cell r="O30">
            <v>899.2332896461337</v>
          </cell>
          <cell r="P30">
            <v>0</v>
          </cell>
          <cell r="Q30">
            <v>1707.2280471821757</v>
          </cell>
          <cell r="R30">
            <v>5013.2434752541731</v>
          </cell>
          <cell r="S30">
            <v>1114.0541056120385</v>
          </cell>
        </row>
        <row r="31">
          <cell r="A31">
            <v>102295</v>
          </cell>
          <cell r="B31" t="str">
            <v>ООО "ШУ Шахтерское"</v>
          </cell>
          <cell r="C31">
            <v>0</v>
          </cell>
          <cell r="D31">
            <v>0.74</v>
          </cell>
          <cell r="E31">
            <v>0</v>
          </cell>
          <cell r="F31">
            <v>425</v>
          </cell>
          <cell r="G31">
            <v>0</v>
          </cell>
          <cell r="H31">
            <v>0.68</v>
          </cell>
          <cell r="I31">
            <v>0</v>
          </cell>
          <cell r="J31">
            <v>245</v>
          </cell>
          <cell r="K31">
            <v>65</v>
          </cell>
          <cell r="L31">
            <v>0</v>
          </cell>
          <cell r="M31">
            <v>180</v>
          </cell>
          <cell r="N31">
            <v>0</v>
          </cell>
          <cell r="O31">
            <v>0</v>
          </cell>
          <cell r="P31">
            <v>0</v>
          </cell>
          <cell r="Q31">
            <v>0</v>
          </cell>
          <cell r="R31">
            <v>0</v>
          </cell>
          <cell r="S31" t="e">
            <v>#DIV/0!</v>
          </cell>
        </row>
        <row r="32">
          <cell r="A32">
            <v>102400</v>
          </cell>
          <cell r="B32" t="str">
            <v>ЗАО "БОШНЯКОВ.УР"-всего</v>
          </cell>
          <cell r="C32">
            <v>16.579999999999998</v>
          </cell>
          <cell r="D32">
            <v>0.83990000000000009</v>
          </cell>
          <cell r="E32">
            <v>19.740445291106081</v>
          </cell>
          <cell r="F32">
            <v>382</v>
          </cell>
          <cell r="G32">
            <v>7540.8501012025226</v>
          </cell>
          <cell r="H32">
            <v>0.73688799999999999</v>
          </cell>
          <cell r="I32">
            <v>22.500027141166633</v>
          </cell>
          <cell r="J32">
            <v>340.88</v>
          </cell>
          <cell r="K32">
            <v>137</v>
          </cell>
          <cell r="L32">
            <v>164.28</v>
          </cell>
          <cell r="M32">
            <v>39.6</v>
          </cell>
          <cell r="N32">
            <v>3082.5037183398285</v>
          </cell>
          <cell r="O32">
            <v>3696.3044587508543</v>
          </cell>
          <cell r="P32">
            <v>891.00107479019869</v>
          </cell>
          <cell r="Q32">
            <v>7669.8092518808817</v>
          </cell>
          <cell r="R32">
            <v>15210.659353083403</v>
          </cell>
          <cell r="S32">
            <v>917.41009367209926</v>
          </cell>
        </row>
        <row r="33">
          <cell r="A33">
            <v>102260</v>
          </cell>
          <cell r="B33" t="str">
            <v>ООО шСИНЕГОРСКАЯ</v>
          </cell>
          <cell r="D33">
            <v>0.69199999999999995</v>
          </cell>
          <cell r="E33">
            <v>0</v>
          </cell>
          <cell r="G33">
            <v>0</v>
          </cell>
          <cell r="H33">
            <v>0.69199999999999995</v>
          </cell>
          <cell r="I33">
            <v>0</v>
          </cell>
          <cell r="J33">
            <v>0</v>
          </cell>
          <cell r="N33">
            <v>0</v>
          </cell>
          <cell r="O33">
            <v>0</v>
          </cell>
          <cell r="P33">
            <v>0</v>
          </cell>
          <cell r="Q33">
            <v>0</v>
          </cell>
          <cell r="R33">
            <v>0</v>
          </cell>
          <cell r="S33" t="e">
            <v>#DIV/0!</v>
          </cell>
        </row>
        <row r="34">
          <cell r="A34">
            <v>102410</v>
          </cell>
          <cell r="B34" t="str">
            <v>ЗАО "БОШНЯКОВСКИЙ УР"</v>
          </cell>
          <cell r="C34">
            <v>16.579999999999998</v>
          </cell>
          <cell r="D34">
            <v>0.83989999999999998</v>
          </cell>
          <cell r="E34">
            <v>19.740445291106081</v>
          </cell>
          <cell r="F34">
            <v>382</v>
          </cell>
          <cell r="G34">
            <v>7540.8501012025226</v>
          </cell>
          <cell r="H34">
            <v>0.73688799999999999</v>
          </cell>
          <cell r="I34">
            <v>22.500027141166633</v>
          </cell>
          <cell r="J34">
            <v>340.88</v>
          </cell>
          <cell r="K34">
            <v>137</v>
          </cell>
          <cell r="L34">
            <v>164.28</v>
          </cell>
          <cell r="M34">
            <v>39.6</v>
          </cell>
          <cell r="N34">
            <v>3082.5037183398285</v>
          </cell>
          <cell r="O34">
            <v>3696.3044587508543</v>
          </cell>
          <cell r="P34">
            <v>891.00107479019869</v>
          </cell>
          <cell r="Q34">
            <v>7669.8092518808817</v>
          </cell>
          <cell r="R34">
            <v>15210.659353083403</v>
          </cell>
          <cell r="S34">
            <v>917.41009367209926</v>
          </cell>
        </row>
        <row r="35">
          <cell r="A35">
            <v>102410</v>
          </cell>
          <cell r="B35" t="str">
            <v>ЗАО "БОШНЯКОВСКИЙ УР"</v>
          </cell>
          <cell r="D35">
            <v>0.69199999999999995</v>
          </cell>
          <cell r="E35">
            <v>0</v>
          </cell>
          <cell r="F35">
            <v>301</v>
          </cell>
          <cell r="G35">
            <v>0</v>
          </cell>
          <cell r="H35">
            <v>0.69199999999999995</v>
          </cell>
          <cell r="I35">
            <v>0</v>
          </cell>
          <cell r="J35">
            <v>308.85000000000002</v>
          </cell>
          <cell r="K35">
            <v>74</v>
          </cell>
          <cell r="L35">
            <v>206.85</v>
          </cell>
          <cell r="M35">
            <v>28</v>
          </cell>
          <cell r="N35">
            <v>0</v>
          </cell>
          <cell r="O35">
            <v>0</v>
          </cell>
          <cell r="P35">
            <v>0</v>
          </cell>
          <cell r="Q35">
            <v>0</v>
          </cell>
          <cell r="R35">
            <v>0</v>
          </cell>
          <cell r="S35" t="e">
            <v>#DIV/0!</v>
          </cell>
        </row>
        <row r="36">
          <cell r="A36">
            <v>107100</v>
          </cell>
          <cell r="B36" t="str">
            <v>ЗАО"ПОРОНАЙСКУГОЛЬ"</v>
          </cell>
          <cell r="C36">
            <v>56.27</v>
          </cell>
          <cell r="D36">
            <v>0.56699999999999995</v>
          </cell>
          <cell r="E36">
            <v>99.241622574955926</v>
          </cell>
          <cell r="F36">
            <v>292</v>
          </cell>
          <cell r="G36">
            <v>28978.553791887131</v>
          </cell>
          <cell r="H36">
            <v>0.52500000000000002</v>
          </cell>
          <cell r="I36">
            <v>107.18095238095238</v>
          </cell>
          <cell r="J36">
            <v>69.300000000000011</v>
          </cell>
          <cell r="K36">
            <v>0</v>
          </cell>
          <cell r="L36">
            <v>0</v>
          </cell>
          <cell r="M36">
            <v>69.300000000000011</v>
          </cell>
          <cell r="N36">
            <v>0</v>
          </cell>
          <cell r="O36">
            <v>0</v>
          </cell>
          <cell r="P36">
            <v>7427.6400000000012</v>
          </cell>
          <cell r="Q36">
            <v>7427.6400000000012</v>
          </cell>
          <cell r="R36">
            <v>36406.193791887134</v>
          </cell>
          <cell r="S36">
            <v>646.99118165784841</v>
          </cell>
        </row>
        <row r="38">
          <cell r="A38">
            <v>308000</v>
          </cell>
          <cell r="B38" t="str">
            <v>ЗАО"ПРОМСБЫТКОМПЛЕКТ"</v>
          </cell>
          <cell r="C38">
            <v>74.097999999999999</v>
          </cell>
          <cell r="D38">
            <v>0.89999999999999991</v>
          </cell>
          <cell r="E38">
            <v>82.331111111111113</v>
          </cell>
          <cell r="F38">
            <v>463.15949553294286</v>
          </cell>
          <cell r="G38">
            <v>38132.435888888889</v>
          </cell>
          <cell r="H38">
            <v>0.81899999999999995</v>
          </cell>
          <cell r="I38">
            <v>90.473748473748472</v>
          </cell>
          <cell r="J38">
            <v>565</v>
          </cell>
          <cell r="K38">
            <v>411.00000000000006</v>
          </cell>
          <cell r="L38">
            <v>154</v>
          </cell>
          <cell r="M38">
            <v>0</v>
          </cell>
          <cell r="N38">
            <v>37184.710622710627</v>
          </cell>
          <cell r="O38">
            <v>13932.957264957266</v>
          </cell>
          <cell r="P38">
            <v>0</v>
          </cell>
          <cell r="Q38">
            <v>51117.667887667885</v>
          </cell>
          <cell r="R38">
            <v>89250.103776556774</v>
          </cell>
          <cell r="S38">
            <v>1204.4873515689596</v>
          </cell>
        </row>
        <row r="39">
          <cell r="A39">
            <v>308010</v>
          </cell>
          <cell r="B39" t="str">
            <v>НЕРЮНГРИНСКИЙ</v>
          </cell>
          <cell r="C39">
            <v>60.097999999999999</v>
          </cell>
          <cell r="D39">
            <v>0.9</v>
          </cell>
          <cell r="E39">
            <v>66.775555555555556</v>
          </cell>
          <cell r="F39">
            <v>471.35</v>
          </cell>
          <cell r="G39">
            <v>31474.658111111112</v>
          </cell>
          <cell r="H39">
            <v>0.81899999999999995</v>
          </cell>
          <cell r="I39">
            <v>73.379731379731382</v>
          </cell>
          <cell r="J39">
            <v>565</v>
          </cell>
          <cell r="K39">
            <v>411</v>
          </cell>
          <cell r="L39">
            <v>154</v>
          </cell>
          <cell r="M39">
            <v>0</v>
          </cell>
          <cell r="N39">
            <v>30159.0695970696</v>
          </cell>
          <cell r="O39">
            <v>11300.478632478633</v>
          </cell>
          <cell r="P39">
            <v>0</v>
          </cell>
          <cell r="Q39">
            <v>41459.548229548229</v>
          </cell>
          <cell r="R39">
            <v>72934.206340659337</v>
          </cell>
          <cell r="S39">
            <v>1213.5879120879119</v>
          </cell>
        </row>
        <row r="40">
          <cell r="A40">
            <v>308010</v>
          </cell>
          <cell r="B40" t="str">
            <v>НЕРЮНГРИНСКИЙ</v>
          </cell>
          <cell r="C40">
            <v>14</v>
          </cell>
          <cell r="D40">
            <v>0.9</v>
          </cell>
          <cell r="E40">
            <v>15.555555555555555</v>
          </cell>
          <cell r="F40">
            <v>428</v>
          </cell>
          <cell r="G40">
            <v>6657.7777777777774</v>
          </cell>
          <cell r="H40">
            <v>0.81899999999999995</v>
          </cell>
          <cell r="I40">
            <v>17.094017094017094</v>
          </cell>
          <cell r="J40">
            <v>565</v>
          </cell>
          <cell r="K40">
            <v>411</v>
          </cell>
          <cell r="L40">
            <v>154</v>
          </cell>
          <cell r="M40">
            <v>0</v>
          </cell>
          <cell r="N40">
            <v>7025.6410256410254</v>
          </cell>
          <cell r="O40">
            <v>2632.4786324786323</v>
          </cell>
          <cell r="P40">
            <v>0</v>
          </cell>
          <cell r="Q40">
            <v>9658.1196581196582</v>
          </cell>
          <cell r="R40">
            <v>16315.897435897436</v>
          </cell>
          <cell r="S40">
            <v>1165.4212454212454</v>
          </cell>
        </row>
        <row r="43">
          <cell r="A43" t="str">
            <v>Контр</v>
          </cell>
        </row>
        <row r="44">
          <cell r="A44">
            <v>400040</v>
          </cell>
          <cell r="B44" t="str">
            <v>МАЗУТ</v>
          </cell>
          <cell r="C44">
            <v>11.99</v>
          </cell>
          <cell r="D44">
            <v>1.3941859999999999</v>
          </cell>
          <cell r="E44">
            <v>8.6000002869057646</v>
          </cell>
          <cell r="F44">
            <v>3250</v>
          </cell>
          <cell r="G44">
            <v>27950.000932443734</v>
          </cell>
          <cell r="H44">
            <v>1.3939999999999999</v>
          </cell>
          <cell r="I44">
            <v>8.6011477761836446</v>
          </cell>
          <cell r="J44">
            <v>650</v>
          </cell>
          <cell r="K44">
            <v>405</v>
          </cell>
          <cell r="L44">
            <v>245</v>
          </cell>
          <cell r="M44">
            <v>0</v>
          </cell>
          <cell r="N44">
            <v>3483.4648493543759</v>
          </cell>
          <cell r="O44">
            <v>2107.281205164993</v>
          </cell>
          <cell r="P44">
            <v>0</v>
          </cell>
          <cell r="Q44">
            <v>5590.746054519369</v>
          </cell>
          <cell r="R44">
            <v>33540.746986963102</v>
          </cell>
          <cell r="S44">
            <v>2797.3934100886659</v>
          </cell>
        </row>
        <row r="45">
          <cell r="A45">
            <v>400040</v>
          </cell>
          <cell r="B45" t="str">
            <v>МАЗУТ</v>
          </cell>
          <cell r="C45">
            <v>11.79</v>
          </cell>
          <cell r="D45">
            <v>1.39361</v>
          </cell>
          <cell r="E45">
            <v>8.4600426231155055</v>
          </cell>
          <cell r="F45">
            <v>3250</v>
          </cell>
          <cell r="G45">
            <v>27495.138525125392</v>
          </cell>
          <cell r="H45">
            <v>1.3939999999999999</v>
          </cell>
          <cell r="I45">
            <v>8.4576757532281199</v>
          </cell>
          <cell r="J45">
            <v>650</v>
          </cell>
          <cell r="K45">
            <v>405</v>
          </cell>
          <cell r="L45">
            <v>245</v>
          </cell>
          <cell r="M45">
            <v>0</v>
          </cell>
          <cell r="N45">
            <v>3425.3586800573885</v>
          </cell>
          <cell r="O45">
            <v>2072.1305595408894</v>
          </cell>
          <cell r="P45">
            <v>0</v>
          </cell>
          <cell r="Q45">
            <v>5497.4892395982779</v>
          </cell>
          <cell r="R45">
            <v>32992.627764723671</v>
          </cell>
          <cell r="S45">
            <v>2798.3568926822454</v>
          </cell>
        </row>
        <row r="46">
          <cell r="G46">
            <v>0</v>
          </cell>
          <cell r="I46">
            <v>0</v>
          </cell>
          <cell r="K46">
            <v>0</v>
          </cell>
          <cell r="Q46">
            <v>0</v>
          </cell>
        </row>
        <row r="47">
          <cell r="A47">
            <v>400010</v>
          </cell>
          <cell r="B47" t="str">
            <v>НЕФТЬ</v>
          </cell>
          <cell r="D47">
            <v>1.3959999999999999</v>
          </cell>
          <cell r="E47">
            <v>0</v>
          </cell>
          <cell r="F47">
            <v>2144</v>
          </cell>
          <cell r="G47">
            <v>0</v>
          </cell>
          <cell r="H47">
            <v>1.3959999999999999</v>
          </cell>
          <cell r="I47">
            <v>0</v>
          </cell>
          <cell r="J47">
            <v>293.83000000000004</v>
          </cell>
          <cell r="K47">
            <v>127</v>
          </cell>
          <cell r="L47">
            <v>0</v>
          </cell>
          <cell r="M47">
            <v>166.83</v>
          </cell>
          <cell r="N47">
            <v>0</v>
          </cell>
          <cell r="O47">
            <v>0</v>
          </cell>
          <cell r="P47">
            <v>0</v>
          </cell>
          <cell r="Q47">
            <v>0</v>
          </cell>
          <cell r="R47">
            <v>0</v>
          </cell>
          <cell r="S47" t="e">
            <v>#DIV/0!</v>
          </cell>
        </row>
        <row r="48">
          <cell r="A48" t="str">
            <v>Контр.</v>
          </cell>
        </row>
        <row r="49">
          <cell r="B49" t="str">
            <v>И Т О Г О</v>
          </cell>
          <cell r="C49">
            <v>420.57500000000005</v>
          </cell>
          <cell r="G49">
            <v>277971.38429576205</v>
          </cell>
          <cell r="N49">
            <v>83121.377147736566</v>
          </cell>
          <cell r="O49">
            <v>29386.149398405294</v>
          </cell>
          <cell r="P49">
            <v>13608.852956860093</v>
          </cell>
          <cell r="Q49">
            <v>126116.37950300195</v>
          </cell>
          <cell r="R49">
            <v>404087.76379876398</v>
          </cell>
          <cell r="S49">
            <v>960.79834464427017</v>
          </cell>
        </row>
      </sheetData>
      <sheetData sheetId="3"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431.52199999999999</v>
          </cell>
          <cell r="D12">
            <v>0.67833751940695619</v>
          </cell>
          <cell r="E12">
            <v>636.14644281693677</v>
          </cell>
          <cell r="F12">
            <v>426.19632391640556</v>
          </cell>
          <cell r="G12">
            <v>271123.27540107636</v>
          </cell>
          <cell r="H12">
            <v>0.62262339809475054</v>
          </cell>
          <cell r="I12">
            <v>693.07064482393764</v>
          </cell>
          <cell r="J12">
            <v>298.09920148064219</v>
          </cell>
          <cell r="K12">
            <v>91.927377191407899</v>
          </cell>
          <cell r="L12">
            <v>16.501814772562</v>
          </cell>
          <cell r="M12">
            <v>189.67000951667237</v>
          </cell>
          <cell r="N12">
            <v>63712.16658702241</v>
          </cell>
          <cell r="O12">
            <v>11436.923405184725</v>
          </cell>
          <cell r="P12">
            <v>131454.71579948251</v>
          </cell>
          <cell r="Q12">
            <v>206603.80579168958</v>
          </cell>
          <cell r="R12">
            <v>477727.08119276597</v>
          </cell>
          <cell r="S12">
            <v>1107.0746826181885</v>
          </cell>
        </row>
        <row r="13">
          <cell r="A13">
            <v>102000</v>
          </cell>
          <cell r="B13" t="str">
            <v>ООО "Сахподземуголь"</v>
          </cell>
          <cell r="C13">
            <v>180.22000000000003</v>
          </cell>
          <cell r="D13">
            <v>0.77526552830200657</v>
          </cell>
          <cell r="E13">
            <v>232.46228991339197</v>
          </cell>
          <cell r="F13">
            <v>620.30947614882848</v>
          </cell>
          <cell r="G13">
            <v>144198.56128053326</v>
          </cell>
          <cell r="H13">
            <v>0.6987147606866817</v>
          </cell>
          <cell r="I13">
            <v>257.93071814152563</v>
          </cell>
          <cell r="J13">
            <v>279.17136577387123</v>
          </cell>
          <cell r="K13">
            <v>81.858262154447715</v>
          </cell>
          <cell r="L13">
            <v>25.28011990003337</v>
          </cell>
          <cell r="M13">
            <v>172.03298371939013</v>
          </cell>
          <cell r="N13">
            <v>21113.760343313967</v>
          </cell>
          <cell r="O13">
            <v>6520.5194805194806</v>
          </cell>
          <cell r="P13">
            <v>44372.591034771685</v>
          </cell>
          <cell r="Q13">
            <v>72006.870858605136</v>
          </cell>
          <cell r="R13">
            <v>216205.4321391384</v>
          </cell>
          <cell r="S13">
            <v>1199.6750201927553</v>
          </cell>
        </row>
        <row r="14">
          <cell r="A14">
            <v>102160</v>
          </cell>
          <cell r="B14" t="str">
            <v>ООО шСИНЕГОРСКАЯ</v>
          </cell>
          <cell r="C14">
            <v>22.11</v>
          </cell>
          <cell r="D14">
            <v>0.71996000000000004</v>
          </cell>
          <cell r="E14">
            <v>30.710039446635921</v>
          </cell>
          <cell r="F14">
            <v>715</v>
          </cell>
          <cell r="G14">
            <v>21957.678204344684</v>
          </cell>
          <cell r="H14">
            <v>0.628</v>
          </cell>
          <cell r="I14">
            <v>35.20700636942675</v>
          </cell>
          <cell r="J14">
            <v>76</v>
          </cell>
          <cell r="K14">
            <v>76</v>
          </cell>
          <cell r="N14">
            <v>2675.7324840764331</v>
          </cell>
          <cell r="O14">
            <v>0</v>
          </cell>
          <cell r="P14">
            <v>0</v>
          </cell>
          <cell r="Q14">
            <v>2675.7324840764331</v>
          </cell>
          <cell r="R14">
            <v>24633.410688421118</v>
          </cell>
          <cell r="S14">
            <v>1114.1298366540534</v>
          </cell>
        </row>
        <row r="15">
          <cell r="A15">
            <v>102310</v>
          </cell>
          <cell r="B15" t="str">
            <v>ДО ООО БЫКОВУГОЛЬ</v>
          </cell>
          <cell r="C15">
            <v>12.2</v>
          </cell>
          <cell r="D15">
            <v>0.77988999999999997</v>
          </cell>
          <cell r="E15">
            <v>15.643231737809177</v>
          </cell>
          <cell r="F15">
            <v>777</v>
          </cell>
          <cell r="G15">
            <v>12154.79106027773</v>
          </cell>
          <cell r="H15">
            <v>0.66</v>
          </cell>
          <cell r="I15">
            <v>18.484848484848484</v>
          </cell>
          <cell r="J15">
            <v>85</v>
          </cell>
          <cell r="K15">
            <v>85</v>
          </cell>
          <cell r="N15">
            <v>1571.2121212121212</v>
          </cell>
          <cell r="O15">
            <v>0</v>
          </cell>
          <cell r="P15">
            <v>0</v>
          </cell>
          <cell r="Q15">
            <v>1571.2121212121212</v>
          </cell>
          <cell r="R15">
            <v>13726.003181489852</v>
          </cell>
          <cell r="S15">
            <v>1125.0822279909717</v>
          </cell>
        </row>
        <row r="16">
          <cell r="A16">
            <v>102310</v>
          </cell>
          <cell r="B16" t="str">
            <v>ДО ООО БЫКОВУГОЛЬ</v>
          </cell>
          <cell r="C16">
            <v>25.93</v>
          </cell>
          <cell r="D16">
            <v>0.7</v>
          </cell>
          <cell r="E16">
            <v>37.042857142857144</v>
          </cell>
          <cell r="F16">
            <v>704</v>
          </cell>
          <cell r="G16">
            <v>26078.17142857143</v>
          </cell>
          <cell r="H16">
            <v>0.66</v>
          </cell>
          <cell r="I16">
            <v>39.287878787878789</v>
          </cell>
          <cell r="J16">
            <v>85</v>
          </cell>
          <cell r="K16">
            <v>85</v>
          </cell>
          <cell r="N16">
            <v>3339.469696969697</v>
          </cell>
          <cell r="O16">
            <v>0</v>
          </cell>
          <cell r="P16">
            <v>0</v>
          </cell>
          <cell r="Q16">
            <v>3339.469696969697</v>
          </cell>
          <cell r="R16">
            <v>29417.641125541126</v>
          </cell>
          <cell r="S16">
            <v>1134.5021645021645</v>
          </cell>
        </row>
        <row r="17">
          <cell r="A17">
            <v>102320</v>
          </cell>
          <cell r="B17" t="str">
            <v>ООО "шахта Островная"</v>
          </cell>
          <cell r="C17">
            <v>12</v>
          </cell>
          <cell r="D17">
            <v>0.76922999999999997</v>
          </cell>
          <cell r="E17">
            <v>15.600015600015601</v>
          </cell>
          <cell r="F17">
            <v>505</v>
          </cell>
          <cell r="G17">
            <v>7878.0078780078784</v>
          </cell>
          <cell r="H17">
            <v>0.68200000000000005</v>
          </cell>
          <cell r="I17">
            <v>17.595307917888562</v>
          </cell>
          <cell r="J17">
            <v>396.1</v>
          </cell>
          <cell r="K17">
            <v>104</v>
          </cell>
          <cell r="M17">
            <v>292.10000000000002</v>
          </cell>
          <cell r="N17">
            <v>1829.9120234604104</v>
          </cell>
          <cell r="O17">
            <v>0</v>
          </cell>
          <cell r="P17">
            <v>5139.5894428152496</v>
          </cell>
          <cell r="Q17">
            <v>6969.5014662756594</v>
          </cell>
          <cell r="R17">
            <v>14847.509344283539</v>
          </cell>
          <cell r="S17">
            <v>1237.2924453569615</v>
          </cell>
        </row>
        <row r="18">
          <cell r="A18">
            <v>102320</v>
          </cell>
          <cell r="B18" t="str">
            <v>ООО "шахта Островная"</v>
          </cell>
          <cell r="C18">
            <v>18</v>
          </cell>
          <cell r="D18">
            <v>0.79</v>
          </cell>
          <cell r="E18">
            <v>22.784810126582279</v>
          </cell>
          <cell r="F18">
            <v>580</v>
          </cell>
          <cell r="G18">
            <v>13215.189873417721</v>
          </cell>
          <cell r="H18">
            <v>0.68200000000000005</v>
          </cell>
          <cell r="I18">
            <v>26.392961876832842</v>
          </cell>
          <cell r="J18">
            <v>402.6</v>
          </cell>
          <cell r="M18">
            <v>402.6</v>
          </cell>
          <cell r="N18">
            <v>0</v>
          </cell>
          <cell r="O18">
            <v>0</v>
          </cell>
          <cell r="P18">
            <v>10625.806451612903</v>
          </cell>
          <cell r="Q18">
            <v>10625.806451612903</v>
          </cell>
          <cell r="R18">
            <v>23840.996325030625</v>
          </cell>
          <cell r="S18">
            <v>1324.4997958350348</v>
          </cell>
        </row>
        <row r="19">
          <cell r="A19">
            <v>102320</v>
          </cell>
          <cell r="B19" t="str">
            <v>ООО "шахта Островная"</v>
          </cell>
          <cell r="C19">
            <v>24.5</v>
          </cell>
          <cell r="D19">
            <v>0.79003299999999999</v>
          </cell>
          <cell r="E19">
            <v>31.011362816489946</v>
          </cell>
          <cell r="F19">
            <v>580</v>
          </cell>
          <cell r="G19">
            <v>17986.590433564168</v>
          </cell>
          <cell r="H19">
            <v>0.68200000000000005</v>
          </cell>
          <cell r="I19">
            <v>35.923753665689148</v>
          </cell>
          <cell r="J19">
            <v>404.90000000000003</v>
          </cell>
          <cell r="K19">
            <v>104</v>
          </cell>
          <cell r="M19">
            <v>300.90000000000003</v>
          </cell>
          <cell r="N19">
            <v>3736.0703812316715</v>
          </cell>
          <cell r="O19">
            <v>0</v>
          </cell>
          <cell r="P19">
            <v>10809.457478005867</v>
          </cell>
          <cell r="Q19">
            <v>14545.527859237538</v>
          </cell>
          <cell r="R19">
            <v>32532.118292801708</v>
          </cell>
          <cell r="S19">
            <v>1327.8415629714982</v>
          </cell>
        </row>
        <row r="20">
          <cell r="A20">
            <v>102295</v>
          </cell>
          <cell r="B20" t="str">
            <v>ООО "ШУ Шахтерское"</v>
          </cell>
          <cell r="C20">
            <v>14.33</v>
          </cell>
          <cell r="D20">
            <v>0.83023999999999998</v>
          </cell>
          <cell r="E20">
            <v>17.260069377529391</v>
          </cell>
          <cell r="F20">
            <v>595</v>
          </cell>
          <cell r="G20">
            <v>10269.741279629987</v>
          </cell>
          <cell r="H20">
            <v>0.77</v>
          </cell>
          <cell r="I20">
            <v>18.61038961038961</v>
          </cell>
          <cell r="J20">
            <v>402.6</v>
          </cell>
          <cell r="M20">
            <v>402.6</v>
          </cell>
          <cell r="N20">
            <v>0</v>
          </cell>
          <cell r="O20">
            <v>0</v>
          </cell>
          <cell r="P20">
            <v>7492.5428571428574</v>
          </cell>
          <cell r="Q20">
            <v>7492.5428571428574</v>
          </cell>
          <cell r="R20">
            <v>17762.284136772843</v>
          </cell>
          <cell r="S20">
            <v>1239.5173856784957</v>
          </cell>
        </row>
        <row r="21">
          <cell r="A21">
            <v>102295</v>
          </cell>
          <cell r="B21" t="str">
            <v>ООО "ШУ Шахтерское"</v>
          </cell>
          <cell r="C21">
            <v>25</v>
          </cell>
          <cell r="D21">
            <v>0.83002500000000001</v>
          </cell>
          <cell r="E21">
            <v>30.119574711605072</v>
          </cell>
          <cell r="F21">
            <v>590</v>
          </cell>
          <cell r="G21">
            <v>17770.549079846991</v>
          </cell>
          <cell r="H21">
            <v>0.77</v>
          </cell>
          <cell r="I21">
            <v>32.467532467532465</v>
          </cell>
          <cell r="J21">
            <v>421.40000000000003</v>
          </cell>
          <cell r="K21">
            <v>104</v>
          </cell>
          <cell r="M21">
            <v>317.40000000000003</v>
          </cell>
          <cell r="N21">
            <v>3376.6233766233763</v>
          </cell>
          <cell r="O21">
            <v>0</v>
          </cell>
          <cell r="P21">
            <v>10305.194805194806</v>
          </cell>
          <cell r="Q21">
            <v>13681.818181818182</v>
          </cell>
          <cell r="R21">
            <v>31452.367261665175</v>
          </cell>
          <cell r="S21">
            <v>1258.0946904666071</v>
          </cell>
        </row>
        <row r="22">
          <cell r="A22">
            <v>102295</v>
          </cell>
          <cell r="B22" t="str">
            <v>ООО "ШУ Шахтерское"</v>
          </cell>
          <cell r="C22">
            <v>26.15</v>
          </cell>
          <cell r="D22">
            <v>0.80984</v>
          </cell>
          <cell r="E22">
            <v>32.29032895386743</v>
          </cell>
          <cell r="F22">
            <v>523</v>
          </cell>
          <cell r="G22">
            <v>16887.842042872668</v>
          </cell>
          <cell r="H22">
            <v>0.77</v>
          </cell>
          <cell r="I22">
            <v>33.961038961038959</v>
          </cell>
          <cell r="J22">
            <v>327</v>
          </cell>
          <cell r="K22">
            <v>135</v>
          </cell>
          <cell r="L22">
            <v>192</v>
          </cell>
          <cell r="N22">
            <v>4584.7402597402597</v>
          </cell>
          <cell r="O22">
            <v>6520.5194805194806</v>
          </cell>
          <cell r="P22">
            <v>0</v>
          </cell>
          <cell r="Q22">
            <v>11105.25974025974</v>
          </cell>
          <cell r="R22">
            <v>27993.101783132406</v>
          </cell>
          <cell r="S22">
            <v>1070.4819037526734</v>
          </cell>
        </row>
        <row r="23">
          <cell r="A23">
            <v>101230</v>
          </cell>
          <cell r="B23" t="str">
            <v>ООО"Обогатительная ф-ка"</v>
          </cell>
          <cell r="D23">
            <v>0.80973399999999995</v>
          </cell>
          <cell r="E23">
            <v>0</v>
          </cell>
          <cell r="F23">
            <v>590</v>
          </cell>
          <cell r="G23">
            <v>0</v>
          </cell>
          <cell r="H23">
            <v>0.81</v>
          </cell>
          <cell r="I23">
            <v>0</v>
          </cell>
          <cell r="J23">
            <v>366</v>
          </cell>
          <cell r="M23">
            <v>366</v>
          </cell>
          <cell r="N23">
            <v>0</v>
          </cell>
          <cell r="O23">
            <v>0</v>
          </cell>
          <cell r="P23">
            <v>0</v>
          </cell>
          <cell r="Q23">
            <v>0</v>
          </cell>
          <cell r="R23">
            <v>0</v>
          </cell>
          <cell r="S23" t="e">
            <v>#DIV/0!</v>
          </cell>
        </row>
        <row r="24">
          <cell r="A24">
            <v>101230</v>
          </cell>
          <cell r="B24" t="str">
            <v>ООО"Обогатительная ф-ка"</v>
          </cell>
          <cell r="D24">
            <v>0.81038299999999996</v>
          </cell>
          <cell r="E24">
            <v>0</v>
          </cell>
          <cell r="F24">
            <v>585</v>
          </cell>
          <cell r="G24">
            <v>0</v>
          </cell>
          <cell r="H24">
            <v>0.81</v>
          </cell>
          <cell r="I24">
            <v>0</v>
          </cell>
          <cell r="J24">
            <v>381.5</v>
          </cell>
          <cell r="K24">
            <v>104</v>
          </cell>
          <cell r="M24">
            <v>277.5</v>
          </cell>
          <cell r="N24">
            <v>0</v>
          </cell>
          <cell r="O24">
            <v>0</v>
          </cell>
          <cell r="P24">
            <v>0</v>
          </cell>
          <cell r="Q24">
            <v>0</v>
          </cell>
          <cell r="R24">
            <v>0</v>
          </cell>
          <cell r="S24" t="e">
            <v>#DIV/0!</v>
          </cell>
        </row>
        <row r="25">
          <cell r="A25" t="str">
            <v>Контр</v>
          </cell>
          <cell r="E25">
            <v>0</v>
          </cell>
          <cell r="I25">
            <v>0</v>
          </cell>
        </row>
        <row r="26">
          <cell r="A26">
            <v>103000</v>
          </cell>
          <cell r="B26" t="str">
            <v>АО"УГОЛЬН.КОРПОР.САХ"</v>
          </cell>
          <cell r="C26">
            <v>94.777000000000001</v>
          </cell>
          <cell r="D26">
            <v>0.61627854525177128</v>
          </cell>
          <cell r="E26">
            <v>153.78922522977055</v>
          </cell>
          <cell r="F26">
            <v>324.79690739420147</v>
          </cell>
          <cell r="G26">
            <v>49950.264745179782</v>
          </cell>
          <cell r="H26">
            <v>0.5897345455404589</v>
          </cell>
          <cell r="I26">
            <v>160.71129072681703</v>
          </cell>
          <cell r="J26">
            <v>293.20837681887406</v>
          </cell>
          <cell r="K26">
            <v>97.921824819971306</v>
          </cell>
          <cell r="L26">
            <v>0</v>
          </cell>
          <cell r="M26">
            <v>195.28655199890278</v>
          </cell>
          <cell r="N26">
            <v>15737.142857142855</v>
          </cell>
          <cell r="O26">
            <v>0</v>
          </cell>
          <cell r="P26">
            <v>31384.753833333336</v>
          </cell>
          <cell r="Q26">
            <v>47121.896690476191</v>
          </cell>
          <cell r="R26">
            <v>97072.161435655973</v>
          </cell>
          <cell r="S26">
            <v>1024.21643896363</v>
          </cell>
        </row>
        <row r="27">
          <cell r="A27">
            <v>103110</v>
          </cell>
          <cell r="B27" t="str">
            <v>ЗАО"СОЛНЦЕВСКИЙ"</v>
          </cell>
          <cell r="C27">
            <v>44.3</v>
          </cell>
          <cell r="D27">
            <v>0.63006600000000001</v>
          </cell>
          <cell r="E27">
            <v>70.310094498036705</v>
          </cell>
          <cell r="F27">
            <v>313</v>
          </cell>
          <cell r="G27">
            <v>22007.059577885488</v>
          </cell>
          <cell r="H27">
            <v>0.6</v>
          </cell>
          <cell r="I27">
            <v>73.833333333333329</v>
          </cell>
          <cell r="J27">
            <v>363.1</v>
          </cell>
          <cell r="K27">
            <v>104</v>
          </cell>
          <cell r="M27">
            <v>259.10000000000002</v>
          </cell>
          <cell r="N27">
            <v>7678.6666666666661</v>
          </cell>
          <cell r="O27">
            <v>0</v>
          </cell>
          <cell r="P27">
            <v>19130.216666666667</v>
          </cell>
          <cell r="Q27">
            <v>26808.883333333335</v>
          </cell>
          <cell r="R27">
            <v>48815.942911218823</v>
          </cell>
          <cell r="S27">
            <v>1101.9400205692737</v>
          </cell>
        </row>
        <row r="28">
          <cell r="A28">
            <v>103110</v>
          </cell>
          <cell r="B28" t="str">
            <v>ЗАО"СОЛНЦЕВСКИЙ"</v>
          </cell>
          <cell r="C28">
            <v>20.317</v>
          </cell>
          <cell r="D28">
            <v>0.63007749999999996</v>
          </cell>
          <cell r="E28">
            <v>32.245239672897384</v>
          </cell>
          <cell r="F28">
            <v>313</v>
          </cell>
          <cell r="G28">
            <v>10092.760017616882</v>
          </cell>
          <cell r="H28">
            <v>0.6</v>
          </cell>
          <cell r="I28">
            <v>33.861666666666672</v>
          </cell>
          <cell r="J28">
            <v>361.90000000000003</v>
          </cell>
          <cell r="M28">
            <v>361.90000000000003</v>
          </cell>
          <cell r="N28">
            <v>0</v>
          </cell>
          <cell r="O28">
            <v>0</v>
          </cell>
          <cell r="P28">
            <v>12254.537166666669</v>
          </cell>
          <cell r="Q28">
            <v>12254.537166666669</v>
          </cell>
          <cell r="R28">
            <v>22347.29718428355</v>
          </cell>
          <cell r="S28">
            <v>1099.9309535996235</v>
          </cell>
        </row>
        <row r="29">
          <cell r="A29">
            <v>103110</v>
          </cell>
          <cell r="B29" t="str">
            <v>ЗАО"СОЛНЦЕВСКИЙ"</v>
          </cell>
          <cell r="C29">
            <v>0</v>
          </cell>
          <cell r="D29">
            <v>0.64</v>
          </cell>
          <cell r="E29">
            <v>0</v>
          </cell>
          <cell r="F29">
            <v>261</v>
          </cell>
          <cell r="G29">
            <v>0</v>
          </cell>
          <cell r="H29">
            <v>0.622</v>
          </cell>
          <cell r="I29">
            <v>0</v>
          </cell>
          <cell r="J29">
            <v>0</v>
          </cell>
          <cell r="K29">
            <v>0</v>
          </cell>
          <cell r="L29">
            <v>0</v>
          </cell>
          <cell r="M29">
            <v>0</v>
          </cell>
          <cell r="N29">
            <v>0</v>
          </cell>
          <cell r="O29">
            <v>0</v>
          </cell>
          <cell r="P29">
            <v>0</v>
          </cell>
          <cell r="Q29">
            <v>0</v>
          </cell>
          <cell r="R29">
            <v>0</v>
          </cell>
          <cell r="S29" t="e">
            <v>#DIV/0!</v>
          </cell>
        </row>
        <row r="30">
          <cell r="A30">
            <v>103040</v>
          </cell>
          <cell r="B30" t="str">
            <v>АО"НОВИКОВСКИЙ"</v>
          </cell>
          <cell r="D30">
            <v>0.6</v>
          </cell>
          <cell r="E30">
            <v>0</v>
          </cell>
          <cell r="F30">
            <v>212</v>
          </cell>
          <cell r="G30">
            <v>0</v>
          </cell>
          <cell r="H30">
            <v>0.6</v>
          </cell>
          <cell r="I30">
            <v>0</v>
          </cell>
          <cell r="J30">
            <v>152</v>
          </cell>
          <cell r="M30">
            <v>152</v>
          </cell>
          <cell r="N30">
            <v>0</v>
          </cell>
          <cell r="O30">
            <v>0</v>
          </cell>
          <cell r="P30">
            <v>0</v>
          </cell>
          <cell r="Q30">
            <v>0</v>
          </cell>
          <cell r="R30">
            <v>0</v>
          </cell>
          <cell r="S30" t="e">
            <v>#DIV/0!</v>
          </cell>
        </row>
        <row r="31">
          <cell r="A31">
            <v>103060</v>
          </cell>
          <cell r="B31" t="str">
            <v>АО"ЛОПАТИНСКИЙ"</v>
          </cell>
          <cell r="C31">
            <v>22.84</v>
          </cell>
          <cell r="D31">
            <v>0.58987599999999996</v>
          </cell>
          <cell r="E31">
            <v>38.720002169947584</v>
          </cell>
          <cell r="F31">
            <v>325</v>
          </cell>
          <cell r="G31">
            <v>12584.000705232966</v>
          </cell>
          <cell r="H31">
            <v>0.56999999999999995</v>
          </cell>
          <cell r="I31">
            <v>40.070175438596493</v>
          </cell>
          <cell r="J31">
            <v>152</v>
          </cell>
          <cell r="K31">
            <v>152</v>
          </cell>
          <cell r="N31">
            <v>6090.666666666667</v>
          </cell>
          <cell r="O31">
            <v>0</v>
          </cell>
          <cell r="P31">
            <v>0</v>
          </cell>
          <cell r="Q31">
            <v>6090.666666666667</v>
          </cell>
          <cell r="R31">
            <v>18674.667371899632</v>
          </cell>
          <cell r="S31">
            <v>817.62991996057929</v>
          </cell>
        </row>
        <row r="32">
          <cell r="A32">
            <v>103060</v>
          </cell>
          <cell r="B32" t="str">
            <v>АО"ЛОПАТИНСКИЙ"</v>
          </cell>
          <cell r="C32">
            <v>4</v>
          </cell>
          <cell r="D32">
            <v>0.6</v>
          </cell>
          <cell r="E32">
            <v>6.666666666666667</v>
          </cell>
          <cell r="F32">
            <v>475</v>
          </cell>
          <cell r="G32">
            <v>3166.666666666667</v>
          </cell>
          <cell r="H32">
            <v>0.56999999999999995</v>
          </cell>
          <cell r="I32">
            <v>7.0175438596491233</v>
          </cell>
          <cell r="J32">
            <v>152</v>
          </cell>
          <cell r="K32">
            <v>152</v>
          </cell>
          <cell r="N32">
            <v>1066.6666666666667</v>
          </cell>
          <cell r="O32">
            <v>0</v>
          </cell>
          <cell r="P32">
            <v>0</v>
          </cell>
          <cell r="Q32">
            <v>1066.6666666666667</v>
          </cell>
          <cell r="R32">
            <v>4233.3333333333339</v>
          </cell>
          <cell r="S32">
            <v>1058.3333333333335</v>
          </cell>
        </row>
        <row r="33">
          <cell r="A33">
            <v>103030</v>
          </cell>
          <cell r="B33" t="str">
            <v>АО"ПОЯРКОВУГОЛЬ"</v>
          </cell>
          <cell r="C33">
            <v>1.64</v>
          </cell>
          <cell r="D33">
            <v>0.57599999999999996</v>
          </cell>
          <cell r="E33">
            <v>2.8472222222222223</v>
          </cell>
          <cell r="F33">
            <v>296</v>
          </cell>
          <cell r="G33">
            <v>842.77777777777783</v>
          </cell>
          <cell r="H33">
            <v>0.56000000000000005</v>
          </cell>
          <cell r="I33">
            <v>2.9285714285714279</v>
          </cell>
          <cell r="J33">
            <v>152</v>
          </cell>
          <cell r="K33">
            <v>152</v>
          </cell>
          <cell r="N33">
            <v>445.14285714285705</v>
          </cell>
          <cell r="O33">
            <v>0</v>
          </cell>
          <cell r="P33">
            <v>0</v>
          </cell>
          <cell r="Q33">
            <v>445.14285714285705</v>
          </cell>
          <cell r="R33">
            <v>1287.9206349206349</v>
          </cell>
          <cell r="S33">
            <v>785.31746031746036</v>
          </cell>
        </row>
        <row r="34">
          <cell r="A34">
            <v>103030</v>
          </cell>
          <cell r="B34" t="str">
            <v>АО"ПОЯРКОВУГОЛЬ"</v>
          </cell>
          <cell r="C34">
            <v>1.68</v>
          </cell>
          <cell r="D34">
            <v>0.56000000000000005</v>
          </cell>
          <cell r="E34">
            <v>2.9999999999999996</v>
          </cell>
          <cell r="F34">
            <v>419</v>
          </cell>
          <cell r="G34">
            <v>1256.9999999999998</v>
          </cell>
          <cell r="H34">
            <v>0.56000000000000005</v>
          </cell>
          <cell r="I34">
            <v>2.9999999999999996</v>
          </cell>
          <cell r="J34">
            <v>152</v>
          </cell>
          <cell r="K34">
            <v>152</v>
          </cell>
          <cell r="N34">
            <v>455.99999999999994</v>
          </cell>
          <cell r="O34">
            <v>0</v>
          </cell>
          <cell r="P34">
            <v>0</v>
          </cell>
          <cell r="Q34">
            <v>455.99999999999994</v>
          </cell>
          <cell r="R34">
            <v>1712.9999999999998</v>
          </cell>
          <cell r="S34">
            <v>1019.642857142857</v>
          </cell>
        </row>
        <row r="35">
          <cell r="A35">
            <v>103030</v>
          </cell>
          <cell r="B35" t="str">
            <v>АО"ПОЯРКОВУГОЛЬ"</v>
          </cell>
          <cell r="E35">
            <v>0</v>
          </cell>
          <cell r="G35">
            <v>0</v>
          </cell>
          <cell r="I35">
            <v>0</v>
          </cell>
          <cell r="J35">
            <v>0</v>
          </cell>
          <cell r="N35">
            <v>0</v>
          </cell>
          <cell r="O35">
            <v>0</v>
          </cell>
          <cell r="P35">
            <v>0</v>
          </cell>
          <cell r="Q35">
            <v>0</v>
          </cell>
          <cell r="R35">
            <v>0</v>
          </cell>
          <cell r="S35" t="e">
            <v>#DIV/0!</v>
          </cell>
        </row>
        <row r="36">
          <cell r="A36">
            <v>100160</v>
          </cell>
          <cell r="B36" t="str">
            <v>ООО "Невельский УРЗ"</v>
          </cell>
          <cell r="C36">
            <v>10.035</v>
          </cell>
          <cell r="D36">
            <v>0.55300000000000005</v>
          </cell>
          <cell r="E36">
            <v>18.146473779385172</v>
          </cell>
          <cell r="F36">
            <v>284</v>
          </cell>
          <cell r="G36">
            <v>5153.5985533453886</v>
          </cell>
          <cell r="H36">
            <v>0.55300000000000005</v>
          </cell>
          <cell r="I36">
            <v>18.146473779385172</v>
          </cell>
          <cell r="J36">
            <v>217.8</v>
          </cell>
          <cell r="M36">
            <v>217.8</v>
          </cell>
          <cell r="N36">
            <v>0</v>
          </cell>
          <cell r="O36">
            <v>0</v>
          </cell>
          <cell r="P36">
            <v>3952.3019891500908</v>
          </cell>
          <cell r="Q36">
            <v>3952.3019891500908</v>
          </cell>
          <cell r="R36">
            <v>9105.9005424954794</v>
          </cell>
          <cell r="S36">
            <v>907.41410488245936</v>
          </cell>
        </row>
        <row r="37">
          <cell r="A37">
            <v>100160</v>
          </cell>
          <cell r="B37" t="str">
            <v>ООО "Невельский УРЗ"</v>
          </cell>
          <cell r="D37">
            <v>0.6</v>
          </cell>
          <cell r="E37">
            <v>0</v>
          </cell>
          <cell r="F37">
            <v>403.65</v>
          </cell>
          <cell r="G37">
            <v>0</v>
          </cell>
          <cell r="H37">
            <v>0.59799999999999998</v>
          </cell>
          <cell r="I37">
            <v>0</v>
          </cell>
          <cell r="J37">
            <v>204</v>
          </cell>
          <cell r="M37">
            <v>204</v>
          </cell>
          <cell r="N37">
            <v>0</v>
          </cell>
          <cell r="O37">
            <v>0</v>
          </cell>
          <cell r="P37">
            <v>0</v>
          </cell>
          <cell r="Q37">
            <v>0</v>
          </cell>
          <cell r="R37">
            <v>0</v>
          </cell>
          <cell r="S37" t="e">
            <v>#DIV/0!</v>
          </cell>
        </row>
        <row r="38">
          <cell r="A38">
            <v>104000</v>
          </cell>
          <cell r="B38" t="str">
            <v>ООО"Угольн. ресурсы Сах."</v>
          </cell>
          <cell r="C38">
            <v>36.33</v>
          </cell>
          <cell r="D38">
            <v>0.63995000000000002</v>
          </cell>
          <cell r="E38">
            <v>56.770060160950067</v>
          </cell>
          <cell r="F38">
            <v>316</v>
          </cell>
          <cell r="G38">
            <v>17939.339010860222</v>
          </cell>
          <cell r="H38">
            <v>0.56799999999999995</v>
          </cell>
          <cell r="I38">
            <v>63.961267605633807</v>
          </cell>
          <cell r="J38">
            <v>396.1</v>
          </cell>
          <cell r="N38">
            <v>6651.9718309859163</v>
          </cell>
          <cell r="O38">
            <v>0</v>
          </cell>
          <cell r="P38">
            <v>17346.295774647893</v>
          </cell>
          <cell r="Q38">
            <v>23998.267605633806</v>
          </cell>
          <cell r="R38">
            <v>41937.606616494028</v>
          </cell>
          <cell r="S38">
            <v>1154.3519575142866</v>
          </cell>
        </row>
        <row r="39">
          <cell r="A39">
            <v>104140</v>
          </cell>
          <cell r="B39" t="str">
            <v>р."НИКОЛЬСКИЙ"</v>
          </cell>
          <cell r="C39">
            <v>36.33</v>
          </cell>
          <cell r="D39">
            <v>0.63995000000000002</v>
          </cell>
          <cell r="E39">
            <v>56.770060160950067</v>
          </cell>
          <cell r="F39">
            <v>316</v>
          </cell>
          <cell r="G39">
            <v>17939.339010860222</v>
          </cell>
          <cell r="H39">
            <v>0.56799999999999995</v>
          </cell>
          <cell r="I39">
            <v>63.961267605633807</v>
          </cell>
          <cell r="J39">
            <v>375.20000000000005</v>
          </cell>
          <cell r="K39">
            <v>104</v>
          </cell>
          <cell r="M39">
            <v>271.20000000000005</v>
          </cell>
          <cell r="N39">
            <v>6651.9718309859163</v>
          </cell>
          <cell r="O39">
            <v>0</v>
          </cell>
          <cell r="P39">
            <v>17346.295774647893</v>
          </cell>
          <cell r="Q39">
            <v>23998.267605633806</v>
          </cell>
          <cell r="R39">
            <v>41937.606616494028</v>
          </cell>
          <cell r="S39">
            <v>1154.3519575142866</v>
          </cell>
        </row>
        <row r="40">
          <cell r="A40">
            <v>104140</v>
          </cell>
          <cell r="B40" t="str">
            <v>р."НИКОЛЬСКИЙ"</v>
          </cell>
          <cell r="C40">
            <v>0</v>
          </cell>
          <cell r="D40">
            <v>0.64</v>
          </cell>
          <cell r="E40">
            <v>0</v>
          </cell>
          <cell r="F40">
            <v>261</v>
          </cell>
          <cell r="G40">
            <v>0</v>
          </cell>
          <cell r="H40">
            <v>0.58799999999999997</v>
          </cell>
          <cell r="I40">
            <v>0</v>
          </cell>
          <cell r="J40">
            <v>0</v>
          </cell>
          <cell r="K40">
            <v>0</v>
          </cell>
          <cell r="M40">
            <v>0</v>
          </cell>
          <cell r="N40">
            <v>0</v>
          </cell>
          <cell r="O40">
            <v>0</v>
          </cell>
          <cell r="P40">
            <v>0</v>
          </cell>
          <cell r="Q40">
            <v>0</v>
          </cell>
          <cell r="R40">
            <v>0</v>
          </cell>
          <cell r="S40" t="e">
            <v>#DIV/0!</v>
          </cell>
        </row>
        <row r="41">
          <cell r="A41">
            <v>104140</v>
          </cell>
          <cell r="B41" t="str">
            <v>р."НИКОЛЬСКИЙ"</v>
          </cell>
          <cell r="D41">
            <v>0.64</v>
          </cell>
          <cell r="E41">
            <v>0</v>
          </cell>
          <cell r="F41">
            <v>261</v>
          </cell>
          <cell r="G41">
            <v>0</v>
          </cell>
          <cell r="H41">
            <v>0.58799999999999997</v>
          </cell>
          <cell r="I41">
            <v>0</v>
          </cell>
          <cell r="J41">
            <v>0</v>
          </cell>
          <cell r="N41">
            <v>0</v>
          </cell>
          <cell r="O41">
            <v>0</v>
          </cell>
          <cell r="P41">
            <v>0</v>
          </cell>
          <cell r="Q41">
            <v>0</v>
          </cell>
          <cell r="R41">
            <v>0</v>
          </cell>
          <cell r="S41" t="e">
            <v>#DIV/0!</v>
          </cell>
        </row>
        <row r="42">
          <cell r="A42">
            <v>107100</v>
          </cell>
          <cell r="B42" t="str">
            <v>ЗАО"ПОРОНАЙСКУГОЛЬ"</v>
          </cell>
          <cell r="C42">
            <v>5.49</v>
          </cell>
          <cell r="D42">
            <v>0.52</v>
          </cell>
          <cell r="E42">
            <v>10.557692307692308</v>
          </cell>
          <cell r="F42">
            <v>295</v>
          </cell>
          <cell r="G42">
            <v>3114.5192307692309</v>
          </cell>
          <cell r="H42">
            <v>0.52</v>
          </cell>
          <cell r="I42">
            <v>10.557692307692308</v>
          </cell>
          <cell r="J42">
            <v>179.8</v>
          </cell>
          <cell r="K42">
            <v>133</v>
          </cell>
          <cell r="M42">
            <v>46.8</v>
          </cell>
          <cell r="N42">
            <v>1404.1730769230769</v>
          </cell>
          <cell r="O42">
            <v>0</v>
          </cell>
          <cell r="P42">
            <v>494.1</v>
          </cell>
          <cell r="Q42">
            <v>1898.2730769230773</v>
          </cell>
          <cell r="R42">
            <v>5012.792307692308</v>
          </cell>
          <cell r="S42">
            <v>913.07692307692309</v>
          </cell>
        </row>
        <row r="43">
          <cell r="A43">
            <v>105310</v>
          </cell>
          <cell r="B43" t="str">
            <v>р-зСОСНА-ВСЕГО</v>
          </cell>
          <cell r="C43">
            <v>20.079999999999998</v>
          </cell>
          <cell r="D43">
            <v>0.6398937349252849</v>
          </cell>
          <cell r="E43">
            <v>31.380210344370028</v>
          </cell>
          <cell r="F43">
            <v>265.99999999999994</v>
          </cell>
          <cell r="G43">
            <v>8347.1359516024258</v>
          </cell>
          <cell r="H43">
            <v>0.57399999999999995</v>
          </cell>
          <cell r="I43">
            <v>34.982578397212542</v>
          </cell>
          <cell r="J43">
            <v>393.00961155378485</v>
          </cell>
          <cell r="N43">
            <v>1139.6515679442509</v>
          </cell>
          <cell r="O43">
            <v>0</v>
          </cell>
          <cell r="P43">
            <v>12608.837979094078</v>
          </cell>
          <cell r="Q43">
            <v>13748.489547038327</v>
          </cell>
          <cell r="R43">
            <v>22095.625498640751</v>
          </cell>
          <cell r="S43">
            <v>1100.3797559084041</v>
          </cell>
        </row>
        <row r="44">
          <cell r="A44">
            <v>105311</v>
          </cell>
          <cell r="B44" t="str">
            <v>р-зСОСНА</v>
          </cell>
          <cell r="C44">
            <v>13.79</v>
          </cell>
          <cell r="D44">
            <v>0.63990000000000002</v>
          </cell>
          <cell r="E44">
            <v>21.550242225347709</v>
          </cell>
          <cell r="F44">
            <v>266</v>
          </cell>
          <cell r="G44">
            <v>5732.3644319424902</v>
          </cell>
          <cell r="H44">
            <v>0.57399999999999995</v>
          </cell>
          <cell r="I44">
            <v>24.024390243902438</v>
          </cell>
          <cell r="J44">
            <v>391.6</v>
          </cell>
          <cell r="M44">
            <v>391.6</v>
          </cell>
          <cell r="N44">
            <v>0</v>
          </cell>
          <cell r="O44">
            <v>0</v>
          </cell>
          <cell r="P44">
            <v>9407.9512195121952</v>
          </cell>
          <cell r="Q44">
            <v>9407.9512195121952</v>
          </cell>
          <cell r="R44">
            <v>15140.315651454686</v>
          </cell>
          <cell r="S44">
            <v>1097.9199167117249</v>
          </cell>
        </row>
        <row r="45">
          <cell r="A45">
            <v>105311</v>
          </cell>
          <cell r="B45" t="str">
            <v>р-зСОСНА</v>
          </cell>
          <cell r="C45">
            <v>6.29</v>
          </cell>
          <cell r="D45">
            <v>0.63988</v>
          </cell>
          <cell r="E45">
            <v>9.8299681190223165</v>
          </cell>
          <cell r="F45">
            <v>266</v>
          </cell>
          <cell r="G45">
            <v>2614.7715196599361</v>
          </cell>
          <cell r="H45">
            <v>0.57399999999999995</v>
          </cell>
          <cell r="I45">
            <v>10.958188153310106</v>
          </cell>
          <cell r="J45">
            <v>396.1</v>
          </cell>
          <cell r="K45">
            <v>104</v>
          </cell>
          <cell r="M45">
            <v>292.10000000000002</v>
          </cell>
          <cell r="N45">
            <v>1139.6515679442509</v>
          </cell>
          <cell r="O45">
            <v>0</v>
          </cell>
          <cell r="P45">
            <v>3200.886759581882</v>
          </cell>
          <cell r="Q45">
            <v>4340.5383275261329</v>
          </cell>
          <cell r="R45">
            <v>6955.3098471860685</v>
          </cell>
          <cell r="S45">
            <v>1105.7726307132064</v>
          </cell>
        </row>
        <row r="46">
          <cell r="A46">
            <v>105000</v>
          </cell>
          <cell r="B46" t="str">
            <v>ЗАО "Разрезуголь"</v>
          </cell>
          <cell r="C46">
            <v>33.08</v>
          </cell>
          <cell r="D46">
            <v>0.6924898850135881</v>
          </cell>
          <cell r="E46">
            <v>47.769650814973133</v>
          </cell>
          <cell r="F46">
            <v>340.60567025342101</v>
          </cell>
          <cell r="G46">
            <v>16270.613933605804</v>
          </cell>
          <cell r="H46">
            <v>0.61599999999999999</v>
          </cell>
          <cell r="I46">
            <v>53.701298701298697</v>
          </cell>
          <cell r="J46">
            <v>432.59299274486096</v>
          </cell>
          <cell r="N46">
            <v>3645.8441558441559</v>
          </cell>
          <cell r="O46">
            <v>3360.0779220779223</v>
          </cell>
          <cell r="P46">
            <v>16224.883441558442</v>
          </cell>
          <cell r="Q46">
            <v>23230.80551948052</v>
          </cell>
          <cell r="R46">
            <v>39501.419453086324</v>
          </cell>
          <cell r="S46">
            <v>1194.117879476612</v>
          </cell>
        </row>
        <row r="47">
          <cell r="A47">
            <v>105220</v>
          </cell>
          <cell r="B47" t="str">
            <v>ВАРВАРОВСКИЙ</v>
          </cell>
          <cell r="C47">
            <v>8.56</v>
          </cell>
          <cell r="D47">
            <v>0.730375</v>
          </cell>
          <cell r="E47">
            <v>11.720006845798393</v>
          </cell>
          <cell r="F47">
            <v>364</v>
          </cell>
          <cell r="G47">
            <v>4266.0824918706148</v>
          </cell>
          <cell r="H47">
            <v>0.61599999999999999</v>
          </cell>
          <cell r="I47">
            <v>13.896103896103897</v>
          </cell>
          <cell r="J47">
            <v>395.5</v>
          </cell>
          <cell r="K47">
            <v>80</v>
          </cell>
          <cell r="L47">
            <v>241.8</v>
          </cell>
          <cell r="M47">
            <v>73.7</v>
          </cell>
          <cell r="N47">
            <v>1111.6883116883118</v>
          </cell>
          <cell r="O47">
            <v>3360.0779220779223</v>
          </cell>
          <cell r="P47">
            <v>1024.1428571428573</v>
          </cell>
          <cell r="Q47">
            <v>5495.909090909091</v>
          </cell>
          <cell r="R47">
            <v>9761.9915827797049</v>
          </cell>
          <cell r="S47">
            <v>1140.4195774275356</v>
          </cell>
        </row>
        <row r="48">
          <cell r="A48">
            <v>105220</v>
          </cell>
          <cell r="B48" t="str">
            <v>ВАРВАРОВСКИЙ</v>
          </cell>
          <cell r="C48">
            <v>15.01</v>
          </cell>
          <cell r="D48">
            <v>0.68011889999999997</v>
          </cell>
          <cell r="E48">
            <v>22.069670464973111</v>
          </cell>
          <cell r="F48">
            <v>333</v>
          </cell>
          <cell r="G48">
            <v>7349.2002648360458</v>
          </cell>
          <cell r="H48">
            <v>0.61599999999999999</v>
          </cell>
          <cell r="I48">
            <v>24.366883116883116</v>
          </cell>
          <cell r="J48">
            <v>456.72</v>
          </cell>
          <cell r="K48">
            <v>104</v>
          </cell>
          <cell r="M48">
            <v>352.72</v>
          </cell>
          <cell r="N48">
            <v>2534.1558441558441</v>
          </cell>
          <cell r="O48">
            <v>0</v>
          </cell>
          <cell r="P48">
            <v>8594.6870129870131</v>
          </cell>
          <cell r="Q48">
            <v>11128.842857142858</v>
          </cell>
          <cell r="R48">
            <v>18478.043121978902</v>
          </cell>
          <cell r="S48">
            <v>1231.048842237102</v>
          </cell>
        </row>
        <row r="49">
          <cell r="A49">
            <v>105220</v>
          </cell>
          <cell r="B49" t="str">
            <v>ВАРВАРОВСКИЙ</v>
          </cell>
          <cell r="C49">
            <v>9.51</v>
          </cell>
          <cell r="D49">
            <v>0.68025880000000005</v>
          </cell>
          <cell r="E49">
            <v>13.979973504201634</v>
          </cell>
          <cell r="F49">
            <v>333</v>
          </cell>
          <cell r="G49">
            <v>4655.3311768991443</v>
          </cell>
          <cell r="H49">
            <v>0.61599999999999999</v>
          </cell>
          <cell r="I49">
            <v>15.438311688311687</v>
          </cell>
          <cell r="J49">
            <v>427.90000000000003</v>
          </cell>
          <cell r="M49">
            <v>427.90000000000003</v>
          </cell>
          <cell r="N49">
            <v>0</v>
          </cell>
          <cell r="O49">
            <v>0</v>
          </cell>
          <cell r="P49">
            <v>6606.0535714285716</v>
          </cell>
          <cell r="Q49">
            <v>6606.0535714285716</v>
          </cell>
          <cell r="R49">
            <v>11261.384748327717</v>
          </cell>
          <cell r="S49">
            <v>1184.162434103861</v>
          </cell>
        </row>
        <row r="50">
          <cell r="A50">
            <v>105220</v>
          </cell>
          <cell r="B50" t="str">
            <v>ВАРВАРОВСКИЙ</v>
          </cell>
          <cell r="C50">
            <v>0</v>
          </cell>
          <cell r="E50">
            <v>0</v>
          </cell>
          <cell r="F50">
            <v>364</v>
          </cell>
          <cell r="G50">
            <v>0</v>
          </cell>
          <cell r="I50">
            <v>0</v>
          </cell>
          <cell r="J50">
            <v>0</v>
          </cell>
          <cell r="N50">
            <v>0</v>
          </cell>
          <cell r="O50">
            <v>0</v>
          </cell>
          <cell r="P50">
            <v>0</v>
          </cell>
          <cell r="Q50">
            <v>0</v>
          </cell>
          <cell r="R50">
            <v>0</v>
          </cell>
          <cell r="S50" t="e">
            <v>#DIV/0!</v>
          </cell>
        </row>
        <row r="51">
          <cell r="A51">
            <v>102400</v>
          </cell>
          <cell r="B51" t="str">
            <v>ЗАО "БОШНЯКОВ.УР"-всего</v>
          </cell>
          <cell r="C51">
            <v>5.84</v>
          </cell>
          <cell r="D51">
            <v>0.74199999999999999</v>
          </cell>
          <cell r="E51">
            <v>7.8706199460916437</v>
          </cell>
          <cell r="F51">
            <v>382</v>
          </cell>
          <cell r="G51">
            <v>3006.5768194070079</v>
          </cell>
          <cell r="H51">
            <v>0.77300000000000002</v>
          </cell>
          <cell r="I51">
            <v>7.5549805950840874</v>
          </cell>
          <cell r="J51">
            <v>382.8</v>
          </cell>
          <cell r="K51">
            <v>135</v>
          </cell>
          <cell r="L51">
            <v>206</v>
          </cell>
          <cell r="M51">
            <v>41.800000000000004</v>
          </cell>
          <cell r="N51">
            <v>1019.9223803363518</v>
          </cell>
          <cell r="O51">
            <v>1556.3260025873219</v>
          </cell>
          <cell r="P51">
            <v>315.79818887451489</v>
          </cell>
          <cell r="Q51">
            <v>2892.0465717981888</v>
          </cell>
          <cell r="R51">
            <v>5898.6233912051966</v>
          </cell>
          <cell r="S51">
            <v>1010.0382519186981</v>
          </cell>
        </row>
        <row r="52">
          <cell r="A52">
            <v>106130</v>
          </cell>
          <cell r="B52" t="str">
            <v>ТОО"ГОРНЯК"-ВСЕГО</v>
          </cell>
          <cell r="C52">
            <v>45.67</v>
          </cell>
          <cell r="D52">
            <v>0.59004999999999996</v>
          </cell>
          <cell r="E52">
            <v>77.400220320311846</v>
          </cell>
          <cell r="F52">
            <v>299</v>
          </cell>
          <cell r="G52">
            <v>23142.66587577324</v>
          </cell>
          <cell r="H52">
            <v>0.53400000000000003</v>
          </cell>
          <cell r="I52">
            <v>85.524344569288388</v>
          </cell>
          <cell r="J52">
            <v>207.6</v>
          </cell>
          <cell r="N52">
            <v>12999.700374531834</v>
          </cell>
          <cell r="O52">
            <v>0</v>
          </cell>
          <cell r="P52">
            <v>4755.1535580524342</v>
          </cell>
          <cell r="Q52">
            <v>17754.853932584268</v>
          </cell>
          <cell r="R52">
            <v>40897.519808357509</v>
          </cell>
          <cell r="S52">
            <v>895.50076217117385</v>
          </cell>
        </row>
        <row r="53">
          <cell r="A53">
            <v>106131</v>
          </cell>
          <cell r="B53" t="str">
            <v>ТОО"ГОРНЯК"</v>
          </cell>
          <cell r="C53">
            <v>45.67</v>
          </cell>
          <cell r="D53">
            <v>0.59004999999999996</v>
          </cell>
          <cell r="E53">
            <v>77.400220320311846</v>
          </cell>
          <cell r="F53">
            <v>299</v>
          </cell>
          <cell r="G53">
            <v>23142.66587577324</v>
          </cell>
          <cell r="H53">
            <v>0.53400000000000003</v>
          </cell>
          <cell r="I53">
            <v>85.524344569288388</v>
          </cell>
          <cell r="J53">
            <v>207.6</v>
          </cell>
          <cell r="K53">
            <v>152</v>
          </cell>
          <cell r="M53">
            <v>55.6</v>
          </cell>
          <cell r="N53">
            <v>12999.700374531834</v>
          </cell>
          <cell r="O53">
            <v>0</v>
          </cell>
          <cell r="P53">
            <v>4755.1535580524342</v>
          </cell>
          <cell r="Q53">
            <v>17754.853932584268</v>
          </cell>
          <cell r="R53">
            <v>40897.519808357509</v>
          </cell>
          <cell r="S53">
            <v>895.50076217117385</v>
          </cell>
        </row>
        <row r="54">
          <cell r="A54">
            <v>106131</v>
          </cell>
          <cell r="B54" t="str">
            <v>ТОО"ГОРНЯК"</v>
          </cell>
          <cell r="C54">
            <v>0</v>
          </cell>
          <cell r="E54">
            <v>0</v>
          </cell>
          <cell r="F54">
            <v>299</v>
          </cell>
          <cell r="G54">
            <v>0</v>
          </cell>
          <cell r="I54">
            <v>0</v>
          </cell>
          <cell r="J54">
            <v>0</v>
          </cell>
          <cell r="N54">
            <v>0</v>
          </cell>
          <cell r="O54">
            <v>0</v>
          </cell>
          <cell r="P54">
            <v>0</v>
          </cell>
          <cell r="Q54">
            <v>0</v>
          </cell>
          <cell r="R54">
            <v>0</v>
          </cell>
          <cell r="S54" t="e">
            <v>#DIV/0!</v>
          </cell>
        </row>
        <row r="55">
          <cell r="A55">
            <v>106131</v>
          </cell>
          <cell r="B55" t="str">
            <v>ТОО"ГОРНЯК"</v>
          </cell>
          <cell r="E55">
            <v>0</v>
          </cell>
          <cell r="G55">
            <v>0</v>
          </cell>
          <cell r="I55">
            <v>0</v>
          </cell>
          <cell r="J55">
            <v>0</v>
          </cell>
          <cell r="N55">
            <v>0</v>
          </cell>
          <cell r="O55">
            <v>0</v>
          </cell>
          <cell r="P55">
            <v>0</v>
          </cell>
          <cell r="Q55">
            <v>0</v>
          </cell>
          <cell r="R55">
            <v>0</v>
          </cell>
          <cell r="S55" t="e">
            <v>#DIV/0!</v>
          </cell>
        </row>
        <row r="56">
          <cell r="A56">
            <v>300000</v>
          </cell>
          <cell r="B56" t="str">
            <v>Материк</v>
          </cell>
          <cell r="C56">
            <v>127.175</v>
          </cell>
          <cell r="D56">
            <v>0.77579713622312507</v>
          </cell>
          <cell r="E56">
            <v>163.92816377118402</v>
          </cell>
          <cell r="F56">
            <v>390.61534426738234</v>
          </cell>
          <cell r="G56">
            <v>64032.856126600876</v>
          </cell>
          <cell r="H56">
            <v>0.72949373222033909</v>
          </cell>
          <cell r="I56">
            <v>174.33323191540126</v>
          </cell>
          <cell r="J56">
            <v>588.80232497351494</v>
          </cell>
          <cell r="K56">
            <v>434.80232497351494</v>
          </cell>
          <cell r="L56">
            <v>154</v>
          </cell>
          <cell r="M56">
            <v>0</v>
          </cell>
          <cell r="N56">
            <v>75800.494556963444</v>
          </cell>
          <cell r="O56">
            <v>26847.317714971796</v>
          </cell>
          <cell r="P56">
            <v>0</v>
          </cell>
          <cell r="Q56">
            <v>102647.81227193524</v>
          </cell>
          <cell r="R56">
            <v>166680.6683985361</v>
          </cell>
          <cell r="S56">
            <v>1310.6402075764584</v>
          </cell>
        </row>
        <row r="57">
          <cell r="A57">
            <v>310000</v>
          </cell>
          <cell r="B57" t="str">
            <v>ЗАО"ПРОМСБЫТКОМПЛЕКТ"</v>
          </cell>
          <cell r="C57">
            <v>58.98</v>
          </cell>
          <cell r="D57">
            <v>0.90000085450118517</v>
          </cell>
          <cell r="E57">
            <v>65.533271113046851</v>
          </cell>
          <cell r="F57">
            <v>472.55502704313147</v>
          </cell>
          <cell r="G57">
            <v>30968.07670305072</v>
          </cell>
          <cell r="H57">
            <v>0.86199999999999988</v>
          </cell>
          <cell r="I57">
            <v>68.422273781902561</v>
          </cell>
          <cell r="J57">
            <v>564.99999999999989</v>
          </cell>
          <cell r="K57">
            <v>410.99999999999994</v>
          </cell>
          <cell r="L57">
            <v>153.99999999999997</v>
          </cell>
          <cell r="M57">
            <v>0</v>
          </cell>
          <cell r="N57">
            <v>28121.554524361949</v>
          </cell>
          <cell r="O57">
            <v>10537.030162412993</v>
          </cell>
          <cell r="P57">
            <v>0</v>
          </cell>
          <cell r="Q57">
            <v>38658.584686774942</v>
          </cell>
          <cell r="R57">
            <v>69626.661389825662</v>
          </cell>
          <cell r="S57">
            <v>1180.513078837329</v>
          </cell>
        </row>
        <row r="58">
          <cell r="A58">
            <v>308010</v>
          </cell>
          <cell r="B58" t="str">
            <v>НЕРЮНГРИНСКИЙ</v>
          </cell>
          <cell r="C58">
            <v>1.8</v>
          </cell>
          <cell r="D58">
            <v>0.90002800000000005</v>
          </cell>
          <cell r="E58">
            <v>1.99993777971352</v>
          </cell>
          <cell r="F58">
            <v>428</v>
          </cell>
          <cell r="G58">
            <v>855.97336971738662</v>
          </cell>
          <cell r="H58">
            <v>0.86199999999999999</v>
          </cell>
          <cell r="I58">
            <v>2.0881670533642693</v>
          </cell>
          <cell r="J58">
            <v>565</v>
          </cell>
          <cell r="K58">
            <v>411</v>
          </cell>
          <cell r="L58">
            <v>154</v>
          </cell>
          <cell r="N58">
            <v>858.2366589327147</v>
          </cell>
          <cell r="O58">
            <v>321.5777262180975</v>
          </cell>
          <cell r="P58">
            <v>0</v>
          </cell>
          <cell r="Q58">
            <v>1179.8143851508121</v>
          </cell>
          <cell r="R58">
            <v>2035.7877548681986</v>
          </cell>
          <cell r="S58">
            <v>1130.9931971489991</v>
          </cell>
        </row>
        <row r="59">
          <cell r="A59">
            <v>308010</v>
          </cell>
          <cell r="B59" t="str">
            <v>НЕРЮНГРИНСКИЙ</v>
          </cell>
          <cell r="C59">
            <v>43.18</v>
          </cell>
          <cell r="D59">
            <v>0.9</v>
          </cell>
          <cell r="E59">
            <v>47.977777777777774</v>
          </cell>
          <cell r="F59">
            <v>471.35</v>
          </cell>
          <cell r="G59">
            <v>22614.325555555555</v>
          </cell>
          <cell r="H59">
            <v>0.86199999999999999</v>
          </cell>
          <cell r="I59">
            <v>50.092807424593971</v>
          </cell>
          <cell r="J59">
            <v>565</v>
          </cell>
          <cell r="K59">
            <v>411</v>
          </cell>
          <cell r="L59">
            <v>154</v>
          </cell>
          <cell r="N59">
            <v>20588.143851508121</v>
          </cell>
          <cell r="O59">
            <v>7714.2923433874712</v>
          </cell>
          <cell r="P59">
            <v>0</v>
          </cell>
          <cell r="Q59">
            <v>28302.436194895592</v>
          </cell>
          <cell r="R59">
            <v>50916.761750451144</v>
          </cell>
          <cell r="S59">
            <v>1179.1746584171178</v>
          </cell>
        </row>
        <row r="60">
          <cell r="A60">
            <v>308010</v>
          </cell>
          <cell r="B60" t="str">
            <v>НЕРЮНГРИНСКИЙ</v>
          </cell>
          <cell r="C60">
            <v>14</v>
          </cell>
          <cell r="D60">
            <v>0.9</v>
          </cell>
          <cell r="E60">
            <v>15.555555555555555</v>
          </cell>
          <cell r="F60">
            <v>482</v>
          </cell>
          <cell r="G60">
            <v>7497.7777777777774</v>
          </cell>
          <cell r="H60">
            <v>0.86199999999999999</v>
          </cell>
          <cell r="I60">
            <v>16.241299303944317</v>
          </cell>
          <cell r="J60">
            <v>565</v>
          </cell>
          <cell r="K60">
            <v>411</v>
          </cell>
          <cell r="L60">
            <v>154</v>
          </cell>
          <cell r="N60">
            <v>6675.1740139211142</v>
          </cell>
          <cell r="O60">
            <v>2501.1600928074249</v>
          </cell>
          <cell r="P60">
            <v>0</v>
          </cell>
          <cell r="Q60">
            <v>9176.3341067285382</v>
          </cell>
          <cell r="R60">
            <v>16674.111884506317</v>
          </cell>
          <cell r="S60">
            <v>1191.0079917504513</v>
          </cell>
        </row>
        <row r="61">
          <cell r="A61">
            <v>300050</v>
          </cell>
          <cell r="B61" t="str">
            <v>ЧЕРЕМХОВСКИЙ</v>
          </cell>
          <cell r="C61">
            <v>7.92</v>
          </cell>
          <cell r="D61">
            <v>0.57799999999999996</v>
          </cell>
          <cell r="E61">
            <v>13.70242214532872</v>
          </cell>
          <cell r="F61">
            <v>360</v>
          </cell>
          <cell r="G61">
            <v>4932.8719723183394</v>
          </cell>
          <cell r="H61">
            <v>0.57299999999999995</v>
          </cell>
          <cell r="I61">
            <v>13.821989528795813</v>
          </cell>
          <cell r="J61">
            <v>617</v>
          </cell>
          <cell r="K61">
            <v>463</v>
          </cell>
          <cell r="L61">
            <v>154</v>
          </cell>
          <cell r="N61">
            <v>6399.5811518324617</v>
          </cell>
          <cell r="O61">
            <v>2128.586387434555</v>
          </cell>
          <cell r="P61">
            <v>0</v>
          </cell>
          <cell r="Q61">
            <v>8528.1675392670168</v>
          </cell>
          <cell r="R61">
            <v>13461.039511585357</v>
          </cell>
          <cell r="S61">
            <v>1699.6262009577472</v>
          </cell>
        </row>
        <row r="62">
          <cell r="A62">
            <v>300050</v>
          </cell>
          <cell r="B62" t="str">
            <v>ЧЕРЕМХОВСКИЙ</v>
          </cell>
          <cell r="C62">
            <v>7</v>
          </cell>
          <cell r="D62">
            <v>0.57799999999999996</v>
          </cell>
          <cell r="E62">
            <v>12.110726643598618</v>
          </cell>
          <cell r="F62">
            <v>399</v>
          </cell>
          <cell r="G62">
            <v>4832.1799307958481</v>
          </cell>
          <cell r="H62">
            <v>0.57299999999999995</v>
          </cell>
          <cell r="I62">
            <v>12.216404886561955</v>
          </cell>
          <cell r="J62">
            <v>617</v>
          </cell>
          <cell r="K62">
            <v>463</v>
          </cell>
          <cell r="L62">
            <v>154</v>
          </cell>
          <cell r="N62">
            <v>5656.1954624781856</v>
          </cell>
          <cell r="O62">
            <v>1881.326352530541</v>
          </cell>
          <cell r="P62">
            <v>0</v>
          </cell>
          <cell r="Q62">
            <v>7537.5218150087267</v>
          </cell>
          <cell r="R62">
            <v>12369.701745804574</v>
          </cell>
          <cell r="S62">
            <v>1767.1002494006534</v>
          </cell>
        </row>
        <row r="63">
          <cell r="A63">
            <v>310040</v>
          </cell>
          <cell r="B63" t="str">
            <v>ТУГНУЙСКИЙ</v>
          </cell>
          <cell r="C63">
            <v>1.2749999999999999</v>
          </cell>
          <cell r="D63">
            <v>0.73399999999999999</v>
          </cell>
          <cell r="E63">
            <v>1.7370572207084467</v>
          </cell>
          <cell r="F63">
            <v>240</v>
          </cell>
          <cell r="G63">
            <v>416.8937329700272</v>
          </cell>
          <cell r="H63">
            <v>0.66700000000000004</v>
          </cell>
          <cell r="I63">
            <v>1.9115442278860568</v>
          </cell>
          <cell r="J63">
            <v>600</v>
          </cell>
          <cell r="K63">
            <v>446</v>
          </cell>
          <cell r="L63">
            <v>154</v>
          </cell>
          <cell r="N63">
            <v>852.54872563718129</v>
          </cell>
          <cell r="O63">
            <v>294.37781109445274</v>
          </cell>
          <cell r="P63">
            <v>0</v>
          </cell>
          <cell r="Q63">
            <v>1146.9265367316341</v>
          </cell>
          <cell r="R63">
            <v>1563.8202697016613</v>
          </cell>
          <cell r="S63">
            <v>1226.5257017267934</v>
          </cell>
        </row>
        <row r="64">
          <cell r="A64">
            <v>310040</v>
          </cell>
          <cell r="B64" t="str">
            <v>ТУГНУЙСКИЙ</v>
          </cell>
          <cell r="C64">
            <v>52</v>
          </cell>
          <cell r="D64">
            <v>0.73399999999999999</v>
          </cell>
          <cell r="E64">
            <v>70.844686648501366</v>
          </cell>
          <cell r="F64">
            <v>323</v>
          </cell>
          <cell r="G64">
            <v>22882.833787465941</v>
          </cell>
          <cell r="H64">
            <v>0.66700000000000004</v>
          </cell>
          <cell r="I64">
            <v>77.96101949025487</v>
          </cell>
          <cell r="J64">
            <v>600</v>
          </cell>
          <cell r="K64">
            <v>446</v>
          </cell>
          <cell r="L64">
            <v>154</v>
          </cell>
          <cell r="N64">
            <v>34770.614692653675</v>
          </cell>
          <cell r="O64">
            <v>12005.99700149925</v>
          </cell>
          <cell r="P64">
            <v>0</v>
          </cell>
          <cell r="Q64">
            <v>46776.611694152925</v>
          </cell>
          <cell r="R64">
            <v>69659.445481618866</v>
          </cell>
          <cell r="S64">
            <v>1339.6047208003629</v>
          </cell>
        </row>
        <row r="66">
          <cell r="A66">
            <v>400040</v>
          </cell>
          <cell r="B66" t="str">
            <v>МАЗУТ</v>
          </cell>
          <cell r="C66">
            <v>13.28</v>
          </cell>
          <cell r="D66">
            <v>1.3934899999999999</v>
          </cell>
          <cell r="E66">
            <v>9.5300289201931836</v>
          </cell>
          <cell r="F66">
            <v>3250</v>
          </cell>
          <cell r="G66">
            <v>30972.593990627847</v>
          </cell>
          <cell r="H66">
            <v>1.387669</v>
          </cell>
          <cell r="I66">
            <v>9.5700055272546969</v>
          </cell>
          <cell r="J66">
            <v>632</v>
          </cell>
          <cell r="K66">
            <v>392</v>
          </cell>
          <cell r="L66">
            <v>240</v>
          </cell>
          <cell r="M66">
            <v>0</v>
          </cell>
          <cell r="N66">
            <v>3751.4421666838412</v>
          </cell>
          <cell r="O66">
            <v>2296.8013265411273</v>
          </cell>
          <cell r="P66">
            <v>0</v>
          </cell>
          <cell r="Q66">
            <v>6048.243493224968</v>
          </cell>
          <cell r="R66">
            <v>37020.837483852818</v>
          </cell>
          <cell r="S66">
            <v>2787.7136659527728</v>
          </cell>
        </row>
        <row r="67">
          <cell r="A67">
            <v>400040</v>
          </cell>
          <cell r="B67" t="str">
            <v>МАЗУТ</v>
          </cell>
          <cell r="D67">
            <v>1.3939999999999999</v>
          </cell>
          <cell r="E67">
            <v>0</v>
          </cell>
          <cell r="F67">
            <v>3250</v>
          </cell>
          <cell r="G67">
            <v>0</v>
          </cell>
          <cell r="H67">
            <v>1.387</v>
          </cell>
          <cell r="I67">
            <v>0</v>
          </cell>
          <cell r="J67">
            <v>0</v>
          </cell>
          <cell r="M67">
            <v>0</v>
          </cell>
          <cell r="N67">
            <v>0</v>
          </cell>
          <cell r="O67">
            <v>0</v>
          </cell>
          <cell r="P67">
            <v>0</v>
          </cell>
          <cell r="Q67">
            <v>0</v>
          </cell>
          <cell r="R67">
            <v>0</v>
          </cell>
          <cell r="S67" t="e">
            <v>#DIV/0!</v>
          </cell>
        </row>
        <row r="68">
          <cell r="A68">
            <v>400020</v>
          </cell>
          <cell r="B68" t="str">
            <v>ДИЗТОПЛИВО</v>
          </cell>
          <cell r="E68">
            <v>0</v>
          </cell>
          <cell r="I68">
            <v>0</v>
          </cell>
        </row>
        <row r="69">
          <cell r="A69">
            <v>400010</v>
          </cell>
          <cell r="B69" t="str">
            <v>НЕФТЬ</v>
          </cell>
          <cell r="D69">
            <v>1.3320000000000001</v>
          </cell>
          <cell r="E69">
            <v>0</v>
          </cell>
          <cell r="F69">
            <v>2144</v>
          </cell>
          <cell r="G69">
            <v>0</v>
          </cell>
          <cell r="H69">
            <v>1.3320000000000001</v>
          </cell>
          <cell r="I69">
            <v>0</v>
          </cell>
          <cell r="J69">
            <v>371.83000000000004</v>
          </cell>
          <cell r="K69">
            <v>205</v>
          </cell>
          <cell r="M69">
            <v>166.83</v>
          </cell>
          <cell r="N69">
            <v>0</v>
          </cell>
          <cell r="O69">
            <v>0</v>
          </cell>
          <cell r="P69">
            <v>0</v>
          </cell>
          <cell r="Q69">
            <v>0</v>
          </cell>
          <cell r="R69">
            <v>0</v>
          </cell>
          <cell r="S69" t="e">
            <v>#DIV/0!</v>
          </cell>
        </row>
        <row r="70">
          <cell r="A70" t="str">
            <v>Контр.</v>
          </cell>
        </row>
        <row r="71">
          <cell r="B71" t="str">
            <v>И Т О Г О</v>
          </cell>
          <cell r="C71">
            <v>571.97699999999998</v>
          </cell>
          <cell r="G71">
            <v>366128.72551830509</v>
          </cell>
          <cell r="N71">
            <v>143264.10331066971</v>
          </cell>
          <cell r="O71">
            <v>40581.042446697647</v>
          </cell>
          <cell r="P71">
            <v>131454.71579948251</v>
          </cell>
          <cell r="Q71">
            <v>315299.86155684979</v>
          </cell>
          <cell r="R71">
            <v>681428.58707515488</v>
          </cell>
          <cell r="S71">
            <v>1191.3566228627285</v>
          </cell>
        </row>
      </sheetData>
      <sheetData sheetId="4"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517.87</v>
          </cell>
          <cell r="D12">
            <v>0.66070814184586035</v>
          </cell>
          <cell r="E12">
            <v>783.81053176247417</v>
          </cell>
          <cell r="F12">
            <v>379.21931949166446</v>
          </cell>
          <cell r="G12">
            <v>297236.09646536509</v>
          </cell>
          <cell r="H12">
            <v>0.62569895037187517</v>
          </cell>
          <cell r="I12">
            <v>827.66640361504756</v>
          </cell>
          <cell r="J12">
            <v>290.32294374926238</v>
          </cell>
          <cell r="K12">
            <v>72.944533810166874</v>
          </cell>
          <cell r="L12">
            <v>19.001615321559829</v>
          </cell>
          <cell r="M12">
            <v>198.37679461753567</v>
          </cell>
          <cell r="N12">
            <v>60373.739962037063</v>
          </cell>
          <cell r="O12">
            <v>15726.998616072009</v>
          </cell>
          <cell r="P12">
            <v>164189.80816177666</v>
          </cell>
          <cell r="Q12">
            <v>240290.54673988573</v>
          </cell>
          <cell r="R12">
            <v>537526.64320525085</v>
          </cell>
          <cell r="S12">
            <v>1037.9567134710464</v>
          </cell>
        </row>
        <row r="13">
          <cell r="A13">
            <v>102000</v>
          </cell>
          <cell r="B13" t="str">
            <v>ООО "Сахподземуголь"</v>
          </cell>
          <cell r="C13">
            <v>208.7</v>
          </cell>
          <cell r="D13">
            <v>0.73211126337325372</v>
          </cell>
          <cell r="E13">
            <v>285.06595983566785</v>
          </cell>
          <cell r="F13">
            <v>548.29704924040357</v>
          </cell>
          <cell r="G13">
            <v>156300.8246167801</v>
          </cell>
          <cell r="H13">
            <v>0.68952721972315889</v>
          </cell>
          <cell r="I13">
            <v>302.67115500355709</v>
          </cell>
          <cell r="J13">
            <v>290.91966840354252</v>
          </cell>
          <cell r="K13">
            <v>67.931111596098432</v>
          </cell>
          <cell r="L13">
            <v>40.944820433279745</v>
          </cell>
          <cell r="M13">
            <v>182.04373637416435</v>
          </cell>
          <cell r="N13">
            <v>20560.788007466643</v>
          </cell>
          <cell r="O13">
            <v>12392.816091954024</v>
          </cell>
          <cell r="P13">
            <v>55099.387949531381</v>
          </cell>
          <cell r="Q13">
            <v>88052.992048952045</v>
          </cell>
          <cell r="R13">
            <v>244353.81666573213</v>
          </cell>
          <cell r="S13">
            <v>1170.8376457390136</v>
          </cell>
        </row>
        <row r="14">
          <cell r="A14">
            <v>102160</v>
          </cell>
          <cell r="B14" t="str">
            <v>ООО шСИНЕГОРСКАЯ</v>
          </cell>
          <cell r="C14">
            <v>23.65</v>
          </cell>
          <cell r="D14">
            <v>0.68500000000000005</v>
          </cell>
          <cell r="E14">
            <v>34.525547445255469</v>
          </cell>
          <cell r="F14">
            <v>632</v>
          </cell>
          <cell r="G14">
            <v>21820.145985401457</v>
          </cell>
          <cell r="H14">
            <v>0.68500000000000005</v>
          </cell>
          <cell r="I14">
            <v>34.525547445255469</v>
          </cell>
          <cell r="J14">
            <v>69</v>
          </cell>
          <cell r="K14">
            <v>69</v>
          </cell>
          <cell r="N14">
            <v>2382.2627737226276</v>
          </cell>
          <cell r="O14">
            <v>0</v>
          </cell>
          <cell r="P14">
            <v>0</v>
          </cell>
          <cell r="Q14">
            <v>2382.2627737226276</v>
          </cell>
          <cell r="R14">
            <v>24202.408759124086</v>
          </cell>
          <cell r="S14">
            <v>1023.3576642335767</v>
          </cell>
        </row>
        <row r="15">
          <cell r="A15">
            <v>102310</v>
          </cell>
          <cell r="B15" t="str">
            <v>ДО ООО БЫКОВУГОЛЬ</v>
          </cell>
          <cell r="C15">
            <v>21.33</v>
          </cell>
          <cell r="D15">
            <v>0.78</v>
          </cell>
          <cell r="E15">
            <v>27.346153846153843</v>
          </cell>
          <cell r="F15">
            <v>642</v>
          </cell>
          <cell r="G15">
            <v>17556.230769230766</v>
          </cell>
          <cell r="H15">
            <v>0.66800000000000004</v>
          </cell>
          <cell r="I15">
            <v>31.931137724550894</v>
          </cell>
          <cell r="J15">
            <v>77</v>
          </cell>
          <cell r="K15">
            <v>77</v>
          </cell>
          <cell r="N15">
            <v>2458.6976047904186</v>
          </cell>
          <cell r="O15">
            <v>0</v>
          </cell>
          <cell r="P15">
            <v>0</v>
          </cell>
          <cell r="Q15">
            <v>2458.6976047904186</v>
          </cell>
          <cell r="R15">
            <v>20014.928374021183</v>
          </cell>
          <cell r="S15">
            <v>938.34638415476718</v>
          </cell>
        </row>
        <row r="16">
          <cell r="A16">
            <v>102310</v>
          </cell>
          <cell r="B16" t="str">
            <v>ДО ООО БЫКОВУГОЛЬ</v>
          </cell>
          <cell r="C16">
            <v>25.93</v>
          </cell>
          <cell r="D16">
            <v>0.7</v>
          </cell>
          <cell r="E16">
            <v>37.042857142857144</v>
          </cell>
          <cell r="F16">
            <v>582</v>
          </cell>
          <cell r="G16">
            <v>21558.942857142858</v>
          </cell>
          <cell r="H16">
            <v>0.66800000000000004</v>
          </cell>
          <cell r="I16">
            <v>38.817365269461078</v>
          </cell>
          <cell r="J16">
            <v>77</v>
          </cell>
          <cell r="K16">
            <v>77</v>
          </cell>
          <cell r="N16">
            <v>2988.9371257485031</v>
          </cell>
          <cell r="O16">
            <v>0</v>
          </cell>
          <cell r="P16">
            <v>0</v>
          </cell>
          <cell r="Q16">
            <v>2988.9371257485031</v>
          </cell>
          <cell r="R16">
            <v>24547.879982891362</v>
          </cell>
          <cell r="S16">
            <v>946.69803250641576</v>
          </cell>
        </row>
        <row r="17">
          <cell r="A17">
            <v>102320</v>
          </cell>
          <cell r="B17" t="str">
            <v>ООО "шахта Островная"</v>
          </cell>
          <cell r="C17">
            <v>3</v>
          </cell>
          <cell r="D17">
            <v>0.72</v>
          </cell>
          <cell r="E17">
            <v>4.166666666666667</v>
          </cell>
          <cell r="F17">
            <v>502</v>
          </cell>
          <cell r="G17">
            <v>2091.666666666667</v>
          </cell>
          <cell r="H17">
            <v>0.70499999999999996</v>
          </cell>
          <cell r="I17">
            <v>4.2553191489361701</v>
          </cell>
          <cell r="J17">
            <v>428.40000000000003</v>
          </cell>
          <cell r="K17">
            <v>100</v>
          </cell>
          <cell r="M17">
            <v>328.40000000000003</v>
          </cell>
          <cell r="N17">
            <v>425.531914893617</v>
          </cell>
          <cell r="O17">
            <v>0</v>
          </cell>
          <cell r="P17">
            <v>1397.4468085106384</v>
          </cell>
          <cell r="Q17">
            <v>1822.9787234042553</v>
          </cell>
          <cell r="R17">
            <v>3914.6453900709221</v>
          </cell>
          <cell r="S17">
            <v>1304.8817966903073</v>
          </cell>
        </row>
        <row r="18">
          <cell r="A18">
            <v>102320</v>
          </cell>
          <cell r="B18" t="str">
            <v>ООО "шахта Островная"</v>
          </cell>
          <cell r="C18">
            <v>10.11</v>
          </cell>
          <cell r="D18">
            <v>0.74</v>
          </cell>
          <cell r="E18">
            <v>13.662162162162161</v>
          </cell>
          <cell r="F18">
            <v>562</v>
          </cell>
          <cell r="G18">
            <v>7678.135135135135</v>
          </cell>
          <cell r="H18">
            <v>0.70499999999999996</v>
          </cell>
          <cell r="I18">
            <v>14.340425531914894</v>
          </cell>
          <cell r="J18">
            <v>478.94</v>
          </cell>
          <cell r="M18">
            <v>478.94</v>
          </cell>
          <cell r="N18">
            <v>0</v>
          </cell>
          <cell r="O18">
            <v>0</v>
          </cell>
          <cell r="P18">
            <v>6868.2034042553196</v>
          </cell>
          <cell r="Q18">
            <v>6868.2034042553196</v>
          </cell>
          <cell r="R18">
            <v>14546.338539390454</v>
          </cell>
          <cell r="S18">
            <v>1438.8069771899559</v>
          </cell>
        </row>
        <row r="19">
          <cell r="A19">
            <v>102295</v>
          </cell>
          <cell r="B19" t="str">
            <v>ООО "ШУ Шахтерское"</v>
          </cell>
          <cell r="C19">
            <v>28.5</v>
          </cell>
          <cell r="D19">
            <v>0.81</v>
          </cell>
          <cell r="E19">
            <v>35.185185185185183</v>
          </cell>
          <cell r="F19">
            <v>568</v>
          </cell>
          <cell r="G19">
            <v>19985.185185185182</v>
          </cell>
          <cell r="H19">
            <v>0.69599999999999995</v>
          </cell>
          <cell r="I19">
            <v>40.948275862068968</v>
          </cell>
          <cell r="J19">
            <v>478.94</v>
          </cell>
          <cell r="M19">
            <v>478.94</v>
          </cell>
          <cell r="N19">
            <v>0</v>
          </cell>
          <cell r="O19">
            <v>0</v>
          </cell>
          <cell r="P19">
            <v>19611.767241379312</v>
          </cell>
          <cell r="Q19">
            <v>19611.767241379312</v>
          </cell>
          <cell r="R19">
            <v>39596.952426564494</v>
          </cell>
          <cell r="S19">
            <v>1389.3667518092805</v>
          </cell>
        </row>
        <row r="20">
          <cell r="A20">
            <v>102295</v>
          </cell>
          <cell r="B20" t="str">
            <v>ООО "ШУ Шахтерское"</v>
          </cell>
          <cell r="C20">
            <v>43.9</v>
          </cell>
          <cell r="D20">
            <v>0.72</v>
          </cell>
          <cell r="E20">
            <v>60.972222222222221</v>
          </cell>
          <cell r="F20">
            <v>488</v>
          </cell>
          <cell r="G20">
            <v>29754.444444444445</v>
          </cell>
          <cell r="H20">
            <v>0.69599999999999995</v>
          </cell>
          <cell r="I20">
            <v>63.074712643678161</v>
          </cell>
          <cell r="J20">
            <v>433.90000000000003</v>
          </cell>
          <cell r="K20">
            <v>100</v>
          </cell>
          <cell r="M20">
            <v>333.90000000000003</v>
          </cell>
          <cell r="N20">
            <v>6307.4712643678158</v>
          </cell>
          <cell r="O20">
            <v>0</v>
          </cell>
          <cell r="P20">
            <v>21060.646551724141</v>
          </cell>
          <cell r="Q20">
            <v>27368.117816091955</v>
          </cell>
          <cell r="R20">
            <v>57122.562260536404</v>
          </cell>
          <cell r="S20">
            <v>1301.1973180076629</v>
          </cell>
        </row>
        <row r="21">
          <cell r="A21">
            <v>102295</v>
          </cell>
          <cell r="B21" t="str">
            <v>ООО "ШУ Шахтерское"</v>
          </cell>
          <cell r="C21">
            <v>40.4</v>
          </cell>
          <cell r="D21">
            <v>0.72</v>
          </cell>
          <cell r="E21">
            <v>56.111111111111114</v>
          </cell>
          <cell r="F21">
            <v>488</v>
          </cell>
          <cell r="G21">
            <v>27382.222222222223</v>
          </cell>
          <cell r="H21">
            <v>0.69599999999999995</v>
          </cell>
          <cell r="I21">
            <v>58.045977011494251</v>
          </cell>
          <cell r="J21">
            <v>300.5</v>
          </cell>
          <cell r="K21">
            <v>87</v>
          </cell>
          <cell r="L21">
            <v>213.50000000000003</v>
          </cell>
          <cell r="N21">
            <v>5050</v>
          </cell>
          <cell r="O21">
            <v>12392.816091954024</v>
          </cell>
          <cell r="P21">
            <v>0</v>
          </cell>
          <cell r="Q21">
            <v>17442.816091954024</v>
          </cell>
          <cell r="R21">
            <v>44825.038314176243</v>
          </cell>
          <cell r="S21">
            <v>1109.5306513409962</v>
          </cell>
        </row>
        <row r="22">
          <cell r="A22">
            <v>101230</v>
          </cell>
          <cell r="B22" t="str">
            <v>ООО"Обогатительная ф-ка"</v>
          </cell>
          <cell r="C22">
            <v>5.15</v>
          </cell>
          <cell r="D22">
            <v>0.74</v>
          </cell>
          <cell r="E22">
            <v>6.9594594594594597</v>
          </cell>
          <cell r="F22">
            <v>525</v>
          </cell>
          <cell r="G22">
            <v>3653.7162162162163</v>
          </cell>
          <cell r="H22">
            <v>0.71</v>
          </cell>
          <cell r="I22">
            <v>7.2535211267605639</v>
          </cell>
          <cell r="J22">
            <v>460</v>
          </cell>
          <cell r="M22">
            <v>460</v>
          </cell>
          <cell r="N22">
            <v>0</v>
          </cell>
          <cell r="O22">
            <v>0</v>
          </cell>
          <cell r="P22">
            <v>3336.6197183098593</v>
          </cell>
          <cell r="Q22">
            <v>3336.6197183098593</v>
          </cell>
          <cell r="R22">
            <v>6990.335934526076</v>
          </cell>
          <cell r="S22">
            <v>1357.3467834031214</v>
          </cell>
        </row>
        <row r="23">
          <cell r="A23">
            <v>101230</v>
          </cell>
          <cell r="B23" t="str">
            <v>ООО"Обогатительная ф-ка"</v>
          </cell>
          <cell r="C23">
            <v>6.73</v>
          </cell>
          <cell r="D23">
            <v>0.74</v>
          </cell>
          <cell r="E23">
            <v>9.0945945945945947</v>
          </cell>
          <cell r="F23">
            <v>530</v>
          </cell>
          <cell r="G23">
            <v>4820.135135135135</v>
          </cell>
          <cell r="H23">
            <v>0.71</v>
          </cell>
          <cell r="I23">
            <v>9.47887323943662</v>
          </cell>
          <cell r="J23">
            <v>398</v>
          </cell>
          <cell r="K23">
            <v>100</v>
          </cell>
          <cell r="M23">
            <v>298</v>
          </cell>
          <cell r="N23">
            <v>947.88732394366195</v>
          </cell>
          <cell r="O23">
            <v>0</v>
          </cell>
          <cell r="P23">
            <v>2824.7042253521126</v>
          </cell>
          <cell r="Q23">
            <v>3772.5915492957747</v>
          </cell>
          <cell r="R23">
            <v>8592.7266844309088</v>
          </cell>
          <cell r="S23">
            <v>1276.7795964979061</v>
          </cell>
        </row>
        <row r="24">
          <cell r="A24" t="str">
            <v>Контр</v>
          </cell>
          <cell r="E24">
            <v>0</v>
          </cell>
          <cell r="I24">
            <v>0</v>
          </cell>
        </row>
        <row r="25">
          <cell r="A25">
            <v>103000</v>
          </cell>
          <cell r="B25" t="str">
            <v>АО"УГОЛЬН.КОРПОР.САХ"</v>
          </cell>
          <cell r="C25">
            <v>119.08</v>
          </cell>
          <cell r="D25">
            <v>0.61866743635456567</v>
          </cell>
          <cell r="E25">
            <v>192.47820881226053</v>
          </cell>
          <cell r="F25">
            <v>294.57726094783584</v>
          </cell>
          <cell r="G25">
            <v>56699.703544061304</v>
          </cell>
          <cell r="H25">
            <v>0.59501893647747184</v>
          </cell>
          <cell r="I25">
            <v>200.12808450258206</v>
          </cell>
          <cell r="J25">
            <v>256.93845935805666</v>
          </cell>
          <cell r="K25">
            <v>101.38100789703932</v>
          </cell>
          <cell r="L25">
            <v>0</v>
          </cell>
          <cell r="M25">
            <v>155.55745146101737</v>
          </cell>
          <cell r="N25">
            <v>20289.186915375623</v>
          </cell>
          <cell r="O25">
            <v>0</v>
          </cell>
          <cell r="P25">
            <v>31131.414790996787</v>
          </cell>
          <cell r="Q25">
            <v>51420.601706372407</v>
          </cell>
          <cell r="R25">
            <v>108120.30525043371</v>
          </cell>
          <cell r="S25">
            <v>907.96359800498578</v>
          </cell>
        </row>
        <row r="26">
          <cell r="A26">
            <v>103110</v>
          </cell>
          <cell r="B26" t="str">
            <v>ЗАО"СОЛНЦЕВСКИЙ"</v>
          </cell>
          <cell r="C26">
            <v>45</v>
          </cell>
          <cell r="D26">
            <v>0.64</v>
          </cell>
          <cell r="E26">
            <v>70.3125</v>
          </cell>
          <cell r="F26">
            <v>274</v>
          </cell>
          <cell r="G26">
            <v>19265.625</v>
          </cell>
          <cell r="H26">
            <v>0.622</v>
          </cell>
          <cell r="I26">
            <v>72.347266881028943</v>
          </cell>
          <cell r="J26">
            <v>339.5</v>
          </cell>
          <cell r="K26">
            <v>100</v>
          </cell>
          <cell r="M26">
            <v>239.5</v>
          </cell>
          <cell r="N26">
            <v>7234.7266881028945</v>
          </cell>
          <cell r="O26">
            <v>0</v>
          </cell>
          <cell r="P26">
            <v>17327.170418006433</v>
          </cell>
          <cell r="Q26">
            <v>24561.897106109325</v>
          </cell>
          <cell r="R26">
            <v>43827.522106109325</v>
          </cell>
          <cell r="S26">
            <v>973.94493569131839</v>
          </cell>
        </row>
        <row r="27">
          <cell r="A27">
            <v>103110</v>
          </cell>
          <cell r="B27" t="str">
            <v>ЗАО"СОЛНЦЕВСКИЙ"</v>
          </cell>
          <cell r="C27">
            <v>20.64</v>
          </cell>
          <cell r="D27">
            <v>0.64</v>
          </cell>
          <cell r="E27">
            <v>32.25</v>
          </cell>
          <cell r="F27">
            <v>274</v>
          </cell>
          <cell r="G27">
            <v>8836.5</v>
          </cell>
          <cell r="H27">
            <v>0.622</v>
          </cell>
          <cell r="I27">
            <v>33.183279742765272</v>
          </cell>
          <cell r="J27">
            <v>416</v>
          </cell>
          <cell r="M27">
            <v>416</v>
          </cell>
          <cell r="N27">
            <v>0</v>
          </cell>
          <cell r="O27">
            <v>0</v>
          </cell>
          <cell r="P27">
            <v>13804.244372990353</v>
          </cell>
          <cell r="Q27">
            <v>13804.244372990353</v>
          </cell>
          <cell r="R27">
            <v>22640.744372990353</v>
          </cell>
          <cell r="S27">
            <v>1096.9352893890675</v>
          </cell>
        </row>
        <row r="28">
          <cell r="A28">
            <v>103110</v>
          </cell>
          <cell r="B28" t="str">
            <v>ЗАО"СОЛНЦЕВСКИЙ"</v>
          </cell>
          <cell r="C28">
            <v>0</v>
          </cell>
          <cell r="D28">
            <v>0.64</v>
          </cell>
          <cell r="E28">
            <v>0</v>
          </cell>
          <cell r="F28">
            <v>261</v>
          </cell>
          <cell r="G28">
            <v>0</v>
          </cell>
          <cell r="H28">
            <v>0.622</v>
          </cell>
          <cell r="I28">
            <v>0</v>
          </cell>
          <cell r="J28">
            <v>0</v>
          </cell>
          <cell r="K28">
            <v>0</v>
          </cell>
          <cell r="L28">
            <v>0</v>
          </cell>
          <cell r="M28">
            <v>0</v>
          </cell>
          <cell r="N28">
            <v>0</v>
          </cell>
          <cell r="O28">
            <v>0</v>
          </cell>
          <cell r="P28">
            <v>0</v>
          </cell>
          <cell r="Q28">
            <v>0</v>
          </cell>
          <cell r="R28">
            <v>0</v>
          </cell>
          <cell r="S28" t="e">
            <v>#DIV/0!</v>
          </cell>
        </row>
        <row r="29">
          <cell r="A29">
            <v>103040</v>
          </cell>
          <cell r="B29" t="str">
            <v>АО"НОВИКОВСКИЙ"</v>
          </cell>
          <cell r="D29">
            <v>0.6</v>
          </cell>
          <cell r="E29">
            <v>0</v>
          </cell>
          <cell r="F29">
            <v>212</v>
          </cell>
          <cell r="G29">
            <v>0</v>
          </cell>
          <cell r="H29">
            <v>0.6</v>
          </cell>
          <cell r="I29">
            <v>0</v>
          </cell>
          <cell r="J29">
            <v>152</v>
          </cell>
          <cell r="M29">
            <v>152</v>
          </cell>
          <cell r="N29">
            <v>0</v>
          </cell>
          <cell r="O29">
            <v>0</v>
          </cell>
          <cell r="P29">
            <v>0</v>
          </cell>
          <cell r="Q29">
            <v>0</v>
          </cell>
          <cell r="R29">
            <v>0</v>
          </cell>
          <cell r="S29" t="e">
            <v>#DIV/0!</v>
          </cell>
        </row>
        <row r="30">
          <cell r="A30">
            <v>103060</v>
          </cell>
          <cell r="B30" t="str">
            <v>АО"ЛОПАТИНСКИЙ"</v>
          </cell>
          <cell r="C30">
            <v>32.46</v>
          </cell>
          <cell r="D30">
            <v>0.57999999999999996</v>
          </cell>
          <cell r="E30">
            <v>55.965517241379317</v>
          </cell>
          <cell r="F30">
            <v>287</v>
          </cell>
          <cell r="G30">
            <v>16062.103448275864</v>
          </cell>
          <cell r="H30">
            <v>0.57599999999999996</v>
          </cell>
          <cell r="I30">
            <v>56.354166666666671</v>
          </cell>
          <cell r="J30">
            <v>138</v>
          </cell>
          <cell r="K30">
            <v>138</v>
          </cell>
          <cell r="N30">
            <v>7776.8750000000009</v>
          </cell>
          <cell r="O30">
            <v>0</v>
          </cell>
          <cell r="P30">
            <v>0</v>
          </cell>
          <cell r="Q30">
            <v>7776.8750000000009</v>
          </cell>
          <cell r="R30">
            <v>23838.978448275866</v>
          </cell>
          <cell r="S30">
            <v>734.41091954023</v>
          </cell>
        </row>
        <row r="31">
          <cell r="A31">
            <v>103060</v>
          </cell>
          <cell r="B31" t="str">
            <v>АО"ЛОПАТИНСКИЙ"</v>
          </cell>
          <cell r="C31">
            <v>9.4499999999999993</v>
          </cell>
          <cell r="D31">
            <v>0.63</v>
          </cell>
          <cell r="E31">
            <v>14.999999999999998</v>
          </cell>
          <cell r="F31">
            <v>413</v>
          </cell>
          <cell r="G31">
            <v>6194.9999999999991</v>
          </cell>
          <cell r="H31">
            <v>0.57599999999999996</v>
          </cell>
          <cell r="I31">
            <v>16.40625</v>
          </cell>
          <cell r="J31">
            <v>138</v>
          </cell>
          <cell r="K31">
            <v>138</v>
          </cell>
          <cell r="N31">
            <v>2264.0625</v>
          </cell>
          <cell r="O31">
            <v>0</v>
          </cell>
          <cell r="P31">
            <v>0</v>
          </cell>
          <cell r="Q31">
            <v>2264.0625</v>
          </cell>
          <cell r="R31">
            <v>8459.0625</v>
          </cell>
          <cell r="S31">
            <v>895.13888888888891</v>
          </cell>
        </row>
        <row r="32">
          <cell r="A32">
            <v>103030</v>
          </cell>
          <cell r="B32" t="str">
            <v>АО"ПОЯРКОВУГОЛЬ"</v>
          </cell>
          <cell r="C32">
            <v>4.74</v>
          </cell>
          <cell r="D32">
            <v>0.57999999999999996</v>
          </cell>
          <cell r="E32">
            <v>8.1724137931034484</v>
          </cell>
          <cell r="F32">
            <v>247</v>
          </cell>
          <cell r="G32">
            <v>2018.5862068965519</v>
          </cell>
          <cell r="H32">
            <v>0.52800000000000002</v>
          </cell>
          <cell r="I32">
            <v>8.9772727272727266</v>
          </cell>
          <cell r="J32">
            <v>138</v>
          </cell>
          <cell r="K32">
            <v>138</v>
          </cell>
          <cell r="N32">
            <v>1238.8636363636363</v>
          </cell>
          <cell r="O32">
            <v>0</v>
          </cell>
          <cell r="P32">
            <v>0</v>
          </cell>
          <cell r="Q32">
            <v>1238.8636363636363</v>
          </cell>
          <cell r="R32">
            <v>3257.4498432601881</v>
          </cell>
          <cell r="S32">
            <v>687.22570532915358</v>
          </cell>
        </row>
        <row r="33">
          <cell r="A33">
            <v>103030</v>
          </cell>
          <cell r="B33" t="str">
            <v>АО"ПОЯРКОВУГОЛЬ"</v>
          </cell>
          <cell r="C33">
            <v>6.79</v>
          </cell>
          <cell r="D33">
            <v>0.63</v>
          </cell>
          <cell r="E33">
            <v>10.777777777777779</v>
          </cell>
          <cell r="F33">
            <v>401</v>
          </cell>
          <cell r="G33">
            <v>4321.8888888888896</v>
          </cell>
          <cell r="H33">
            <v>0.52800000000000002</v>
          </cell>
          <cell r="I33">
            <v>12.859848484848484</v>
          </cell>
          <cell r="J33">
            <v>138</v>
          </cell>
          <cell r="K33">
            <v>138</v>
          </cell>
          <cell r="N33">
            <v>1774.6590909090908</v>
          </cell>
          <cell r="O33">
            <v>0</v>
          </cell>
          <cell r="P33">
            <v>0</v>
          </cell>
          <cell r="Q33">
            <v>1774.6590909090908</v>
          </cell>
          <cell r="R33">
            <v>6096.5479797979806</v>
          </cell>
          <cell r="S33">
            <v>897.87157287157299</v>
          </cell>
        </row>
        <row r="34">
          <cell r="A34">
            <v>103030</v>
          </cell>
          <cell r="B34" t="str">
            <v>АО"ПОЯРКОВУГОЛЬ"</v>
          </cell>
          <cell r="E34">
            <v>0</v>
          </cell>
          <cell r="G34">
            <v>0</v>
          </cell>
          <cell r="I34">
            <v>0</v>
          </cell>
          <cell r="J34">
            <v>0</v>
          </cell>
          <cell r="N34">
            <v>0</v>
          </cell>
          <cell r="O34">
            <v>0</v>
          </cell>
          <cell r="P34">
            <v>0</v>
          </cell>
          <cell r="Q34">
            <v>0</v>
          </cell>
          <cell r="R34">
            <v>0</v>
          </cell>
          <cell r="S34" t="e">
            <v>#DIV/0!</v>
          </cell>
        </row>
        <row r="35">
          <cell r="A35">
            <v>100160</v>
          </cell>
          <cell r="B35" t="str">
            <v>ООО "Невельский УРЗ"</v>
          </cell>
          <cell r="C35">
            <v>14</v>
          </cell>
          <cell r="D35">
            <v>0.57999999999999996</v>
          </cell>
          <cell r="E35">
            <v>24.137931034482762</v>
          </cell>
          <cell r="F35">
            <v>225</v>
          </cell>
          <cell r="G35">
            <v>5431.0344827586214</v>
          </cell>
          <cell r="H35">
            <v>0.59799999999999998</v>
          </cell>
          <cell r="I35">
            <v>23.411371237458194</v>
          </cell>
          <cell r="J35">
            <v>187</v>
          </cell>
          <cell r="K35">
            <v>138</v>
          </cell>
          <cell r="M35">
            <v>49</v>
          </cell>
          <cell r="N35">
            <v>3230.7692307692309</v>
          </cell>
          <cell r="O35">
            <v>0</v>
          </cell>
          <cell r="P35">
            <v>1147.1571906354516</v>
          </cell>
          <cell r="Q35">
            <v>4377.9264214046825</v>
          </cell>
          <cell r="R35">
            <v>9808.9609041633048</v>
          </cell>
          <cell r="S35">
            <v>700.64006458309325</v>
          </cell>
        </row>
        <row r="36">
          <cell r="A36">
            <v>100160</v>
          </cell>
          <cell r="B36" t="str">
            <v>ООО "Невельский УРЗ"</v>
          </cell>
          <cell r="C36">
            <v>7.47</v>
          </cell>
          <cell r="D36">
            <v>0.6</v>
          </cell>
          <cell r="E36">
            <v>12.45</v>
          </cell>
          <cell r="F36">
            <v>351</v>
          </cell>
          <cell r="G36">
            <v>4369.95</v>
          </cell>
          <cell r="H36">
            <v>0.59799999999999998</v>
          </cell>
          <cell r="I36">
            <v>12.491638795986622</v>
          </cell>
          <cell r="J36">
            <v>213</v>
          </cell>
          <cell r="M36">
            <v>213</v>
          </cell>
          <cell r="N36">
            <v>0</v>
          </cell>
          <cell r="O36">
            <v>0</v>
          </cell>
          <cell r="P36">
            <v>2660.7190635451507</v>
          </cell>
          <cell r="Q36">
            <v>2660.7190635451507</v>
          </cell>
          <cell r="R36">
            <v>7030.6690635451505</v>
          </cell>
          <cell r="S36">
            <v>941.18729096989966</v>
          </cell>
        </row>
        <row r="37">
          <cell r="A37">
            <v>104000</v>
          </cell>
          <cell r="B37" t="str">
            <v>ООО"Угольн. ресурсы Сах."</v>
          </cell>
          <cell r="C37">
            <v>46.33</v>
          </cell>
          <cell r="D37">
            <v>0.64</v>
          </cell>
          <cell r="E37">
            <v>72.390625</v>
          </cell>
          <cell r="F37">
            <v>261</v>
          </cell>
          <cell r="G37">
            <v>18893.953125</v>
          </cell>
          <cell r="H37">
            <v>0.58830000000000005</v>
          </cell>
          <cell r="I37">
            <v>78.752337242903266</v>
          </cell>
          <cell r="J37">
            <v>375.5</v>
          </cell>
          <cell r="N37">
            <v>7875.2337242903268</v>
          </cell>
          <cell r="O37">
            <v>0</v>
          </cell>
          <cell r="P37">
            <v>19727.460479347268</v>
          </cell>
          <cell r="Q37">
            <v>27602.694203637595</v>
          </cell>
          <cell r="R37">
            <v>46496.647328637599</v>
          </cell>
          <cell r="S37">
            <v>1003.596963708992</v>
          </cell>
        </row>
        <row r="38">
          <cell r="A38">
            <v>104140</v>
          </cell>
          <cell r="B38" t="str">
            <v>р."НИКОЛЬСКИЙ"</v>
          </cell>
          <cell r="C38">
            <v>46.33</v>
          </cell>
          <cell r="D38">
            <v>0.64</v>
          </cell>
          <cell r="E38">
            <v>72.390625</v>
          </cell>
          <cell r="F38">
            <v>261</v>
          </cell>
          <cell r="G38">
            <v>18893.953125</v>
          </cell>
          <cell r="H38">
            <v>0.58830000000000005</v>
          </cell>
          <cell r="I38">
            <v>78.752337242903266</v>
          </cell>
          <cell r="J38">
            <v>350.5</v>
          </cell>
          <cell r="K38">
            <v>100</v>
          </cell>
          <cell r="M38">
            <v>250.5</v>
          </cell>
          <cell r="N38">
            <v>7875.2337242903268</v>
          </cell>
          <cell r="O38">
            <v>0</v>
          </cell>
          <cell r="P38">
            <v>19727.460479347268</v>
          </cell>
          <cell r="Q38">
            <v>27602.694203637595</v>
          </cell>
          <cell r="R38">
            <v>46496.647328637599</v>
          </cell>
          <cell r="S38">
            <v>1003.596963708992</v>
          </cell>
        </row>
        <row r="39">
          <cell r="A39">
            <v>104140</v>
          </cell>
          <cell r="B39" t="str">
            <v>р."НИКОЛЬСКИЙ"</v>
          </cell>
          <cell r="C39">
            <v>0</v>
          </cell>
          <cell r="D39">
            <v>0.64</v>
          </cell>
          <cell r="E39">
            <v>0</v>
          </cell>
          <cell r="F39">
            <v>261</v>
          </cell>
          <cell r="G39">
            <v>0</v>
          </cell>
          <cell r="H39">
            <v>0.58799999999999997</v>
          </cell>
          <cell r="I39">
            <v>0</v>
          </cell>
          <cell r="J39">
            <v>0</v>
          </cell>
          <cell r="K39">
            <v>0</v>
          </cell>
          <cell r="M39">
            <v>0</v>
          </cell>
          <cell r="N39">
            <v>0</v>
          </cell>
          <cell r="O39">
            <v>0</v>
          </cell>
          <cell r="P39">
            <v>0</v>
          </cell>
          <cell r="Q39">
            <v>0</v>
          </cell>
          <cell r="R39">
            <v>0</v>
          </cell>
          <cell r="S39" t="e">
            <v>#DIV/0!</v>
          </cell>
        </row>
        <row r="40">
          <cell r="A40">
            <v>104140</v>
          </cell>
          <cell r="B40" t="str">
            <v>р."НИКОЛЬСКИЙ"</v>
          </cell>
          <cell r="D40">
            <v>0.64</v>
          </cell>
          <cell r="E40">
            <v>0</v>
          </cell>
          <cell r="F40">
            <v>261</v>
          </cell>
          <cell r="G40">
            <v>0</v>
          </cell>
          <cell r="H40">
            <v>0.58799999999999997</v>
          </cell>
          <cell r="I40">
            <v>0</v>
          </cell>
          <cell r="J40">
            <v>0</v>
          </cell>
          <cell r="N40">
            <v>0</v>
          </cell>
          <cell r="O40">
            <v>0</v>
          </cell>
          <cell r="P40">
            <v>0</v>
          </cell>
          <cell r="Q40">
            <v>0</v>
          </cell>
          <cell r="R40">
            <v>0</v>
          </cell>
          <cell r="S40" t="e">
            <v>#DIV/0!</v>
          </cell>
        </row>
        <row r="42">
          <cell r="A42">
            <v>105310</v>
          </cell>
          <cell r="B42" t="str">
            <v>р-зСОСНА-ВСЕГО</v>
          </cell>
          <cell r="C42">
            <v>20.62</v>
          </cell>
          <cell r="D42">
            <v>0.65700000000000003</v>
          </cell>
          <cell r="E42">
            <v>31.385083713850836</v>
          </cell>
          <cell r="F42">
            <v>240.00000000000003</v>
          </cell>
          <cell r="G42">
            <v>7532.4200913242012</v>
          </cell>
          <cell r="H42">
            <v>0.58499999999999996</v>
          </cell>
          <cell r="I42">
            <v>35.247863247863251</v>
          </cell>
          <cell r="J42">
            <v>428.03346265761394</v>
          </cell>
          <cell r="N42">
            <v>1104.2735042735042</v>
          </cell>
          <cell r="O42">
            <v>0</v>
          </cell>
          <cell r="P42">
            <v>13982.991452991453</v>
          </cell>
          <cell r="Q42">
            <v>15087.264957264957</v>
          </cell>
          <cell r="R42">
            <v>22619.685048589159</v>
          </cell>
          <cell r="S42">
            <v>1096.977936401026</v>
          </cell>
        </row>
        <row r="43">
          <cell r="A43">
            <v>105311</v>
          </cell>
          <cell r="B43" t="str">
            <v>р-зСОСНА</v>
          </cell>
          <cell r="C43">
            <v>14.16</v>
          </cell>
          <cell r="D43">
            <v>0.65700000000000003</v>
          </cell>
          <cell r="E43">
            <v>21.552511415525114</v>
          </cell>
          <cell r="F43">
            <v>240</v>
          </cell>
          <cell r="G43">
            <v>5172.6027397260277</v>
          </cell>
          <cell r="H43">
            <v>0.58499999999999996</v>
          </cell>
          <cell r="I43">
            <v>24.205128205128208</v>
          </cell>
          <cell r="J43">
            <v>452</v>
          </cell>
          <cell r="M43">
            <v>452</v>
          </cell>
          <cell r="N43">
            <v>0</v>
          </cell>
          <cell r="O43">
            <v>0</v>
          </cell>
          <cell r="P43">
            <v>10940.717948717949</v>
          </cell>
          <cell r="Q43">
            <v>10940.717948717949</v>
          </cell>
          <cell r="R43">
            <v>16113.320688443977</v>
          </cell>
          <cell r="S43">
            <v>1137.9463763025408</v>
          </cell>
        </row>
        <row r="44">
          <cell r="A44">
            <v>105311</v>
          </cell>
          <cell r="B44" t="str">
            <v>р-зСОСНА</v>
          </cell>
          <cell r="C44">
            <v>6.46</v>
          </cell>
          <cell r="D44">
            <v>0.65700000000000003</v>
          </cell>
          <cell r="E44">
            <v>9.8325722983257222</v>
          </cell>
          <cell r="F44">
            <v>240</v>
          </cell>
          <cell r="G44">
            <v>2359.8173515981734</v>
          </cell>
          <cell r="H44">
            <v>0.58499999999999996</v>
          </cell>
          <cell r="I44">
            <v>11.042735042735043</v>
          </cell>
          <cell r="J44">
            <v>375.5</v>
          </cell>
          <cell r="K44">
            <v>100</v>
          </cell>
          <cell r="M44">
            <v>275.5</v>
          </cell>
          <cell r="N44">
            <v>1104.2735042735042</v>
          </cell>
          <cell r="O44">
            <v>0</v>
          </cell>
          <cell r="P44">
            <v>3042.2735042735044</v>
          </cell>
          <cell r="Q44">
            <v>4146.5470085470088</v>
          </cell>
          <cell r="R44">
            <v>6506.3643601451822</v>
          </cell>
          <cell r="S44">
            <v>1007.17714553331</v>
          </cell>
        </row>
        <row r="45">
          <cell r="A45">
            <v>105000</v>
          </cell>
          <cell r="B45" t="str">
            <v>ЗАО "Разрезуголь"</v>
          </cell>
          <cell r="C45">
            <v>33.78</v>
          </cell>
          <cell r="D45">
            <v>0.66607601713062103</v>
          </cell>
          <cell r="E45">
            <v>50.71493212669683</v>
          </cell>
          <cell r="F45">
            <v>320.0151677373305</v>
          </cell>
          <cell r="G45">
            <v>16229.547511312217</v>
          </cell>
          <cell r="H45">
            <v>0.63038676695418283</v>
          </cell>
          <cell r="I45">
            <v>53.586150234741787</v>
          </cell>
          <cell r="J45">
            <v>417.23296258492974</v>
          </cell>
          <cell r="N45">
            <v>3384.3802816901411</v>
          </cell>
          <cell r="O45">
            <v>1723.7746478873239</v>
          </cell>
          <cell r="P45">
            <v>17249.753286384977</v>
          </cell>
          <cell r="Q45">
            <v>22357.908215962445</v>
          </cell>
          <cell r="R45">
            <v>38587.455727274661</v>
          </cell>
          <cell r="S45">
            <v>1142.3166289897767</v>
          </cell>
        </row>
        <row r="46">
          <cell r="A46">
            <v>105070</v>
          </cell>
          <cell r="B46" t="str">
            <v>ЗАО"ШАХТЕРСКУГОЛЬ"</v>
          </cell>
          <cell r="C46">
            <v>6.51</v>
          </cell>
          <cell r="D46">
            <v>0.68</v>
          </cell>
          <cell r="E46">
            <v>9.5735294117647047</v>
          </cell>
          <cell r="F46">
            <v>290</v>
          </cell>
          <cell r="G46">
            <v>2776.3235294117644</v>
          </cell>
          <cell r="H46">
            <v>0.71</v>
          </cell>
          <cell r="I46">
            <v>9.169014084507042</v>
          </cell>
          <cell r="J46">
            <v>298</v>
          </cell>
          <cell r="K46">
            <v>91</v>
          </cell>
          <cell r="L46">
            <v>188</v>
          </cell>
          <cell r="M46">
            <v>19</v>
          </cell>
          <cell r="N46">
            <v>834.38028169014081</v>
          </cell>
          <cell r="O46">
            <v>1723.7746478873239</v>
          </cell>
          <cell r="P46">
            <v>174.21126760563379</v>
          </cell>
          <cell r="Q46">
            <v>2732.3661971830984</v>
          </cell>
          <cell r="R46">
            <v>5508.6897265948628</v>
          </cell>
          <cell r="S46">
            <v>846.18889809444897</v>
          </cell>
        </row>
        <row r="47">
          <cell r="A47">
            <v>105070</v>
          </cell>
          <cell r="B47" t="str">
            <v>ЗАО"ШАХТЕРСКУГОЛЬ"</v>
          </cell>
          <cell r="C47">
            <v>4</v>
          </cell>
          <cell r="D47">
            <v>0.68</v>
          </cell>
          <cell r="E47">
            <v>5.8823529411764701</v>
          </cell>
          <cell r="F47">
            <v>290</v>
          </cell>
          <cell r="G47">
            <v>1705.8823529411764</v>
          </cell>
          <cell r="H47">
            <v>0.71</v>
          </cell>
          <cell r="I47">
            <v>5.6338028169014089</v>
          </cell>
          <cell r="J47">
            <v>480</v>
          </cell>
          <cell r="M47">
            <v>480</v>
          </cell>
          <cell r="N47">
            <v>0</v>
          </cell>
          <cell r="O47">
            <v>0</v>
          </cell>
          <cell r="P47">
            <v>2704.2253521126763</v>
          </cell>
          <cell r="Q47">
            <v>2704.2253521126763</v>
          </cell>
          <cell r="R47">
            <v>4410.1077050538524</v>
          </cell>
          <cell r="S47">
            <v>1102.5269262634631</v>
          </cell>
        </row>
        <row r="48">
          <cell r="A48">
            <v>105220</v>
          </cell>
          <cell r="B48" t="str">
            <v>ВАРВАРОВСКИЙ</v>
          </cell>
          <cell r="C48">
            <v>15.3</v>
          </cell>
          <cell r="D48">
            <v>0.65</v>
          </cell>
          <cell r="E48">
            <v>23.53846153846154</v>
          </cell>
          <cell r="F48">
            <v>275</v>
          </cell>
          <cell r="G48">
            <v>6473.0769230769238</v>
          </cell>
          <cell r="H48">
            <v>0.6</v>
          </cell>
          <cell r="I48">
            <v>25.500000000000004</v>
          </cell>
          <cell r="J48">
            <v>412.5</v>
          </cell>
          <cell r="K48">
            <v>100</v>
          </cell>
          <cell r="M48">
            <v>312.5</v>
          </cell>
          <cell r="N48">
            <v>2550.0000000000005</v>
          </cell>
          <cell r="O48">
            <v>0</v>
          </cell>
          <cell r="P48">
            <v>7968.7500000000009</v>
          </cell>
          <cell r="Q48">
            <v>10518.750000000002</v>
          </cell>
          <cell r="R48">
            <v>16991.826923076926</v>
          </cell>
          <cell r="S48">
            <v>1110.5769230769231</v>
          </cell>
        </row>
        <row r="49">
          <cell r="A49">
            <v>105220</v>
          </cell>
          <cell r="B49" t="str">
            <v>ВАРВАРОВСКИЙ</v>
          </cell>
          <cell r="C49">
            <v>7.97</v>
          </cell>
          <cell r="D49">
            <v>0.68</v>
          </cell>
          <cell r="E49">
            <v>11.720588235294116</v>
          </cell>
          <cell r="F49">
            <v>450</v>
          </cell>
          <cell r="G49">
            <v>5274.2647058823522</v>
          </cell>
          <cell r="H49">
            <v>0.6</v>
          </cell>
          <cell r="I49">
            <v>13.283333333333333</v>
          </cell>
          <cell r="J49">
            <v>482</v>
          </cell>
          <cell r="M49">
            <v>482</v>
          </cell>
          <cell r="N49">
            <v>0</v>
          </cell>
          <cell r="O49">
            <v>0</v>
          </cell>
          <cell r="P49">
            <v>6402.5666666666666</v>
          </cell>
          <cell r="Q49">
            <v>6402.5666666666666</v>
          </cell>
          <cell r="R49">
            <v>11676.831372549019</v>
          </cell>
          <cell r="S49">
            <v>1465.0980392156862</v>
          </cell>
        </row>
        <row r="50">
          <cell r="A50">
            <v>102400</v>
          </cell>
          <cell r="B50" t="str">
            <v>ЗАО "БОШНЯКОВ.УР"-всего</v>
          </cell>
          <cell r="C50">
            <v>5</v>
          </cell>
          <cell r="D50">
            <v>0.74</v>
          </cell>
          <cell r="E50">
            <v>6.756756756756757</v>
          </cell>
          <cell r="F50">
            <v>301</v>
          </cell>
          <cell r="G50">
            <v>2033.783783783784</v>
          </cell>
          <cell r="H50">
            <v>0.71099999999999997</v>
          </cell>
          <cell r="I50">
            <v>7.0323488045007032</v>
          </cell>
          <cell r="J50">
            <v>384</v>
          </cell>
          <cell r="K50">
            <v>127</v>
          </cell>
          <cell r="L50">
            <v>229</v>
          </cell>
          <cell r="M50">
            <v>28</v>
          </cell>
          <cell r="N50">
            <v>893.10829817158935</v>
          </cell>
          <cell r="O50">
            <v>1610.407876230661</v>
          </cell>
          <cell r="P50">
            <v>196.9057665260197</v>
          </cell>
          <cell r="Q50">
            <v>2700.42194092827</v>
          </cell>
          <cell r="R50">
            <v>4734.2057247120538</v>
          </cell>
          <cell r="S50">
            <v>946.84114494241078</v>
          </cell>
        </row>
        <row r="51">
          <cell r="A51" t="str">
            <v>Контр</v>
          </cell>
        </row>
        <row r="52">
          <cell r="A52">
            <v>106130</v>
          </cell>
          <cell r="B52" t="str">
            <v>ТОО"ГОРНЯК"-ВСЕГО</v>
          </cell>
          <cell r="C52">
            <v>62.89</v>
          </cell>
          <cell r="D52">
            <v>0.57999999999999996</v>
          </cell>
          <cell r="E52">
            <v>108.43103448275862</v>
          </cell>
          <cell r="F52">
            <v>274.32071871521703</v>
          </cell>
          <cell r="G52">
            <v>29744.879310344826</v>
          </cell>
          <cell r="H52">
            <v>0.55000000000000004</v>
          </cell>
          <cell r="I52">
            <v>114.34545454545453</v>
          </cell>
          <cell r="J52">
            <v>227.64366353951343</v>
          </cell>
          <cell r="K52">
            <v>26.551121004929243</v>
          </cell>
          <cell r="L52">
            <v>0</v>
          </cell>
          <cell r="M52">
            <v>123</v>
          </cell>
          <cell r="N52">
            <v>3035.9999999999995</v>
          </cell>
          <cell r="O52">
            <v>0</v>
          </cell>
          <cell r="P52">
            <v>22994.018181818177</v>
          </cell>
          <cell r="Q52">
            <v>26030.018181818177</v>
          </cell>
          <cell r="R52">
            <v>55774.897492163</v>
          </cell>
          <cell r="S52">
            <v>886.86432647738911</v>
          </cell>
        </row>
        <row r="53">
          <cell r="A53">
            <v>106131</v>
          </cell>
          <cell r="B53" t="str">
            <v>ТОО"ГОРНЯК"</v>
          </cell>
          <cell r="C53">
            <v>50.79</v>
          </cell>
          <cell r="D53">
            <v>0.57999999999999996</v>
          </cell>
          <cell r="E53">
            <v>87.568965517241381</v>
          </cell>
          <cell r="F53">
            <v>247</v>
          </cell>
          <cell r="G53">
            <v>21629.53448275862</v>
          </cell>
          <cell r="H53">
            <v>0.55000000000000004</v>
          </cell>
          <cell r="I53">
            <v>92.34545454545453</v>
          </cell>
          <cell r="J53">
            <v>249</v>
          </cell>
          <cell r="M53">
            <v>249</v>
          </cell>
          <cell r="N53">
            <v>0</v>
          </cell>
          <cell r="O53">
            <v>0</v>
          </cell>
          <cell r="P53">
            <v>22994.018181818177</v>
          </cell>
          <cell r="Q53">
            <v>22994.018181818177</v>
          </cell>
          <cell r="R53">
            <v>44623.552664576797</v>
          </cell>
          <cell r="S53">
            <v>878.58934169278984</v>
          </cell>
        </row>
        <row r="54">
          <cell r="A54">
            <v>106131</v>
          </cell>
          <cell r="B54" t="str">
            <v>ТОО"ГОРНЯК"</v>
          </cell>
          <cell r="C54">
            <v>12.1</v>
          </cell>
          <cell r="D54">
            <v>0.57999999999999996</v>
          </cell>
          <cell r="E54">
            <v>20.862068965517242</v>
          </cell>
          <cell r="F54">
            <v>389</v>
          </cell>
          <cell r="G54">
            <v>8115.3448275862074</v>
          </cell>
          <cell r="H54">
            <v>0.55000000000000004</v>
          </cell>
          <cell r="I54">
            <v>21.999999999999996</v>
          </cell>
          <cell r="J54">
            <v>138</v>
          </cell>
          <cell r="K54">
            <v>138</v>
          </cell>
          <cell r="N54">
            <v>3035.9999999999995</v>
          </cell>
          <cell r="O54">
            <v>0</v>
          </cell>
          <cell r="P54">
            <v>0</v>
          </cell>
          <cell r="Q54">
            <v>3035.9999999999995</v>
          </cell>
          <cell r="R54">
            <v>11151.344827586207</v>
          </cell>
          <cell r="S54">
            <v>921.59874608150471</v>
          </cell>
        </row>
        <row r="55">
          <cell r="A55">
            <v>106131</v>
          </cell>
          <cell r="B55" t="str">
            <v>ТОО"ГОРНЯК"</v>
          </cell>
          <cell r="D55">
            <v>0.6</v>
          </cell>
          <cell r="E55">
            <v>0</v>
          </cell>
          <cell r="G55">
            <v>0</v>
          </cell>
          <cell r="H55">
            <v>0.55000000000000004</v>
          </cell>
          <cell r="I55">
            <v>0</v>
          </cell>
          <cell r="J55">
            <v>88</v>
          </cell>
          <cell r="K55">
            <v>88</v>
          </cell>
          <cell r="N55">
            <v>0</v>
          </cell>
          <cell r="O55">
            <v>0</v>
          </cell>
          <cell r="P55">
            <v>0</v>
          </cell>
          <cell r="Q55">
            <v>0</v>
          </cell>
          <cell r="R55">
            <v>0</v>
          </cell>
          <cell r="S55" t="e">
            <v>#DIV/0!</v>
          </cell>
        </row>
        <row r="57">
          <cell r="A57">
            <v>310000</v>
          </cell>
          <cell r="B57" t="str">
            <v>ЗАО"ПРОМСБЫТКОМПЛЕКТ"</v>
          </cell>
          <cell r="C57">
            <v>27.542000000000002</v>
          </cell>
          <cell r="D57">
            <v>0.78100000000000003</v>
          </cell>
          <cell r="E57">
            <v>35.265044814340591</v>
          </cell>
          <cell r="F57">
            <v>286.60000000000002</v>
          </cell>
          <cell r="G57">
            <v>10106.961843790014</v>
          </cell>
          <cell r="H57">
            <v>0.78100000000000003</v>
          </cell>
          <cell r="I57">
            <v>35.265044814340591</v>
          </cell>
          <cell r="J57">
            <v>567.44000000000005</v>
          </cell>
          <cell r="K57">
            <v>413.44000000000005</v>
          </cell>
          <cell r="L57">
            <v>154</v>
          </cell>
          <cell r="M57">
            <v>0</v>
          </cell>
          <cell r="N57">
            <v>14579.980128040976</v>
          </cell>
          <cell r="O57">
            <v>5430.8169014084506</v>
          </cell>
          <cell r="P57">
            <v>0</v>
          </cell>
          <cell r="Q57">
            <v>20010.797029449426</v>
          </cell>
          <cell r="R57">
            <v>30117.75887323944</v>
          </cell>
          <cell r="S57">
            <v>1093.5211267605634</v>
          </cell>
        </row>
        <row r="58">
          <cell r="A58">
            <v>308010</v>
          </cell>
          <cell r="B58" t="str">
            <v>НЕРЮНГРИНСКИЙ</v>
          </cell>
          <cell r="C58">
            <v>27.542000000000002</v>
          </cell>
          <cell r="D58">
            <v>0.78100000000000003</v>
          </cell>
          <cell r="E58">
            <v>35.265044814340591</v>
          </cell>
          <cell r="F58">
            <v>286.60000000000002</v>
          </cell>
          <cell r="G58">
            <v>10106.961843790014</v>
          </cell>
          <cell r="H58">
            <v>0.78100000000000003</v>
          </cell>
          <cell r="I58">
            <v>35.265044814340591</v>
          </cell>
          <cell r="J58">
            <v>567.44000000000005</v>
          </cell>
          <cell r="K58">
            <v>413.44000000000005</v>
          </cell>
          <cell r="L58">
            <v>154</v>
          </cell>
          <cell r="N58">
            <v>14579.980128040976</v>
          </cell>
          <cell r="O58">
            <v>5430.8169014084506</v>
          </cell>
          <cell r="P58">
            <v>0</v>
          </cell>
          <cell r="Q58">
            <v>20010.797029449426</v>
          </cell>
          <cell r="R58">
            <v>30117.75887323944</v>
          </cell>
          <cell r="S58">
            <v>1093.5211267605634</v>
          </cell>
        </row>
        <row r="59">
          <cell r="A59">
            <v>400040</v>
          </cell>
          <cell r="B59" t="str">
            <v>МАЗУТ</v>
          </cell>
          <cell r="C59">
            <v>9.27</v>
          </cell>
          <cell r="D59">
            <v>1.3939999999999999</v>
          </cell>
          <cell r="E59">
            <v>6.6499282639885227</v>
          </cell>
          <cell r="F59">
            <v>3250</v>
          </cell>
          <cell r="G59">
            <v>21612.266857962699</v>
          </cell>
          <cell r="H59">
            <v>1.3939999999999999</v>
          </cell>
          <cell r="I59">
            <v>6.6499282639885227</v>
          </cell>
          <cell r="J59">
            <v>575</v>
          </cell>
          <cell r="K59">
            <v>329.2</v>
          </cell>
          <cell r="L59">
            <v>245.8</v>
          </cell>
          <cell r="M59">
            <v>0</v>
          </cell>
          <cell r="N59">
            <v>2189.1563845050214</v>
          </cell>
          <cell r="O59">
            <v>1634.5523672883789</v>
          </cell>
          <cell r="P59">
            <v>0</v>
          </cell>
          <cell r="Q59">
            <v>3823.7087517934006</v>
          </cell>
          <cell r="R59">
            <v>25435.9756097561</v>
          </cell>
          <cell r="S59">
            <v>2743.9024390243908</v>
          </cell>
        </row>
        <row r="60">
          <cell r="A60">
            <v>400040</v>
          </cell>
          <cell r="B60" t="str">
            <v>МАЗУТ</v>
          </cell>
          <cell r="C60">
            <v>4.0199999999999996</v>
          </cell>
          <cell r="D60">
            <v>1.3939999999999999</v>
          </cell>
          <cell r="E60">
            <v>2.8837876614060258</v>
          </cell>
          <cell r="F60">
            <v>3250</v>
          </cell>
          <cell r="G60">
            <v>9372.3098995695836</v>
          </cell>
          <cell r="H60">
            <v>1.3640000000000001</v>
          </cell>
          <cell r="I60">
            <v>2.9472140762463339</v>
          </cell>
          <cell r="J60">
            <v>575</v>
          </cell>
          <cell r="K60">
            <v>329.2</v>
          </cell>
          <cell r="L60">
            <v>245.8</v>
          </cell>
          <cell r="M60">
            <v>0</v>
          </cell>
          <cell r="N60">
            <v>970.22287390029305</v>
          </cell>
          <cell r="O60">
            <v>724.42521994134893</v>
          </cell>
          <cell r="P60">
            <v>0</v>
          </cell>
          <cell r="Q60">
            <v>1694.6480938416421</v>
          </cell>
          <cell r="R60">
            <v>11066.957993411226</v>
          </cell>
          <cell r="S60">
            <v>2752.9746252266737</v>
          </cell>
        </row>
        <row r="61">
          <cell r="A61">
            <v>400020</v>
          </cell>
          <cell r="B61" t="str">
            <v>ДИЗТОПЛИВО</v>
          </cell>
          <cell r="E61">
            <v>0</v>
          </cell>
          <cell r="I61">
            <v>0</v>
          </cell>
        </row>
        <row r="62">
          <cell r="A62">
            <v>400010</v>
          </cell>
          <cell r="B62" t="str">
            <v>НЕФТЬ</v>
          </cell>
          <cell r="D62">
            <v>1.3320000000000001</v>
          </cell>
          <cell r="E62">
            <v>0</v>
          </cell>
          <cell r="F62">
            <v>2144</v>
          </cell>
          <cell r="G62">
            <v>0</v>
          </cell>
          <cell r="H62">
            <v>1.3320000000000001</v>
          </cell>
          <cell r="I62">
            <v>0</v>
          </cell>
          <cell r="J62">
            <v>371.83000000000004</v>
          </cell>
          <cell r="K62">
            <v>205</v>
          </cell>
          <cell r="M62">
            <v>166.83</v>
          </cell>
          <cell r="N62">
            <v>0</v>
          </cell>
          <cell r="O62">
            <v>0</v>
          </cell>
          <cell r="P62">
            <v>0</v>
          </cell>
          <cell r="Q62">
            <v>0</v>
          </cell>
          <cell r="R62">
            <v>0</v>
          </cell>
          <cell r="S62" t="e">
            <v>#DIV/0!</v>
          </cell>
        </row>
        <row r="63">
          <cell r="A63" t="str">
            <v>Контр.</v>
          </cell>
        </row>
        <row r="64">
          <cell r="B64" t="str">
            <v>И Т О Г О</v>
          </cell>
          <cell r="C64">
            <v>558.702</v>
          </cell>
          <cell r="G64">
            <v>338327.63506668742</v>
          </cell>
          <cell r="N64">
            <v>78113.099348483345</v>
          </cell>
          <cell r="O64">
            <v>23516.793104710185</v>
          </cell>
          <cell r="P64">
            <v>164189.80816177666</v>
          </cell>
          <cell r="Q64">
            <v>265819.70061497018</v>
          </cell>
          <cell r="R64">
            <v>604147.33568165754</v>
          </cell>
          <cell r="S64">
            <v>1081.3409217823769</v>
          </cell>
        </row>
      </sheetData>
      <sheetData sheetId="5"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400040</v>
          </cell>
          <cell r="B11" t="str">
            <v>МАЗУТ</v>
          </cell>
          <cell r="D11">
            <v>1.3984000000000001</v>
          </cell>
          <cell r="E11">
            <v>0</v>
          </cell>
          <cell r="G11">
            <v>0</v>
          </cell>
          <cell r="H11">
            <v>1.4</v>
          </cell>
          <cell r="I11">
            <v>0</v>
          </cell>
          <cell r="M11">
            <v>0</v>
          </cell>
          <cell r="N11">
            <v>0</v>
          </cell>
          <cell r="P11">
            <v>0</v>
          </cell>
          <cell r="Q11">
            <v>0</v>
          </cell>
          <cell r="R11">
            <v>0</v>
          </cell>
          <cell r="S11" t="e">
            <v>#DIV/0!</v>
          </cell>
        </row>
        <row r="12">
          <cell r="A12">
            <v>400040</v>
          </cell>
          <cell r="B12" t="str">
            <v>МАЗУТ</v>
          </cell>
          <cell r="C12">
            <v>7.7850000000000001</v>
          </cell>
          <cell r="D12">
            <v>1.3998999999999999</v>
          </cell>
          <cell r="E12">
            <v>5.5611115079648554</v>
          </cell>
          <cell r="F12">
            <v>3250</v>
          </cell>
          <cell r="G12">
            <v>18073.612400885781</v>
          </cell>
          <cell r="H12">
            <v>1.4</v>
          </cell>
          <cell r="I12">
            <v>5.5607142857142859</v>
          </cell>
          <cell r="J12">
            <v>637</v>
          </cell>
          <cell r="K12">
            <v>392</v>
          </cell>
          <cell r="L12">
            <v>245</v>
          </cell>
          <cell r="M12">
            <v>0</v>
          </cell>
          <cell r="N12">
            <v>2179.8000000000002</v>
          </cell>
          <cell r="O12">
            <v>1362.375</v>
          </cell>
          <cell r="P12">
            <v>0</v>
          </cell>
          <cell r="Q12">
            <v>3542.1750000000002</v>
          </cell>
          <cell r="R12">
            <v>21615.78740088578</v>
          </cell>
          <cell r="S12">
            <v>2776.5943995999714</v>
          </cell>
        </row>
        <row r="13">
          <cell r="A13">
            <v>400020</v>
          </cell>
          <cell r="B13" t="str">
            <v>ДИЗТОПЛИВО</v>
          </cell>
          <cell r="C13">
            <v>1.819</v>
          </cell>
          <cell r="D13">
            <v>1.50041</v>
          </cell>
          <cell r="E13">
            <v>1.2123352950193613</v>
          </cell>
          <cell r="F13">
            <v>7333</v>
          </cell>
          <cell r="G13">
            <v>8890.0547183769759</v>
          </cell>
          <cell r="H13">
            <v>1.5063</v>
          </cell>
          <cell r="I13">
            <v>1.2075947686383854</v>
          </cell>
          <cell r="J13">
            <v>374.00000000000006</v>
          </cell>
          <cell r="L13">
            <v>0</v>
          </cell>
          <cell r="M13">
            <v>374.00000000000006</v>
          </cell>
          <cell r="N13">
            <v>0</v>
          </cell>
          <cell r="O13">
            <v>0</v>
          </cell>
          <cell r="P13">
            <v>451.64044347075622</v>
          </cell>
          <cell r="Q13">
            <v>451.64044347075622</v>
          </cell>
          <cell r="R13">
            <v>9341.6951618477324</v>
          </cell>
          <cell r="S13">
            <v>5135.6213094270106</v>
          </cell>
        </row>
        <row r="14">
          <cell r="A14" t="str">
            <v>Контр.</v>
          </cell>
        </row>
      </sheetData>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ид для табл.2"/>
      <sheetName val="FES"/>
      <sheetName val="Опции"/>
      <sheetName val="Анализ"/>
      <sheetName val="март"/>
      <sheetName val="лист1"/>
      <sheetName val="base"/>
    </sheetNames>
    <sheetDataSet>
      <sheetData sheetId="0" refreshError="1"/>
      <sheetData sheetId="1" refreshError="1">
        <row r="3">
          <cell r="B3" t="str">
            <v>ОАО "Дальэнерго"</v>
          </cell>
        </row>
        <row r="5">
          <cell r="B5">
            <v>37622</v>
          </cell>
        </row>
      </sheetData>
      <sheetData sheetId="2" refreshError="1"/>
      <sheetData sheetId="3" refreshError="1"/>
      <sheetData sheetId="4" refreshError="1"/>
      <sheetData sheetId="5" refreshError="1"/>
      <sheetData sheetId="6" refreshError="1">
        <row r="3">
          <cell r="B3" t="str">
            <v>ОАО "Дальэнерго"</v>
          </cell>
        </row>
        <row r="18">
          <cell r="G18">
            <v>4731058</v>
          </cell>
          <cell r="H18">
            <v>4737452</v>
          </cell>
        </row>
        <row r="24">
          <cell r="G24">
            <v>1056153</v>
          </cell>
          <cell r="H24">
            <v>1616915</v>
          </cell>
        </row>
        <row r="25">
          <cell r="C25">
            <v>7086380</v>
          </cell>
          <cell r="D25">
            <v>6968153</v>
          </cell>
        </row>
        <row r="26">
          <cell r="G26">
            <v>1307153</v>
          </cell>
          <cell r="H26">
            <v>815302</v>
          </cell>
        </row>
        <row r="27">
          <cell r="C27">
            <v>496173</v>
          </cell>
          <cell r="D27">
            <v>628771</v>
          </cell>
        </row>
        <row r="29">
          <cell r="G29">
            <v>4048621</v>
          </cell>
          <cell r="H29">
            <v>3380881</v>
          </cell>
        </row>
        <row r="36">
          <cell r="C36">
            <v>74827</v>
          </cell>
          <cell r="D36">
            <v>157193</v>
          </cell>
        </row>
        <row r="38">
          <cell r="G38">
            <v>3302</v>
          </cell>
          <cell r="H38">
            <v>3302</v>
          </cell>
        </row>
        <row r="39">
          <cell r="G39">
            <v>128663</v>
          </cell>
          <cell r="H39">
            <v>108154</v>
          </cell>
        </row>
        <row r="40">
          <cell r="G40">
            <v>0</v>
          </cell>
          <cell r="H40">
            <v>0</v>
          </cell>
        </row>
        <row r="42">
          <cell r="C42">
            <v>3184587</v>
          </cell>
          <cell r="D42">
            <v>2570052</v>
          </cell>
          <cell r="G42">
            <v>5487739</v>
          </cell>
          <cell r="H42">
            <v>4307639</v>
          </cell>
        </row>
        <row r="43">
          <cell r="G43">
            <v>11274950</v>
          </cell>
          <cell r="H43">
            <v>10662006</v>
          </cell>
        </row>
        <row r="49">
          <cell r="C49">
            <v>0</v>
          </cell>
          <cell r="D49">
            <v>0</v>
          </cell>
        </row>
        <row r="53">
          <cell r="C53">
            <v>114134</v>
          </cell>
          <cell r="D53">
            <v>21747</v>
          </cell>
        </row>
        <row r="59">
          <cell r="C59">
            <v>4188570</v>
          </cell>
          <cell r="D59">
            <v>3693853</v>
          </cell>
        </row>
        <row r="60">
          <cell r="C60">
            <v>11274950</v>
          </cell>
          <cell r="D60">
            <v>10662006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Q150"/>
  <sheetViews>
    <sheetView tabSelected="1" view="pageBreakPreview" topLeftCell="A13" zoomScale="70" zoomScaleNormal="70" zoomScaleSheetLayoutView="70" workbookViewId="0">
      <pane xSplit="3" ySplit="5" topLeftCell="D18" activePane="bottomRight" state="frozen"/>
      <selection activeCell="A13" sqref="A13"/>
      <selection pane="topRight" activeCell="D13" sqref="D13"/>
      <selection pane="bottomLeft" activeCell="A18" sqref="A18"/>
      <selection pane="bottomRight" activeCell="I58" sqref="I58"/>
    </sheetView>
  </sheetViews>
  <sheetFormatPr defaultColWidth="10.28515625" defaultRowHeight="15.75" x14ac:dyDescent="0.25"/>
  <cols>
    <col min="1" max="1" width="12.42578125" style="1" customWidth="1"/>
    <col min="2" max="2" width="67.28515625" style="1" customWidth="1"/>
    <col min="3" max="3" width="19.85546875" style="1" bestFit="1" customWidth="1"/>
    <col min="4" max="4" width="19.28515625" style="1" bestFit="1" customWidth="1"/>
    <col min="5" max="5" width="16.28515625" style="1" bestFit="1" customWidth="1"/>
    <col min="6" max="6" width="16.42578125" style="1" customWidth="1"/>
    <col min="7" max="7" width="18" style="1" bestFit="1" customWidth="1"/>
    <col min="8" max="8" width="18.42578125" style="1" customWidth="1"/>
    <col min="9" max="9" width="18.7109375" style="1" customWidth="1"/>
    <col min="10" max="10" width="19.42578125" style="1" customWidth="1"/>
    <col min="11" max="11" width="32.42578125" style="1" customWidth="1"/>
    <col min="12" max="13" width="13.42578125" style="1" customWidth="1"/>
    <col min="14" max="14" width="17.42578125" style="1" customWidth="1"/>
    <col min="15" max="15" width="13.42578125" style="1" customWidth="1"/>
    <col min="16" max="16" width="18.7109375" style="1" customWidth="1"/>
    <col min="17" max="17" width="10.5703125" style="1" customWidth="1"/>
    <col min="18" max="18" width="14.7109375" style="1" customWidth="1"/>
    <col min="19" max="19" width="20.140625" style="1" customWidth="1"/>
    <col min="20" max="20" width="14.140625" style="1" customWidth="1"/>
    <col min="21" max="21" width="14.28515625" style="1" customWidth="1"/>
    <col min="22" max="22" width="21.42578125" style="1" customWidth="1"/>
    <col min="23" max="23" width="13" style="1" customWidth="1"/>
    <col min="24" max="24" width="20.85546875" style="1" customWidth="1"/>
    <col min="25" max="25" width="15.85546875" style="1" customWidth="1"/>
    <col min="26" max="26" width="20.42578125" style="1" customWidth="1"/>
    <col min="27" max="27" width="24.28515625" style="1" customWidth="1"/>
    <col min="28" max="28" width="26" style="1" customWidth="1"/>
    <col min="29" max="29" width="26.5703125" style="1" customWidth="1"/>
    <col min="30" max="30" width="27.7109375" style="1" customWidth="1"/>
    <col min="31" max="31" width="29.140625" style="1" customWidth="1"/>
    <col min="32" max="32" width="28.5703125" style="1" customWidth="1"/>
    <col min="33" max="33" width="29.85546875" style="1" customWidth="1"/>
    <col min="34" max="34" width="25.42578125" style="1" customWidth="1"/>
    <col min="35" max="36" width="26.42578125" style="1" customWidth="1"/>
    <col min="37" max="37" width="27.42578125" style="1" customWidth="1"/>
    <col min="38" max="38" width="22.28515625" style="1" customWidth="1"/>
    <col min="39" max="39" width="30.140625" style="1" customWidth="1"/>
    <col min="40" max="40" width="34.7109375" style="1" customWidth="1"/>
    <col min="41" max="41" width="51.28515625" style="1" customWidth="1"/>
    <col min="42" max="42" width="9.85546875" style="1" customWidth="1"/>
    <col min="43" max="43" width="7" style="1" customWidth="1"/>
    <col min="44" max="44" width="7.85546875" style="1" customWidth="1"/>
    <col min="45" max="45" width="11" style="1" customWidth="1"/>
    <col min="46" max="46" width="7.7109375" style="1" customWidth="1"/>
    <col min="47" max="47" width="8.85546875" style="1" customWidth="1"/>
    <col min="48" max="345" width="10.28515625" style="1" customWidth="1"/>
    <col min="346" max="16384" width="10.28515625" style="1"/>
  </cols>
  <sheetData>
    <row r="1" spans="1:52" ht="18.75" customHeight="1" x14ac:dyDescent="0.25">
      <c r="V1" s="2"/>
      <c r="AA1" s="3"/>
      <c r="AB1" s="3"/>
      <c r="AC1" s="3"/>
      <c r="AD1" s="3"/>
      <c r="AE1" s="3"/>
      <c r="AF1" s="3"/>
      <c r="AG1" s="3"/>
      <c r="AH1" s="3"/>
      <c r="AI1" s="3"/>
      <c r="AO1" s="4" t="s">
        <v>0</v>
      </c>
    </row>
    <row r="2" spans="1:52" ht="18.75" customHeight="1" x14ac:dyDescent="0.3">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5" t="s">
        <v>1</v>
      </c>
    </row>
    <row r="3" spans="1:52" ht="18.75" customHeight="1" x14ac:dyDescent="0.3">
      <c r="AO3" s="5" t="s">
        <v>2</v>
      </c>
    </row>
    <row r="4" spans="1:52" ht="18.75" customHeight="1" x14ac:dyDescent="0.3">
      <c r="A4" s="59" t="s">
        <v>3</v>
      </c>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row>
    <row r="5" spans="1:52" ht="18.75" customHeight="1" x14ac:dyDescent="0.3">
      <c r="AP5" s="6"/>
      <c r="AQ5" s="6"/>
      <c r="AR5" s="6"/>
      <c r="AS5" s="6"/>
      <c r="AT5" s="6"/>
      <c r="AU5" s="6"/>
      <c r="AV5" s="6"/>
      <c r="AW5" s="6"/>
      <c r="AX5" s="6"/>
    </row>
    <row r="6" spans="1:52" ht="18.75" customHeight="1" x14ac:dyDescent="0.25">
      <c r="A6" s="60" t="s">
        <v>4</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7"/>
      <c r="AQ6" s="7"/>
      <c r="AR6" s="7"/>
      <c r="AS6" s="7"/>
      <c r="AT6" s="7"/>
      <c r="AU6" s="7"/>
      <c r="AV6" s="7"/>
      <c r="AW6" s="7"/>
      <c r="AX6" s="7"/>
      <c r="AY6" s="7"/>
      <c r="AZ6" s="7"/>
    </row>
    <row r="7" spans="1:52" x14ac:dyDescent="0.25">
      <c r="A7" s="61" t="s">
        <v>5</v>
      </c>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8"/>
      <c r="AQ7" s="8"/>
      <c r="AR7" s="8"/>
      <c r="AS7" s="8"/>
      <c r="AT7" s="8"/>
      <c r="AU7" s="8"/>
      <c r="AV7" s="8"/>
      <c r="AW7" s="8"/>
      <c r="AX7" s="8"/>
      <c r="AY7" s="8"/>
      <c r="AZ7" s="8"/>
    </row>
    <row r="8" spans="1:52" ht="18.75" customHeight="1" x14ac:dyDescent="0.3">
      <c r="AN8" s="5"/>
    </row>
    <row r="9" spans="1:52" ht="18.75" customHeight="1" x14ac:dyDescent="0.3">
      <c r="A9" s="62" t="s">
        <v>6</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9"/>
      <c r="AQ9" s="9"/>
      <c r="AR9" s="9"/>
      <c r="AS9" s="9"/>
      <c r="AT9" s="9"/>
      <c r="AU9" s="9"/>
      <c r="AV9" s="9"/>
      <c r="AW9" s="9"/>
    </row>
    <row r="10" spans="1:52" ht="18.75" customHeight="1" x14ac:dyDescent="0.3">
      <c r="A10" s="10"/>
      <c r="B10" s="10"/>
      <c r="C10" s="10"/>
      <c r="D10" s="10"/>
      <c r="E10" s="10"/>
      <c r="F10" s="10"/>
      <c r="G10" s="10"/>
      <c r="H10" s="10"/>
      <c r="I10" s="10"/>
      <c r="J10" s="10"/>
      <c r="K10" s="11"/>
      <c r="L10" s="11"/>
      <c r="M10" s="10"/>
      <c r="N10" s="10"/>
      <c r="O10" s="10"/>
      <c r="P10" s="10"/>
      <c r="Q10" s="10"/>
      <c r="R10" s="10"/>
      <c r="S10" s="10"/>
      <c r="T10" s="10"/>
      <c r="U10" s="10"/>
      <c r="V10" s="11"/>
      <c r="W10" s="11"/>
      <c r="X10" s="10"/>
      <c r="Y10" s="10"/>
      <c r="Z10" s="10"/>
      <c r="AA10" s="10"/>
      <c r="AB10" s="12"/>
      <c r="AC10" s="10"/>
      <c r="AD10" s="10"/>
      <c r="AE10" s="10"/>
      <c r="AF10" s="10"/>
      <c r="AG10" s="10"/>
      <c r="AH10" s="10"/>
      <c r="AI10" s="10"/>
      <c r="AJ10" s="10"/>
      <c r="AK10" s="10"/>
      <c r="AL10" s="10"/>
      <c r="AM10" s="10"/>
      <c r="AN10" s="10"/>
      <c r="AO10" s="10"/>
      <c r="AP10" s="6"/>
      <c r="AQ10" s="6"/>
      <c r="AR10" s="6"/>
      <c r="AS10" s="6"/>
      <c r="AT10" s="6"/>
      <c r="AU10" s="6"/>
      <c r="AV10" s="6"/>
      <c r="AW10" s="6"/>
    </row>
    <row r="11" spans="1:52" ht="18.75" customHeight="1" x14ac:dyDescent="0.3">
      <c r="A11" s="62" t="s">
        <v>150</v>
      </c>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9"/>
      <c r="AQ11" s="9"/>
      <c r="AR11" s="9"/>
      <c r="AS11" s="9"/>
      <c r="AT11" s="9"/>
      <c r="AU11" s="9"/>
      <c r="AV11" s="9"/>
      <c r="AW11" s="9"/>
      <c r="AX11" s="9"/>
      <c r="AY11" s="9"/>
      <c r="AZ11" s="9"/>
    </row>
    <row r="12" spans="1:52" x14ac:dyDescent="0.25">
      <c r="A12" s="57" t="s">
        <v>7</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row>
    <row r="13" spans="1:52" x14ac:dyDescent="0.25">
      <c r="A13" s="63"/>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13"/>
    </row>
    <row r="14" spans="1:52" ht="34.5" customHeight="1" x14ac:dyDescent="0.25">
      <c r="A14" s="65" t="s">
        <v>8</v>
      </c>
      <c r="B14" s="65" t="s">
        <v>9</v>
      </c>
      <c r="C14" s="65" t="s">
        <v>10</v>
      </c>
      <c r="D14" s="68" t="s">
        <v>11</v>
      </c>
      <c r="E14" s="68" t="s">
        <v>12</v>
      </c>
      <c r="F14" s="65" t="s">
        <v>13</v>
      </c>
      <c r="G14" s="69"/>
      <c r="H14" s="72" t="s">
        <v>14</v>
      </c>
      <c r="I14" s="69"/>
      <c r="J14" s="65" t="s">
        <v>15</v>
      </c>
      <c r="K14" s="65" t="s">
        <v>16</v>
      </c>
      <c r="L14" s="75"/>
      <c r="M14" s="75"/>
      <c r="N14" s="75"/>
      <c r="O14" s="75"/>
      <c r="P14" s="75"/>
      <c r="Q14" s="75"/>
      <c r="R14" s="75"/>
      <c r="S14" s="75"/>
      <c r="T14" s="76"/>
      <c r="U14" s="65" t="s">
        <v>17</v>
      </c>
      <c r="V14" s="75"/>
      <c r="W14" s="75"/>
      <c r="X14" s="75"/>
      <c r="Y14" s="75"/>
      <c r="Z14" s="76"/>
      <c r="AA14" s="65" t="s">
        <v>18</v>
      </c>
      <c r="AB14" s="69"/>
      <c r="AC14" s="78" t="s">
        <v>19</v>
      </c>
      <c r="AD14" s="75"/>
      <c r="AE14" s="75"/>
      <c r="AF14" s="75"/>
      <c r="AG14" s="75"/>
      <c r="AH14" s="75"/>
      <c r="AI14" s="75"/>
      <c r="AJ14" s="75"/>
      <c r="AK14" s="75"/>
      <c r="AL14" s="75"/>
      <c r="AM14" s="75"/>
      <c r="AN14" s="75"/>
      <c r="AO14" s="65" t="s">
        <v>20</v>
      </c>
    </row>
    <row r="15" spans="1:52" ht="49.5" customHeight="1" x14ac:dyDescent="0.25">
      <c r="A15" s="66"/>
      <c r="B15" s="66"/>
      <c r="C15" s="66"/>
      <c r="D15" s="66"/>
      <c r="E15" s="66"/>
      <c r="F15" s="70"/>
      <c r="G15" s="71"/>
      <c r="H15" s="70"/>
      <c r="I15" s="71"/>
      <c r="J15" s="73"/>
      <c r="K15" s="65" t="s">
        <v>21</v>
      </c>
      <c r="L15" s="75"/>
      <c r="M15" s="75"/>
      <c r="N15" s="75"/>
      <c r="O15" s="76"/>
      <c r="P15" s="65" t="s">
        <v>22</v>
      </c>
      <c r="Q15" s="75"/>
      <c r="R15" s="75"/>
      <c r="S15" s="75"/>
      <c r="T15" s="76"/>
      <c r="U15" s="65" t="s">
        <v>23</v>
      </c>
      <c r="V15" s="77"/>
      <c r="W15" s="65" t="s">
        <v>24</v>
      </c>
      <c r="X15" s="76"/>
      <c r="Y15" s="65" t="s">
        <v>25</v>
      </c>
      <c r="Z15" s="76"/>
      <c r="AA15" s="70"/>
      <c r="AB15" s="71"/>
      <c r="AC15" s="79" t="s">
        <v>26</v>
      </c>
      <c r="AD15" s="76"/>
      <c r="AE15" s="79" t="s">
        <v>27</v>
      </c>
      <c r="AF15" s="76"/>
      <c r="AG15" s="79" t="s">
        <v>28</v>
      </c>
      <c r="AH15" s="76"/>
      <c r="AI15" s="79" t="s">
        <v>29</v>
      </c>
      <c r="AJ15" s="76"/>
      <c r="AK15" s="79" t="s">
        <v>30</v>
      </c>
      <c r="AL15" s="76"/>
      <c r="AM15" s="65" t="s">
        <v>31</v>
      </c>
      <c r="AN15" s="65" t="s">
        <v>32</v>
      </c>
      <c r="AO15" s="66"/>
    </row>
    <row r="16" spans="1:52" ht="127.5" customHeight="1" x14ac:dyDescent="0.25">
      <c r="A16" s="67"/>
      <c r="B16" s="67"/>
      <c r="C16" s="67"/>
      <c r="D16" s="67"/>
      <c r="E16" s="67"/>
      <c r="F16" s="14" t="s">
        <v>21</v>
      </c>
      <c r="G16" s="14" t="s">
        <v>33</v>
      </c>
      <c r="H16" s="14" t="s">
        <v>34</v>
      </c>
      <c r="I16" s="14" t="s">
        <v>33</v>
      </c>
      <c r="J16" s="74"/>
      <c r="K16" s="15" t="s">
        <v>35</v>
      </c>
      <c r="L16" s="15" t="s">
        <v>36</v>
      </c>
      <c r="M16" s="15" t="s">
        <v>37</v>
      </c>
      <c r="N16" s="16" t="s">
        <v>38</v>
      </c>
      <c r="O16" s="16" t="s">
        <v>39</v>
      </c>
      <c r="P16" s="15" t="s">
        <v>35</v>
      </c>
      <c r="Q16" s="15" t="s">
        <v>36</v>
      </c>
      <c r="R16" s="15" t="s">
        <v>37</v>
      </c>
      <c r="S16" s="16" t="s">
        <v>38</v>
      </c>
      <c r="T16" s="16" t="s">
        <v>39</v>
      </c>
      <c r="U16" s="15" t="s">
        <v>40</v>
      </c>
      <c r="V16" s="15" t="s">
        <v>41</v>
      </c>
      <c r="W16" s="15" t="s">
        <v>40</v>
      </c>
      <c r="X16" s="15" t="s">
        <v>41</v>
      </c>
      <c r="Y16" s="15" t="s">
        <v>40</v>
      </c>
      <c r="Z16" s="15" t="s">
        <v>41</v>
      </c>
      <c r="AA16" s="17" t="s">
        <v>42</v>
      </c>
      <c r="AB16" s="17" t="s">
        <v>43</v>
      </c>
      <c r="AC16" s="17" t="s">
        <v>44</v>
      </c>
      <c r="AD16" s="17" t="s">
        <v>45</v>
      </c>
      <c r="AE16" s="17" t="s">
        <v>44</v>
      </c>
      <c r="AF16" s="17" t="s">
        <v>45</v>
      </c>
      <c r="AG16" s="17" t="s">
        <v>44</v>
      </c>
      <c r="AH16" s="17" t="s">
        <v>45</v>
      </c>
      <c r="AI16" s="17" t="s">
        <v>44</v>
      </c>
      <c r="AJ16" s="17" t="s">
        <v>45</v>
      </c>
      <c r="AK16" s="17" t="s">
        <v>21</v>
      </c>
      <c r="AL16" s="17" t="s">
        <v>45</v>
      </c>
      <c r="AM16" s="67"/>
      <c r="AN16" s="67"/>
      <c r="AO16" s="67"/>
    </row>
    <row r="17" spans="1:42" s="20" customFormat="1" x14ac:dyDescent="0.25">
      <c r="A17" s="18">
        <v>1</v>
      </c>
      <c r="B17" s="18">
        <v>2</v>
      </c>
      <c r="C17" s="18">
        <v>3</v>
      </c>
      <c r="D17" s="18">
        <v>4</v>
      </c>
      <c r="E17" s="18">
        <v>5</v>
      </c>
      <c r="F17" s="18">
        <v>6</v>
      </c>
      <c r="G17" s="18">
        <v>7</v>
      </c>
      <c r="H17" s="18">
        <v>8</v>
      </c>
      <c r="I17" s="18">
        <v>9</v>
      </c>
      <c r="J17" s="18">
        <v>10</v>
      </c>
      <c r="K17" s="18">
        <v>11</v>
      </c>
      <c r="L17" s="18">
        <v>12</v>
      </c>
      <c r="M17" s="18">
        <v>13</v>
      </c>
      <c r="N17" s="18">
        <v>14</v>
      </c>
      <c r="O17" s="18">
        <v>15</v>
      </c>
      <c r="P17" s="18">
        <v>16</v>
      </c>
      <c r="Q17" s="18">
        <v>17</v>
      </c>
      <c r="R17" s="18">
        <v>18</v>
      </c>
      <c r="S17" s="18">
        <v>19</v>
      </c>
      <c r="T17" s="18">
        <v>20</v>
      </c>
      <c r="U17" s="18">
        <v>21</v>
      </c>
      <c r="V17" s="18">
        <v>22</v>
      </c>
      <c r="W17" s="18">
        <v>23</v>
      </c>
      <c r="X17" s="18">
        <v>24</v>
      </c>
      <c r="Y17" s="18">
        <v>25</v>
      </c>
      <c r="Z17" s="18">
        <v>26</v>
      </c>
      <c r="AA17" s="17">
        <v>27</v>
      </c>
      <c r="AB17" s="17">
        <v>28</v>
      </c>
      <c r="AC17" s="19" t="s">
        <v>46</v>
      </c>
      <c r="AD17" s="19" t="s">
        <v>47</v>
      </c>
      <c r="AE17" s="19" t="s">
        <v>48</v>
      </c>
      <c r="AF17" s="19" t="s">
        <v>49</v>
      </c>
      <c r="AG17" s="19" t="s">
        <v>50</v>
      </c>
      <c r="AH17" s="19" t="s">
        <v>51</v>
      </c>
      <c r="AI17" s="19" t="s">
        <v>52</v>
      </c>
      <c r="AJ17" s="19" t="s">
        <v>53</v>
      </c>
      <c r="AK17" s="19" t="s">
        <v>54</v>
      </c>
      <c r="AL17" s="19" t="s">
        <v>55</v>
      </c>
      <c r="AM17" s="17">
        <v>30</v>
      </c>
      <c r="AN17" s="17">
        <v>31</v>
      </c>
      <c r="AO17" s="17">
        <v>32</v>
      </c>
    </row>
    <row r="18" spans="1:42" s="28" customFormat="1" ht="31.5" customHeight="1" x14ac:dyDescent="0.25">
      <c r="A18" s="21" t="s">
        <v>151</v>
      </c>
      <c r="B18" s="22" t="s">
        <v>152</v>
      </c>
      <c r="C18" s="23" t="s">
        <v>123</v>
      </c>
      <c r="D18" s="24" t="s">
        <v>56</v>
      </c>
      <c r="E18" s="23" t="s">
        <v>56</v>
      </c>
      <c r="F18" s="23" t="s">
        <v>56</v>
      </c>
      <c r="G18" s="24" t="s">
        <v>56</v>
      </c>
      <c r="H18" s="23" t="s">
        <v>56</v>
      </c>
      <c r="I18" s="23" t="s">
        <v>56</v>
      </c>
      <c r="J18" s="25">
        <f>J19+J20+J21+J22+J23</f>
        <v>37.980468899999998</v>
      </c>
      <c r="K18" s="26">
        <f t="shared" ref="K18:T18" si="0">K19+K20+K21+K22+K23</f>
        <v>4126.1048383099987</v>
      </c>
      <c r="L18" s="26">
        <f t="shared" si="0"/>
        <v>0</v>
      </c>
      <c r="M18" s="26">
        <f t="shared" si="0"/>
        <v>9.6432737500000005</v>
      </c>
      <c r="N18" s="26">
        <f t="shared" si="0"/>
        <v>4080.8674900699993</v>
      </c>
      <c r="O18" s="26">
        <f t="shared" si="0"/>
        <v>35.594074489999997</v>
      </c>
      <c r="P18" s="26">
        <f t="shared" si="0"/>
        <v>5311.6603948850025</v>
      </c>
      <c r="Q18" s="26">
        <f t="shared" si="0"/>
        <v>1.6711391499999999</v>
      </c>
      <c r="R18" s="26">
        <f t="shared" si="0"/>
        <v>53.898106454999997</v>
      </c>
      <c r="S18" s="26">
        <f t="shared" si="0"/>
        <v>5185.1210898700019</v>
      </c>
      <c r="T18" s="26">
        <f t="shared" si="0"/>
        <v>70.970059410000005</v>
      </c>
      <c r="U18" s="26" t="s">
        <v>56</v>
      </c>
      <c r="V18" s="25">
        <f>V19+V20+V21+V22+V23</f>
        <v>3830.0233290600004</v>
      </c>
      <c r="W18" s="26" t="s">
        <v>56</v>
      </c>
      <c r="X18" s="26">
        <f>X19+X20+X21+X22+X23</f>
        <v>3830.0233290600004</v>
      </c>
      <c r="Y18" s="26" t="s">
        <v>56</v>
      </c>
      <c r="Z18" s="26">
        <f t="shared" ref="Z18:AK18" si="1">Z19+Z20+Z21+Z22+Z23</f>
        <v>5273.6799259850022</v>
      </c>
      <c r="AA18" s="26">
        <f t="shared" si="1"/>
        <v>433.08883104999984</v>
      </c>
      <c r="AB18" s="26">
        <f t="shared" si="1"/>
        <v>607.24836182000001</v>
      </c>
      <c r="AC18" s="26">
        <f t="shared" si="1"/>
        <v>911.15107004000015</v>
      </c>
      <c r="AD18" s="26">
        <f t="shared" si="1"/>
        <v>551.31839609000019</v>
      </c>
      <c r="AE18" s="26">
        <f t="shared" si="1"/>
        <v>1001.07296985</v>
      </c>
      <c r="AF18" s="26">
        <f t="shared" si="1"/>
        <v>1332.7566151999999</v>
      </c>
      <c r="AG18" s="26">
        <f t="shared" si="1"/>
        <v>1031.22651744</v>
      </c>
      <c r="AH18" s="26">
        <f t="shared" si="1"/>
        <v>1334.0565747000001</v>
      </c>
      <c r="AI18" s="26">
        <f t="shared" si="1"/>
        <v>453.48394067999988</v>
      </c>
      <c r="AJ18" s="26">
        <f t="shared" si="1"/>
        <v>690.37522680000006</v>
      </c>
      <c r="AK18" s="26">
        <f t="shared" si="1"/>
        <v>757.92475137999986</v>
      </c>
      <c r="AL18" s="26" t="s">
        <v>56</v>
      </c>
      <c r="AM18" s="25">
        <f t="shared" ref="AM18:AM81" si="2">AC18+AE18+AG18+AI18+AK18</f>
        <v>4154.8592493899996</v>
      </c>
      <c r="AN18" s="25">
        <f t="shared" ref="AN18:AN81" si="3">AD18+AF18+AH18+AJ18+AK18</f>
        <v>4666.4315641700005</v>
      </c>
      <c r="AO18" s="22" t="s">
        <v>56</v>
      </c>
      <c r="AP18" s="27"/>
    </row>
    <row r="19" spans="1:42" x14ac:dyDescent="0.25">
      <c r="A19" s="29" t="s">
        <v>153</v>
      </c>
      <c r="B19" s="29" t="s">
        <v>154</v>
      </c>
      <c r="C19" s="17" t="s">
        <v>123</v>
      </c>
      <c r="D19" s="17" t="s">
        <v>56</v>
      </c>
      <c r="E19" s="17" t="s">
        <v>56</v>
      </c>
      <c r="F19" s="17" t="s">
        <v>56</v>
      </c>
      <c r="G19" s="17" t="s">
        <v>56</v>
      </c>
      <c r="H19" s="17" t="s">
        <v>56</v>
      </c>
      <c r="I19" s="17" t="s">
        <v>56</v>
      </c>
      <c r="J19" s="30">
        <f>J25+ROUND(J102*$C$140,8)</f>
        <v>0</v>
      </c>
      <c r="K19" s="31">
        <f>K25+ROUND(K102*$B$140,8)</f>
        <v>9.6432737500000005</v>
      </c>
      <c r="L19" s="31">
        <f>L25+ROUND(L102*$B$140,8)</f>
        <v>0</v>
      </c>
      <c r="M19" s="31">
        <f>M25+ROUND(M102*$B$140,8)</f>
        <v>9.6432737500000005</v>
      </c>
      <c r="N19" s="31">
        <f>N25+ROUND(N102*$B$140,8)</f>
        <v>0</v>
      </c>
      <c r="O19" s="31">
        <f>O25+ROUND(O102*$B$140,8)</f>
        <v>0</v>
      </c>
      <c r="P19" s="31">
        <f>P25+ROUND(P102*$C$140,8)</f>
        <v>55.569245604999999</v>
      </c>
      <c r="Q19" s="31">
        <f>Q25+ROUND(Q102*$C$140,8)</f>
        <v>1.6711391499999999</v>
      </c>
      <c r="R19" s="31">
        <f>R25+ROUND(R102*$C$140,8)</f>
        <v>53.898106454999997</v>
      </c>
      <c r="S19" s="31">
        <f>S25+ROUND(S102*$C$140,8)</f>
        <v>0</v>
      </c>
      <c r="T19" s="31">
        <f>T25+ROUND(T102*$C$140,8)</f>
        <v>0</v>
      </c>
      <c r="U19" s="31" t="s">
        <v>56</v>
      </c>
      <c r="V19" s="30">
        <f>V25+ROUND(V102*$B$140,8)</f>
        <v>9.6432737500000005</v>
      </c>
      <c r="W19" s="31" t="s">
        <v>56</v>
      </c>
      <c r="X19" s="31">
        <f>X25+ROUND(X102*$B$140,8)</f>
        <v>9.6432737500000005</v>
      </c>
      <c r="Y19" s="31" t="s">
        <v>56</v>
      </c>
      <c r="Z19" s="31">
        <f>Z25+ROUND(Z102*$C$140,8)</f>
        <v>55.569245604999999</v>
      </c>
      <c r="AA19" s="31">
        <f>AA25+ROUND(AA102*$B$140,8)</f>
        <v>9.6432737500000005</v>
      </c>
      <c r="AB19" s="31">
        <f>AB25+ROUND(AB102*$C$140,8)</f>
        <v>4.3423273199999999</v>
      </c>
      <c r="AC19" s="31">
        <f>AC25+ROUND(AC102*$B$140,8)</f>
        <v>0</v>
      </c>
      <c r="AD19" s="31">
        <f>AD25+ROUND(AD102*$C$140,8)</f>
        <v>26.164317869999998</v>
      </c>
      <c r="AE19" s="31">
        <f>AE25+ROUND(AE102*$B$140,8)</f>
        <v>0</v>
      </c>
      <c r="AF19" s="31">
        <f>AF25+ROUND(AF102*$C$140,8)</f>
        <v>25.062600419999999</v>
      </c>
      <c r="AG19" s="31">
        <f>AG25+ROUND(AG102*$B$140,8)</f>
        <v>0</v>
      </c>
      <c r="AH19" s="31">
        <f>AH25+ROUND(AH102*$C$140,8)</f>
        <v>0</v>
      </c>
      <c r="AI19" s="31">
        <f>AI25+ROUND(AI102*$B$140,8)</f>
        <v>0</v>
      </c>
      <c r="AJ19" s="31">
        <f>AJ25+ROUND(AJ102*$C$140,8)</f>
        <v>0</v>
      </c>
      <c r="AK19" s="31">
        <f>AK25+ROUND(AK102*$C$140,8)</f>
        <v>0</v>
      </c>
      <c r="AL19" s="31" t="s">
        <v>56</v>
      </c>
      <c r="AM19" s="30">
        <f t="shared" si="2"/>
        <v>0</v>
      </c>
      <c r="AN19" s="30">
        <f t="shared" si="3"/>
        <v>51.22691829</v>
      </c>
      <c r="AO19" s="29" t="s">
        <v>56</v>
      </c>
      <c r="AP19" s="27"/>
    </row>
    <row r="20" spans="1:42" ht="31.5" customHeight="1" x14ac:dyDescent="0.25">
      <c r="A20" s="29" t="s">
        <v>155</v>
      </c>
      <c r="B20" s="29" t="s">
        <v>156</v>
      </c>
      <c r="C20" s="17" t="s">
        <v>123</v>
      </c>
      <c r="D20" s="17" t="s">
        <v>56</v>
      </c>
      <c r="E20" s="17" t="s">
        <v>56</v>
      </c>
      <c r="F20" s="17" t="s">
        <v>56</v>
      </c>
      <c r="G20" s="17" t="s">
        <v>56</v>
      </c>
      <c r="H20" s="17" t="s">
        <v>56</v>
      </c>
      <c r="I20" s="17" t="s">
        <v>56</v>
      </c>
      <c r="J20" s="30">
        <f>J38+ROUND(J109*$C$140,8)</f>
        <v>0</v>
      </c>
      <c r="K20" s="31">
        <f>K38+ROUND(K109*$B$140,8)</f>
        <v>0</v>
      </c>
      <c r="L20" s="31">
        <f>L38+ROUND(L109*$B$140,8)</f>
        <v>0</v>
      </c>
      <c r="M20" s="31">
        <f>M38+ROUND(M109*$B$140,8)</f>
        <v>0</v>
      </c>
      <c r="N20" s="31">
        <f>N38+ROUND(N109*$B$140,8)</f>
        <v>0</v>
      </c>
      <c r="O20" s="31">
        <f>O38+ROUND(O109*$B$140,8)</f>
        <v>0</v>
      </c>
      <c r="P20" s="31">
        <f>P38+ROUND(P109*$C$140,8)</f>
        <v>0</v>
      </c>
      <c r="Q20" s="31">
        <f>Q38+ROUND(Q109*$C$140,8)</f>
        <v>0</v>
      </c>
      <c r="R20" s="31">
        <f>R38+ROUND(R109*$C$140,8)</f>
        <v>0</v>
      </c>
      <c r="S20" s="31">
        <f>S38+ROUND(S109*$C$140,8)</f>
        <v>0</v>
      </c>
      <c r="T20" s="31">
        <f>T38+ROUND(T109*$C$140,8)</f>
        <v>0</v>
      </c>
      <c r="U20" s="31" t="s">
        <v>56</v>
      </c>
      <c r="V20" s="30">
        <f>V38+ROUND(V109*$B$140,8)</f>
        <v>0</v>
      </c>
      <c r="W20" s="31" t="s">
        <v>56</v>
      </c>
      <c r="X20" s="31">
        <f>X38+ROUND(X109*$B$140,8)</f>
        <v>0</v>
      </c>
      <c r="Y20" s="31" t="s">
        <v>56</v>
      </c>
      <c r="Z20" s="31">
        <f>Z38+ROUND(Z109*$C$140,8)</f>
        <v>0</v>
      </c>
      <c r="AA20" s="31">
        <f>AA38+ROUND(AA109*$B$140,8)</f>
        <v>0</v>
      </c>
      <c r="AB20" s="31">
        <f>AB38+ROUND(AB109*$C$140,8)</f>
        <v>0</v>
      </c>
      <c r="AC20" s="31">
        <f>AC38+ROUND(AC109*$B$140,8)</f>
        <v>0</v>
      </c>
      <c r="AD20" s="31">
        <f>AD38+ROUND(AD109*$C$140,8)</f>
        <v>0</v>
      </c>
      <c r="AE20" s="31">
        <f>AE38+ROUND(AE109*$B$140,8)</f>
        <v>0</v>
      </c>
      <c r="AF20" s="31">
        <f>AF38+ROUND(AF109*$C$140,8)</f>
        <v>0</v>
      </c>
      <c r="AG20" s="31">
        <f>AG38+ROUND(AG109*$B$140,8)</f>
        <v>0</v>
      </c>
      <c r="AH20" s="31">
        <f>AH38+ROUND(AH109*$C$140,8)</f>
        <v>0</v>
      </c>
      <c r="AI20" s="31">
        <f>AI38+ROUND(AI109*$B$140,8)</f>
        <v>0</v>
      </c>
      <c r="AJ20" s="31">
        <f>AJ38+ROUND(AJ109*$C$140,8)</f>
        <v>0</v>
      </c>
      <c r="AK20" s="31">
        <f>AK38+ROUND(AK109*$C$140,8)</f>
        <v>0</v>
      </c>
      <c r="AL20" s="31" t="s">
        <v>56</v>
      </c>
      <c r="AM20" s="30">
        <f t="shared" si="2"/>
        <v>0</v>
      </c>
      <c r="AN20" s="30">
        <f t="shared" si="3"/>
        <v>0</v>
      </c>
      <c r="AO20" s="29" t="s">
        <v>56</v>
      </c>
      <c r="AP20" s="27"/>
    </row>
    <row r="21" spans="1:42" x14ac:dyDescent="0.25">
      <c r="A21" s="29" t="s">
        <v>157</v>
      </c>
      <c r="B21" s="29" t="s">
        <v>158</v>
      </c>
      <c r="C21" s="17" t="s">
        <v>123</v>
      </c>
      <c r="D21" s="17" t="s">
        <v>56</v>
      </c>
      <c r="E21" s="17" t="s">
        <v>56</v>
      </c>
      <c r="F21" s="17" t="s">
        <v>56</v>
      </c>
      <c r="G21" s="17" t="s">
        <v>56</v>
      </c>
      <c r="H21" s="17" t="s">
        <v>56</v>
      </c>
      <c r="I21" s="17" t="s">
        <v>56</v>
      </c>
      <c r="J21" s="30">
        <f>J45+ROUND(J116*$C$140,8)</f>
        <v>37.980468899999998</v>
      </c>
      <c r="K21" s="31">
        <f>K45+ROUND(K116*$B$140,8)</f>
        <v>4116.4615645599988</v>
      </c>
      <c r="L21" s="31">
        <f>L45+ROUND(L116*$B$140,8)</f>
        <v>0</v>
      </c>
      <c r="M21" s="31">
        <f>M45+ROUND(M116*$B$140,8)</f>
        <v>0</v>
      </c>
      <c r="N21" s="31">
        <f>N45+ROUND(N116*$B$140,8)</f>
        <v>4080.8674900699993</v>
      </c>
      <c r="O21" s="31">
        <f>O45+ROUND(O116*$B$140,8)</f>
        <v>35.594074489999997</v>
      </c>
      <c r="P21" s="31">
        <f>P45+ROUND(P116*$C$140,8)</f>
        <v>5256.0911492800024</v>
      </c>
      <c r="Q21" s="31">
        <f>Q45+ROUND(Q116*$C$140,8)</f>
        <v>0</v>
      </c>
      <c r="R21" s="31">
        <f>R45+ROUND(R116*$C$140,8)</f>
        <v>0</v>
      </c>
      <c r="S21" s="31">
        <f>S45+ROUND(S116*$C$140,8)</f>
        <v>5185.1210898700019</v>
      </c>
      <c r="T21" s="31">
        <f>T45+ROUND(T116*$C$140,8)</f>
        <v>70.970059410000005</v>
      </c>
      <c r="U21" s="31" t="s">
        <v>56</v>
      </c>
      <c r="V21" s="30">
        <f>V45+ROUND(V116*$B$140,8)</f>
        <v>3820.3800553100004</v>
      </c>
      <c r="W21" s="31" t="s">
        <v>56</v>
      </c>
      <c r="X21" s="31">
        <f>X45+ROUND(X116*$B$140,8)</f>
        <v>3820.3800553100004</v>
      </c>
      <c r="Y21" s="31" t="s">
        <v>56</v>
      </c>
      <c r="Z21" s="31">
        <f>Z45+ROUND(Z116*$C$140,8)</f>
        <v>5218.1106803800021</v>
      </c>
      <c r="AA21" s="31">
        <f>AA45+ROUND(AA116*$B$140,8)</f>
        <v>423.44555729999985</v>
      </c>
      <c r="AB21" s="31">
        <f>AB45+ROUND(AB116*$C$140,8)</f>
        <v>602.90603450000003</v>
      </c>
      <c r="AC21" s="31">
        <f>AC45+ROUND(AC116*$B$140,8)</f>
        <v>911.15107004000015</v>
      </c>
      <c r="AD21" s="31">
        <f>AD45+ROUND(AD116*$C$140,8)</f>
        <v>525.1540782200002</v>
      </c>
      <c r="AE21" s="31">
        <f>AE45+ROUND(AE116*$B$140,8)</f>
        <v>1001.07296985</v>
      </c>
      <c r="AF21" s="31">
        <f>AF45+ROUND(AF116*$C$140,8)</f>
        <v>1307.6940147799999</v>
      </c>
      <c r="AG21" s="31">
        <f>AG45+ROUND(AG116*$B$140,8)</f>
        <v>1031.22651744</v>
      </c>
      <c r="AH21" s="31">
        <f>AH45+ROUND(AH116*$C$140,8)</f>
        <v>1334.0565747000001</v>
      </c>
      <c r="AI21" s="31">
        <f>AI45+ROUND(AI116*$B$140,8)</f>
        <v>453.48394067999988</v>
      </c>
      <c r="AJ21" s="31">
        <f>AJ45+ROUND(AJ116*$C$140,8)</f>
        <v>690.37522680000006</v>
      </c>
      <c r="AK21" s="31">
        <f>AK45+ROUND(AK116*$C$140,8)</f>
        <v>757.92475137999986</v>
      </c>
      <c r="AL21" s="31" t="s">
        <v>56</v>
      </c>
      <c r="AM21" s="30">
        <f t="shared" si="2"/>
        <v>4154.8592493899996</v>
      </c>
      <c r="AN21" s="30">
        <f t="shared" si="3"/>
        <v>4615.2046458800005</v>
      </c>
      <c r="AO21" s="29" t="s">
        <v>56</v>
      </c>
      <c r="AP21" s="27"/>
    </row>
    <row r="22" spans="1:42" ht="31.5" customHeight="1" x14ac:dyDescent="0.25">
      <c r="A22" s="29" t="s">
        <v>159</v>
      </c>
      <c r="B22" s="29" t="s">
        <v>160</v>
      </c>
      <c r="C22" s="17" t="s">
        <v>123</v>
      </c>
      <c r="D22" s="17" t="s">
        <v>56</v>
      </c>
      <c r="E22" s="17" t="s">
        <v>56</v>
      </c>
      <c r="F22" s="17" t="s">
        <v>56</v>
      </c>
      <c r="G22" s="17" t="s">
        <v>56</v>
      </c>
      <c r="H22" s="17" t="s">
        <v>56</v>
      </c>
      <c r="I22" s="17" t="s">
        <v>56</v>
      </c>
      <c r="J22" s="30">
        <f>J95+ROUND(J133*$C$140,8)</f>
        <v>0</v>
      </c>
      <c r="K22" s="31">
        <f t="shared" ref="K22:O23" si="4">K95+ROUND(K133*$B$140,8)</f>
        <v>0</v>
      </c>
      <c r="L22" s="31">
        <f t="shared" si="4"/>
        <v>0</v>
      </c>
      <c r="M22" s="31">
        <f t="shared" si="4"/>
        <v>0</v>
      </c>
      <c r="N22" s="31">
        <f t="shared" si="4"/>
        <v>0</v>
      </c>
      <c r="O22" s="31">
        <f t="shared" si="4"/>
        <v>0</v>
      </c>
      <c r="P22" s="31">
        <f t="shared" ref="P22:T23" si="5">P95+ROUND(P133*$C$140,8)</f>
        <v>0</v>
      </c>
      <c r="Q22" s="31">
        <f t="shared" si="5"/>
        <v>0</v>
      </c>
      <c r="R22" s="31">
        <f t="shared" si="5"/>
        <v>0</v>
      </c>
      <c r="S22" s="31">
        <f t="shared" si="5"/>
        <v>0</v>
      </c>
      <c r="T22" s="31">
        <f t="shared" si="5"/>
        <v>0</v>
      </c>
      <c r="U22" s="31" t="s">
        <v>56</v>
      </c>
      <c r="V22" s="30">
        <f>V95+ROUND(V133*$B$140,8)</f>
        <v>0</v>
      </c>
      <c r="W22" s="31" t="s">
        <v>56</v>
      </c>
      <c r="X22" s="31">
        <f>X95+ROUND(X133*$B$140,8)</f>
        <v>0</v>
      </c>
      <c r="Y22" s="31" t="s">
        <v>56</v>
      </c>
      <c r="Z22" s="31">
        <f>Z95+ROUND(Z133*$C$140,8)</f>
        <v>0</v>
      </c>
      <c r="AA22" s="31">
        <f>AA95+ROUND(AA133*$B$140,8)</f>
        <v>0</v>
      </c>
      <c r="AB22" s="31">
        <f>AB95+ROUND(AB133*$C$140,8)</f>
        <v>0</v>
      </c>
      <c r="AC22" s="31">
        <f>AC95+ROUND(AC133*$B$140,8)</f>
        <v>0</v>
      </c>
      <c r="AD22" s="31">
        <f>AD95+ROUND(AD133*$C$140,8)</f>
        <v>0</v>
      </c>
      <c r="AE22" s="31">
        <f>AE95+ROUND(AE133*$B$140,8)</f>
        <v>0</v>
      </c>
      <c r="AF22" s="31">
        <f>AF95+ROUND(AF133*$C$140,8)</f>
        <v>0</v>
      </c>
      <c r="AG22" s="31">
        <f>AG95+ROUND(AG133*$B$140,8)</f>
        <v>0</v>
      </c>
      <c r="AH22" s="31">
        <f>AH95+ROUND(AH133*$C$140,8)</f>
        <v>0</v>
      </c>
      <c r="AI22" s="31">
        <f>AI95+ROUND(AI133*$B$140,8)</f>
        <v>0</v>
      </c>
      <c r="AJ22" s="31">
        <f>AJ95+ROUND(AJ133*$C$140,8)</f>
        <v>0</v>
      </c>
      <c r="AK22" s="31">
        <f>AK95+ROUND(AK133*$C$140,8)</f>
        <v>0</v>
      </c>
      <c r="AL22" s="31" t="s">
        <v>56</v>
      </c>
      <c r="AM22" s="30">
        <f t="shared" si="2"/>
        <v>0</v>
      </c>
      <c r="AN22" s="30">
        <f t="shared" si="3"/>
        <v>0</v>
      </c>
      <c r="AO22" s="29" t="s">
        <v>56</v>
      </c>
      <c r="AP22" s="27"/>
    </row>
    <row r="23" spans="1:42" x14ac:dyDescent="0.25">
      <c r="A23" s="29" t="s">
        <v>161</v>
      </c>
      <c r="B23" s="29" t="s">
        <v>162</v>
      </c>
      <c r="C23" s="17" t="s">
        <v>123</v>
      </c>
      <c r="D23" s="17" t="s">
        <v>56</v>
      </c>
      <c r="E23" s="17" t="s">
        <v>56</v>
      </c>
      <c r="F23" s="17" t="s">
        <v>56</v>
      </c>
      <c r="G23" s="17" t="s">
        <v>56</v>
      </c>
      <c r="H23" s="17" t="s">
        <v>56</v>
      </c>
      <c r="I23" s="17" t="s">
        <v>56</v>
      </c>
      <c r="J23" s="30">
        <f>J96+ROUND(J134*$C$140,8)</f>
        <v>0</v>
      </c>
      <c r="K23" s="31">
        <f t="shared" si="4"/>
        <v>0</v>
      </c>
      <c r="L23" s="31">
        <f t="shared" si="4"/>
        <v>0</v>
      </c>
      <c r="M23" s="31">
        <f t="shared" si="4"/>
        <v>0</v>
      </c>
      <c r="N23" s="31">
        <f t="shared" si="4"/>
        <v>0</v>
      </c>
      <c r="O23" s="31">
        <f t="shared" si="4"/>
        <v>0</v>
      </c>
      <c r="P23" s="31">
        <f t="shared" si="5"/>
        <v>0</v>
      </c>
      <c r="Q23" s="31">
        <f t="shared" si="5"/>
        <v>0</v>
      </c>
      <c r="R23" s="31">
        <f t="shared" si="5"/>
        <v>0</v>
      </c>
      <c r="S23" s="31">
        <f t="shared" si="5"/>
        <v>0</v>
      </c>
      <c r="T23" s="31">
        <f t="shared" si="5"/>
        <v>0</v>
      </c>
      <c r="U23" s="31" t="s">
        <v>56</v>
      </c>
      <c r="V23" s="30">
        <f>V96+ROUND(V134*$B$140,8)</f>
        <v>0</v>
      </c>
      <c r="W23" s="31" t="s">
        <v>56</v>
      </c>
      <c r="X23" s="31">
        <f>X96+ROUND(X134*$B$140,8)</f>
        <v>0</v>
      </c>
      <c r="Y23" s="31" t="s">
        <v>56</v>
      </c>
      <c r="Z23" s="31">
        <f>Z96+ROUND(Z134*$C$140,8)</f>
        <v>0</v>
      </c>
      <c r="AA23" s="31">
        <f>AA96+ROUND(AA134*$B$140,8)</f>
        <v>0</v>
      </c>
      <c r="AB23" s="31">
        <f>AB96+ROUND(AB134*$C$140,8)</f>
        <v>0</v>
      </c>
      <c r="AC23" s="31">
        <f>AC96+ROUND(AC134*$B$140,8)</f>
        <v>0</v>
      </c>
      <c r="AD23" s="31">
        <f>AD96+ROUND(AD134*$C$140,8)</f>
        <v>0</v>
      </c>
      <c r="AE23" s="31">
        <f>AE96+ROUND(AE134*$B$140,8)</f>
        <v>0</v>
      </c>
      <c r="AF23" s="31">
        <f>AF96+ROUND(AF134*$C$140,8)</f>
        <v>0</v>
      </c>
      <c r="AG23" s="31">
        <f>AG96+ROUND(AG134*$B$140,8)</f>
        <v>0</v>
      </c>
      <c r="AH23" s="31">
        <f>AH96+ROUND(AH134*$C$140,8)</f>
        <v>0</v>
      </c>
      <c r="AI23" s="31">
        <f>AI96+ROUND(AI134*$B$140,8)</f>
        <v>0</v>
      </c>
      <c r="AJ23" s="31">
        <f>AJ96+ROUND(AJ134*$C$140,8)</f>
        <v>0</v>
      </c>
      <c r="AK23" s="31">
        <f>AK96+ROUND(AK134*$C$140,8)</f>
        <v>0</v>
      </c>
      <c r="AL23" s="31" t="s">
        <v>56</v>
      </c>
      <c r="AM23" s="30">
        <f t="shared" si="2"/>
        <v>0</v>
      </c>
      <c r="AN23" s="30">
        <f t="shared" si="3"/>
        <v>0</v>
      </c>
      <c r="AO23" s="29" t="s">
        <v>56</v>
      </c>
      <c r="AP23" s="27"/>
    </row>
    <row r="24" spans="1:42" s="28" customFormat="1" ht="33.75" customHeight="1" x14ac:dyDescent="0.25">
      <c r="A24" s="22" t="s">
        <v>163</v>
      </c>
      <c r="B24" s="22" t="s">
        <v>164</v>
      </c>
      <c r="C24" s="17" t="s">
        <v>123</v>
      </c>
      <c r="D24" s="23" t="s">
        <v>56</v>
      </c>
      <c r="E24" s="23" t="s">
        <v>56</v>
      </c>
      <c r="F24" s="23" t="s">
        <v>56</v>
      </c>
      <c r="G24" s="23" t="s">
        <v>56</v>
      </c>
      <c r="H24" s="23" t="s">
        <v>56</v>
      </c>
      <c r="I24" s="23" t="s">
        <v>56</v>
      </c>
      <c r="J24" s="25">
        <f t="shared" ref="J24:T24" si="6">J25+J38+J45+J95+J96</f>
        <v>37.980468899999998</v>
      </c>
      <c r="K24" s="26">
        <f t="shared" si="6"/>
        <v>4068.6458819399991</v>
      </c>
      <c r="L24" s="26">
        <f t="shared" si="6"/>
        <v>0</v>
      </c>
      <c r="M24" s="26">
        <f t="shared" si="6"/>
        <v>9.6432737500000005</v>
      </c>
      <c r="N24" s="26">
        <f t="shared" si="6"/>
        <v>4023.4085336999992</v>
      </c>
      <c r="O24" s="26">
        <f t="shared" si="6"/>
        <v>35.594074489999997</v>
      </c>
      <c r="P24" s="26">
        <f t="shared" si="6"/>
        <v>5251.9873756550023</v>
      </c>
      <c r="Q24" s="26">
        <f t="shared" si="6"/>
        <v>1.2949999999999999</v>
      </c>
      <c r="R24" s="26">
        <f t="shared" si="6"/>
        <v>52.415767574999997</v>
      </c>
      <c r="S24" s="26">
        <f t="shared" si="6"/>
        <v>5127.3065486700016</v>
      </c>
      <c r="T24" s="26">
        <f t="shared" si="6"/>
        <v>70.970059410000005</v>
      </c>
      <c r="U24" s="26" t="s">
        <v>56</v>
      </c>
      <c r="V24" s="25">
        <f>V25+V38+V45+V95+V96</f>
        <v>3784.6883143100004</v>
      </c>
      <c r="W24" s="26" t="s">
        <v>56</v>
      </c>
      <c r="X24" s="26">
        <f>X25+X38+X45+X95+X96</f>
        <v>3784.6883143100004</v>
      </c>
      <c r="Y24" s="26" t="s">
        <v>56</v>
      </c>
      <c r="Z24" s="26">
        <f t="shared" ref="Z24:AK24" si="7">Z25+Z38+Z45+Z95+Z96</f>
        <v>5214.0069067550021</v>
      </c>
      <c r="AA24" s="26">
        <f t="shared" si="7"/>
        <v>419.85936942999984</v>
      </c>
      <c r="AB24" s="26">
        <f>AB25+AB38+AB45+AB95+AB96</f>
        <v>585.03032957999994</v>
      </c>
      <c r="AC24" s="26">
        <f t="shared" si="7"/>
        <v>905.0959786200001</v>
      </c>
      <c r="AD24" s="26">
        <f t="shared" si="7"/>
        <v>544.86049275000016</v>
      </c>
      <c r="AE24" s="26">
        <f t="shared" si="7"/>
        <v>996.94306371000005</v>
      </c>
      <c r="AF24" s="26">
        <f t="shared" si="7"/>
        <v>1327.9275700399999</v>
      </c>
      <c r="AG24" s="26">
        <f t="shared" si="7"/>
        <v>1024.58887172</v>
      </c>
      <c r="AH24" s="26">
        <f t="shared" si="7"/>
        <v>1326.96383363</v>
      </c>
      <c r="AI24" s="26">
        <f t="shared" si="7"/>
        <v>438.20103082999987</v>
      </c>
      <c r="AJ24" s="26">
        <f t="shared" si="7"/>
        <v>674.02888070000006</v>
      </c>
      <c r="AK24" s="26">
        <f t="shared" si="7"/>
        <v>755.1958000599999</v>
      </c>
      <c r="AL24" s="26" t="s">
        <v>56</v>
      </c>
      <c r="AM24" s="25">
        <f t="shared" si="2"/>
        <v>4120.0247449400003</v>
      </c>
      <c r="AN24" s="25">
        <f t="shared" si="3"/>
        <v>4628.9765771800003</v>
      </c>
      <c r="AO24" s="22" t="s">
        <v>56</v>
      </c>
      <c r="AP24" s="27"/>
    </row>
    <row r="25" spans="1:42" x14ac:dyDescent="0.25">
      <c r="A25" s="29" t="s">
        <v>165</v>
      </c>
      <c r="B25" s="29" t="s">
        <v>166</v>
      </c>
      <c r="C25" s="17" t="s">
        <v>123</v>
      </c>
      <c r="D25" s="17" t="s">
        <v>56</v>
      </c>
      <c r="E25" s="17" t="s">
        <v>56</v>
      </c>
      <c r="F25" s="17" t="s">
        <v>56</v>
      </c>
      <c r="G25" s="17" t="s">
        <v>56</v>
      </c>
      <c r="H25" s="17" t="s">
        <v>56</v>
      </c>
      <c r="I25" s="17" t="s">
        <v>56</v>
      </c>
      <c r="J25" s="30">
        <f t="shared" ref="J25:T25" si="8">J26+J36+J37</f>
        <v>0</v>
      </c>
      <c r="K25" s="31">
        <f t="shared" si="8"/>
        <v>9.6432737500000005</v>
      </c>
      <c r="L25" s="31">
        <f t="shared" si="8"/>
        <v>0</v>
      </c>
      <c r="M25" s="31">
        <f t="shared" si="8"/>
        <v>9.6432737500000005</v>
      </c>
      <c r="N25" s="31">
        <f t="shared" si="8"/>
        <v>0</v>
      </c>
      <c r="O25" s="31">
        <f t="shared" si="8"/>
        <v>0</v>
      </c>
      <c r="P25" s="31">
        <f t="shared" si="8"/>
        <v>53.710767574999998</v>
      </c>
      <c r="Q25" s="31">
        <f t="shared" si="8"/>
        <v>1.2949999999999999</v>
      </c>
      <c r="R25" s="31">
        <f t="shared" si="8"/>
        <v>52.415767574999997</v>
      </c>
      <c r="S25" s="31">
        <f t="shared" si="8"/>
        <v>0</v>
      </c>
      <c r="T25" s="31">
        <f t="shared" si="8"/>
        <v>0</v>
      </c>
      <c r="U25" s="31" t="s">
        <v>56</v>
      </c>
      <c r="V25" s="30">
        <f>V26+V36+V37</f>
        <v>9.6432737500000005</v>
      </c>
      <c r="W25" s="31" t="s">
        <v>56</v>
      </c>
      <c r="X25" s="31">
        <f>X26+X36+X37</f>
        <v>9.6432737500000005</v>
      </c>
      <c r="Y25" s="31" t="s">
        <v>56</v>
      </c>
      <c r="Z25" s="31">
        <f t="shared" ref="Z25:AK25" si="9">Z26+Z36+Z37</f>
        <v>53.710767574999998</v>
      </c>
      <c r="AA25" s="31">
        <f t="shared" si="9"/>
        <v>9.6432737500000005</v>
      </c>
      <c r="AB25" s="31">
        <f t="shared" si="9"/>
        <v>2.4838492900000002</v>
      </c>
      <c r="AC25" s="31">
        <f t="shared" si="9"/>
        <v>0</v>
      </c>
      <c r="AD25" s="31">
        <f t="shared" si="9"/>
        <v>26.164317869999998</v>
      </c>
      <c r="AE25" s="31">
        <f t="shared" si="9"/>
        <v>0</v>
      </c>
      <c r="AF25" s="31">
        <f t="shared" si="9"/>
        <v>25.062600419999999</v>
      </c>
      <c r="AG25" s="31">
        <f t="shared" si="9"/>
        <v>0</v>
      </c>
      <c r="AH25" s="31">
        <f t="shared" si="9"/>
        <v>0</v>
      </c>
      <c r="AI25" s="31">
        <f t="shared" si="9"/>
        <v>0</v>
      </c>
      <c r="AJ25" s="31">
        <f t="shared" si="9"/>
        <v>0</v>
      </c>
      <c r="AK25" s="31">
        <f t="shared" si="9"/>
        <v>0</v>
      </c>
      <c r="AL25" s="31" t="s">
        <v>56</v>
      </c>
      <c r="AM25" s="30">
        <f t="shared" si="2"/>
        <v>0</v>
      </c>
      <c r="AN25" s="30">
        <f t="shared" si="3"/>
        <v>51.22691829</v>
      </c>
      <c r="AO25" s="29" t="s">
        <v>56</v>
      </c>
      <c r="AP25" s="27"/>
    </row>
    <row r="26" spans="1:42" x14ac:dyDescent="0.25">
      <c r="A26" s="29" t="s">
        <v>167</v>
      </c>
      <c r="B26" s="29" t="s">
        <v>168</v>
      </c>
      <c r="C26" s="17" t="s">
        <v>123</v>
      </c>
      <c r="D26" s="17" t="s">
        <v>56</v>
      </c>
      <c r="E26" s="17" t="s">
        <v>56</v>
      </c>
      <c r="F26" s="17" t="s">
        <v>56</v>
      </c>
      <c r="G26" s="17" t="s">
        <v>56</v>
      </c>
      <c r="H26" s="17" t="s">
        <v>56</v>
      </c>
      <c r="I26" s="17" t="s">
        <v>56</v>
      </c>
      <c r="J26" s="30">
        <f t="shared" ref="J26:T26" si="10">J27+J35</f>
        <v>0</v>
      </c>
      <c r="K26" s="31">
        <f t="shared" si="10"/>
        <v>9.6432737500000005</v>
      </c>
      <c r="L26" s="31">
        <f t="shared" si="10"/>
        <v>0</v>
      </c>
      <c r="M26" s="31">
        <f t="shared" si="10"/>
        <v>9.6432737500000005</v>
      </c>
      <c r="N26" s="31">
        <f t="shared" si="10"/>
        <v>0</v>
      </c>
      <c r="O26" s="31">
        <f t="shared" si="10"/>
        <v>0</v>
      </c>
      <c r="P26" s="31">
        <f t="shared" si="10"/>
        <v>53.710767574999998</v>
      </c>
      <c r="Q26" s="31">
        <f t="shared" si="10"/>
        <v>1.2949999999999999</v>
      </c>
      <c r="R26" s="31">
        <f t="shared" si="10"/>
        <v>52.415767574999997</v>
      </c>
      <c r="S26" s="31">
        <f t="shared" si="10"/>
        <v>0</v>
      </c>
      <c r="T26" s="31">
        <f t="shared" si="10"/>
        <v>0</v>
      </c>
      <c r="U26" s="31" t="s">
        <v>56</v>
      </c>
      <c r="V26" s="30">
        <f>V27+V35</f>
        <v>9.6432737500000005</v>
      </c>
      <c r="W26" s="31" t="s">
        <v>56</v>
      </c>
      <c r="X26" s="31">
        <f>X27+X35</f>
        <v>9.6432737500000005</v>
      </c>
      <c r="Y26" s="31" t="s">
        <v>56</v>
      </c>
      <c r="Z26" s="31">
        <f t="shared" ref="Z26:AK26" si="11">Z27+Z35</f>
        <v>53.710767574999998</v>
      </c>
      <c r="AA26" s="31">
        <f t="shared" si="11"/>
        <v>9.6432737500000005</v>
      </c>
      <c r="AB26" s="31">
        <f t="shared" si="11"/>
        <v>2.4838492900000002</v>
      </c>
      <c r="AC26" s="31">
        <f t="shared" si="11"/>
        <v>0</v>
      </c>
      <c r="AD26" s="31">
        <f t="shared" si="11"/>
        <v>26.164317869999998</v>
      </c>
      <c r="AE26" s="31">
        <f t="shared" si="11"/>
        <v>0</v>
      </c>
      <c r="AF26" s="31">
        <f t="shared" si="11"/>
        <v>25.062600419999999</v>
      </c>
      <c r="AG26" s="31">
        <f t="shared" si="11"/>
        <v>0</v>
      </c>
      <c r="AH26" s="31">
        <f t="shared" si="11"/>
        <v>0</v>
      </c>
      <c r="AI26" s="31">
        <f t="shared" si="11"/>
        <v>0</v>
      </c>
      <c r="AJ26" s="31">
        <f t="shared" si="11"/>
        <v>0</v>
      </c>
      <c r="AK26" s="31">
        <f t="shared" si="11"/>
        <v>0</v>
      </c>
      <c r="AL26" s="31" t="s">
        <v>56</v>
      </c>
      <c r="AM26" s="30">
        <f t="shared" si="2"/>
        <v>0</v>
      </c>
      <c r="AN26" s="30">
        <f t="shared" si="3"/>
        <v>51.22691829</v>
      </c>
      <c r="AO26" s="29" t="s">
        <v>56</v>
      </c>
      <c r="AP26" s="27"/>
    </row>
    <row r="27" spans="1:42" ht="31.5" customHeight="1" x14ac:dyDescent="0.25">
      <c r="A27" s="29" t="s">
        <v>169</v>
      </c>
      <c r="B27" s="29" t="s">
        <v>170</v>
      </c>
      <c r="C27" s="17" t="s">
        <v>123</v>
      </c>
      <c r="D27" s="17" t="s">
        <v>56</v>
      </c>
      <c r="E27" s="17" t="s">
        <v>56</v>
      </c>
      <c r="F27" s="17" t="s">
        <v>56</v>
      </c>
      <c r="G27" s="17" t="s">
        <v>56</v>
      </c>
      <c r="H27" s="17" t="s">
        <v>56</v>
      </c>
      <c r="I27" s="17" t="s">
        <v>56</v>
      </c>
      <c r="J27" s="30">
        <f t="shared" ref="J27:T27" si="12">SUM(J28:J34)</f>
        <v>0</v>
      </c>
      <c r="K27" s="31">
        <f t="shared" si="12"/>
        <v>9.6432737500000005</v>
      </c>
      <c r="L27" s="31">
        <f t="shared" si="12"/>
        <v>0</v>
      </c>
      <c r="M27" s="31">
        <f t="shared" si="12"/>
        <v>9.6432737500000005</v>
      </c>
      <c r="N27" s="31">
        <f t="shared" si="12"/>
        <v>0</v>
      </c>
      <c r="O27" s="31">
        <f t="shared" si="12"/>
        <v>0</v>
      </c>
      <c r="P27" s="31">
        <f t="shared" si="12"/>
        <v>53.710767574999998</v>
      </c>
      <c r="Q27" s="31">
        <f t="shared" si="12"/>
        <v>1.2949999999999999</v>
      </c>
      <c r="R27" s="31">
        <f t="shared" si="12"/>
        <v>52.415767574999997</v>
      </c>
      <c r="S27" s="31">
        <f t="shared" si="12"/>
        <v>0</v>
      </c>
      <c r="T27" s="31">
        <f t="shared" si="12"/>
        <v>0</v>
      </c>
      <c r="U27" s="31" t="s">
        <v>56</v>
      </c>
      <c r="V27" s="30">
        <f>SUM(V28:V34)</f>
        <v>9.6432737500000005</v>
      </c>
      <c r="W27" s="31" t="s">
        <v>56</v>
      </c>
      <c r="X27" s="31">
        <f>SUM(X28:X34)</f>
        <v>9.6432737500000005</v>
      </c>
      <c r="Y27" s="31" t="s">
        <v>56</v>
      </c>
      <c r="Z27" s="31">
        <f t="shared" ref="Z27:AK27" si="13">SUM(Z28:Z34)</f>
        <v>53.710767574999998</v>
      </c>
      <c r="AA27" s="31">
        <f t="shared" si="13"/>
        <v>9.6432737500000005</v>
      </c>
      <c r="AB27" s="31">
        <f t="shared" si="13"/>
        <v>2.4838492900000002</v>
      </c>
      <c r="AC27" s="31">
        <f t="shared" si="13"/>
        <v>0</v>
      </c>
      <c r="AD27" s="31">
        <f t="shared" si="13"/>
        <v>26.164317869999998</v>
      </c>
      <c r="AE27" s="31">
        <f t="shared" si="13"/>
        <v>0</v>
      </c>
      <c r="AF27" s="31">
        <f t="shared" si="13"/>
        <v>25.062600419999999</v>
      </c>
      <c r="AG27" s="31">
        <f t="shared" si="13"/>
        <v>0</v>
      </c>
      <c r="AH27" s="31">
        <f t="shared" si="13"/>
        <v>0</v>
      </c>
      <c r="AI27" s="31">
        <f t="shared" si="13"/>
        <v>0</v>
      </c>
      <c r="AJ27" s="31">
        <f t="shared" si="13"/>
        <v>0</v>
      </c>
      <c r="AK27" s="31">
        <f t="shared" si="13"/>
        <v>0</v>
      </c>
      <c r="AL27" s="31" t="s">
        <v>56</v>
      </c>
      <c r="AM27" s="30">
        <f t="shared" si="2"/>
        <v>0</v>
      </c>
      <c r="AN27" s="30">
        <f t="shared" si="3"/>
        <v>51.22691829</v>
      </c>
      <c r="AO27" s="29" t="s">
        <v>56</v>
      </c>
      <c r="AP27" s="27"/>
    </row>
    <row r="28" spans="1:42" ht="31.5" customHeight="1" x14ac:dyDescent="0.25">
      <c r="A28" s="29" t="s">
        <v>169</v>
      </c>
      <c r="B28" s="29" t="s">
        <v>171</v>
      </c>
      <c r="C28" s="17" t="s">
        <v>172</v>
      </c>
      <c r="D28" s="17" t="s">
        <v>57</v>
      </c>
      <c r="E28" s="17" t="s">
        <v>58</v>
      </c>
      <c r="F28" s="17" t="s">
        <v>59</v>
      </c>
      <c r="G28" s="17" t="s">
        <v>58</v>
      </c>
      <c r="H28" s="17" t="s">
        <v>56</v>
      </c>
      <c r="I28" s="17" t="s">
        <v>56</v>
      </c>
      <c r="J28" s="30">
        <v>0</v>
      </c>
      <c r="K28" s="31">
        <f t="shared" ref="K28:K34" si="14">L28+M28+N28+O28</f>
        <v>9.6432737500000005</v>
      </c>
      <c r="L28" s="31">
        <v>0</v>
      </c>
      <c r="M28" s="31">
        <v>9.6432737500000005</v>
      </c>
      <c r="N28" s="31">
        <v>0</v>
      </c>
      <c r="O28" s="31">
        <v>0</v>
      </c>
      <c r="P28" s="31">
        <f t="shared" ref="P28:P34" si="15">Q28+R28+S28+T28</f>
        <v>10.253561319999999</v>
      </c>
      <c r="Q28" s="31">
        <v>0</v>
      </c>
      <c r="R28" s="31">
        <v>10.253561319999999</v>
      </c>
      <c r="S28" s="31">
        <v>0</v>
      </c>
      <c r="T28" s="31">
        <v>0</v>
      </c>
      <c r="U28" s="31" t="s">
        <v>56</v>
      </c>
      <c r="V28" s="30">
        <f>X28</f>
        <v>9.6432737500000005</v>
      </c>
      <c r="W28" s="31" t="s">
        <v>56</v>
      </c>
      <c r="X28" s="31">
        <v>9.6432737500000005</v>
      </c>
      <c r="Y28" s="31" t="s">
        <v>56</v>
      </c>
      <c r="Z28" s="31">
        <v>10.253561319999999</v>
      </c>
      <c r="AA28" s="31">
        <v>9.6432737500000005</v>
      </c>
      <c r="AB28" s="31">
        <v>0</v>
      </c>
      <c r="AC28" s="31">
        <v>0</v>
      </c>
      <c r="AD28" s="31">
        <v>10.253561319999999</v>
      </c>
      <c r="AE28" s="31">
        <v>0</v>
      </c>
      <c r="AF28" s="31">
        <v>0</v>
      </c>
      <c r="AG28" s="31">
        <v>0</v>
      </c>
      <c r="AH28" s="31">
        <v>0</v>
      </c>
      <c r="AI28" s="31">
        <v>0</v>
      </c>
      <c r="AJ28" s="31">
        <v>0</v>
      </c>
      <c r="AK28" s="31">
        <v>0</v>
      </c>
      <c r="AL28" s="31" t="s">
        <v>56</v>
      </c>
      <c r="AM28" s="30">
        <f t="shared" si="2"/>
        <v>0</v>
      </c>
      <c r="AN28" s="30">
        <f t="shared" si="3"/>
        <v>10.253561319999999</v>
      </c>
      <c r="AO28" s="29" t="s">
        <v>60</v>
      </c>
      <c r="AP28" s="27"/>
    </row>
    <row r="29" spans="1:42" x14ac:dyDescent="0.25">
      <c r="A29" s="29" t="s">
        <v>169</v>
      </c>
      <c r="B29" s="29" t="s">
        <v>173</v>
      </c>
      <c r="C29" s="17" t="s">
        <v>174</v>
      </c>
      <c r="D29" s="17" t="s">
        <v>57</v>
      </c>
      <c r="E29" s="17" t="s">
        <v>58</v>
      </c>
      <c r="F29" s="17" t="s">
        <v>56</v>
      </c>
      <c r="G29" s="17" t="s">
        <v>58</v>
      </c>
      <c r="H29" s="17" t="s">
        <v>56</v>
      </c>
      <c r="I29" s="17" t="s">
        <v>56</v>
      </c>
      <c r="J29" s="30">
        <v>0</v>
      </c>
      <c r="K29" s="31">
        <f t="shared" si="14"/>
        <v>0</v>
      </c>
      <c r="L29" s="31">
        <v>0</v>
      </c>
      <c r="M29" s="31">
        <v>0</v>
      </c>
      <c r="N29" s="31">
        <v>0</v>
      </c>
      <c r="O29" s="31">
        <v>0</v>
      </c>
      <c r="P29" s="31">
        <f t="shared" si="15"/>
        <v>6.6227834799999998</v>
      </c>
      <c r="Q29" s="31">
        <v>0</v>
      </c>
      <c r="R29" s="31">
        <v>6.6227834799999998</v>
      </c>
      <c r="S29" s="31">
        <v>0</v>
      </c>
      <c r="T29" s="31">
        <v>0</v>
      </c>
      <c r="U29" s="31" t="s">
        <v>56</v>
      </c>
      <c r="V29" s="30">
        <f t="shared" ref="V29:V34" si="16">X29</f>
        <v>0</v>
      </c>
      <c r="W29" s="31" t="s">
        <v>56</v>
      </c>
      <c r="X29" s="31">
        <v>0</v>
      </c>
      <c r="Y29" s="31" t="s">
        <v>56</v>
      </c>
      <c r="Z29" s="31">
        <v>6.6227834799999998</v>
      </c>
      <c r="AA29" s="31">
        <v>0</v>
      </c>
      <c r="AB29" s="31">
        <v>0</v>
      </c>
      <c r="AC29" s="31">
        <v>0</v>
      </c>
      <c r="AD29" s="31">
        <v>6.6227834799999998</v>
      </c>
      <c r="AE29" s="31">
        <v>0</v>
      </c>
      <c r="AF29" s="31">
        <v>0</v>
      </c>
      <c r="AG29" s="31">
        <v>0</v>
      </c>
      <c r="AH29" s="31">
        <v>0</v>
      </c>
      <c r="AI29" s="31">
        <v>0</v>
      </c>
      <c r="AJ29" s="31">
        <v>0</v>
      </c>
      <c r="AK29" s="31">
        <v>0</v>
      </c>
      <c r="AL29" s="31" t="s">
        <v>56</v>
      </c>
      <c r="AM29" s="30">
        <f t="shared" si="2"/>
        <v>0</v>
      </c>
      <c r="AN29" s="30">
        <f t="shared" si="3"/>
        <v>6.6227834799999998</v>
      </c>
      <c r="AO29" s="29" t="s">
        <v>56</v>
      </c>
      <c r="AP29" s="27"/>
    </row>
    <row r="30" spans="1:42" x14ac:dyDescent="0.25">
      <c r="A30" s="29" t="s">
        <v>169</v>
      </c>
      <c r="B30" s="29" t="s">
        <v>175</v>
      </c>
      <c r="C30" s="17" t="s">
        <v>176</v>
      </c>
      <c r="D30" s="17" t="s">
        <v>57</v>
      </c>
      <c r="E30" s="17" t="s">
        <v>58</v>
      </c>
      <c r="F30" s="17" t="s">
        <v>56</v>
      </c>
      <c r="G30" s="17" t="s">
        <v>58</v>
      </c>
      <c r="H30" s="17" t="s">
        <v>56</v>
      </c>
      <c r="I30" s="17" t="s">
        <v>56</v>
      </c>
      <c r="J30" s="30">
        <v>0</v>
      </c>
      <c r="K30" s="31">
        <f t="shared" si="14"/>
        <v>0</v>
      </c>
      <c r="L30" s="31">
        <v>0</v>
      </c>
      <c r="M30" s="31">
        <v>0</v>
      </c>
      <c r="N30" s="31">
        <v>0</v>
      </c>
      <c r="O30" s="31">
        <v>0</v>
      </c>
      <c r="P30" s="31">
        <f t="shared" si="15"/>
        <v>9.2879730699999996</v>
      </c>
      <c r="Q30" s="31">
        <v>0</v>
      </c>
      <c r="R30" s="31">
        <v>9.2879730699999996</v>
      </c>
      <c r="S30" s="31">
        <v>0</v>
      </c>
      <c r="T30" s="31">
        <v>0</v>
      </c>
      <c r="U30" s="31" t="s">
        <v>56</v>
      </c>
      <c r="V30" s="30">
        <f t="shared" si="16"/>
        <v>0</v>
      </c>
      <c r="W30" s="31" t="s">
        <v>56</v>
      </c>
      <c r="X30" s="31">
        <v>0</v>
      </c>
      <c r="Y30" s="31" t="s">
        <v>56</v>
      </c>
      <c r="Z30" s="31">
        <v>9.2879730699999996</v>
      </c>
      <c r="AA30" s="31">
        <v>0</v>
      </c>
      <c r="AB30" s="31">
        <v>0</v>
      </c>
      <c r="AC30" s="31">
        <v>0</v>
      </c>
      <c r="AD30" s="31">
        <v>9.2879730699999996</v>
      </c>
      <c r="AE30" s="31">
        <v>0</v>
      </c>
      <c r="AF30" s="31">
        <v>0</v>
      </c>
      <c r="AG30" s="31">
        <v>0</v>
      </c>
      <c r="AH30" s="31">
        <v>0</v>
      </c>
      <c r="AI30" s="31">
        <v>0</v>
      </c>
      <c r="AJ30" s="31">
        <v>0</v>
      </c>
      <c r="AK30" s="31">
        <v>0</v>
      </c>
      <c r="AL30" s="31" t="s">
        <v>56</v>
      </c>
      <c r="AM30" s="30">
        <f t="shared" si="2"/>
        <v>0</v>
      </c>
      <c r="AN30" s="30">
        <f t="shared" si="3"/>
        <v>9.2879730699999996</v>
      </c>
      <c r="AO30" s="29" t="s">
        <v>56</v>
      </c>
      <c r="AP30" s="27"/>
    </row>
    <row r="31" spans="1:42" x14ac:dyDescent="0.25">
      <c r="A31" s="29" t="s">
        <v>169</v>
      </c>
      <c r="B31" s="29" t="s">
        <v>177</v>
      </c>
      <c r="C31" s="17" t="s">
        <v>178</v>
      </c>
      <c r="D31" s="17" t="s">
        <v>57</v>
      </c>
      <c r="E31" s="17" t="s">
        <v>61</v>
      </c>
      <c r="F31" s="17" t="s">
        <v>56</v>
      </c>
      <c r="G31" s="17" t="s">
        <v>61</v>
      </c>
      <c r="H31" s="17" t="s">
        <v>56</v>
      </c>
      <c r="I31" s="17" t="s">
        <v>56</v>
      </c>
      <c r="J31" s="30">
        <v>0</v>
      </c>
      <c r="K31" s="31">
        <f t="shared" si="14"/>
        <v>0</v>
      </c>
      <c r="L31" s="31">
        <v>0</v>
      </c>
      <c r="M31" s="31">
        <v>0</v>
      </c>
      <c r="N31" s="31">
        <v>0</v>
      </c>
      <c r="O31" s="31">
        <v>0</v>
      </c>
      <c r="P31" s="31">
        <f t="shared" si="15"/>
        <v>11.62214571</v>
      </c>
      <c r="Q31" s="31">
        <v>0</v>
      </c>
      <c r="R31" s="31">
        <v>11.62214571</v>
      </c>
      <c r="S31" s="31">
        <v>0</v>
      </c>
      <c r="T31" s="31">
        <v>0</v>
      </c>
      <c r="U31" s="31" t="s">
        <v>56</v>
      </c>
      <c r="V31" s="30">
        <f t="shared" si="16"/>
        <v>0</v>
      </c>
      <c r="W31" s="31" t="s">
        <v>56</v>
      </c>
      <c r="X31" s="31">
        <v>0</v>
      </c>
      <c r="Y31" s="31" t="s">
        <v>56</v>
      </c>
      <c r="Z31" s="31">
        <v>11.62214571</v>
      </c>
      <c r="AA31" s="31">
        <v>0</v>
      </c>
      <c r="AB31" s="31">
        <v>0</v>
      </c>
      <c r="AC31" s="31">
        <v>0</v>
      </c>
      <c r="AD31" s="31">
        <v>0</v>
      </c>
      <c r="AE31" s="31">
        <v>0</v>
      </c>
      <c r="AF31" s="31">
        <v>11.62214571</v>
      </c>
      <c r="AG31" s="31">
        <v>0</v>
      </c>
      <c r="AH31" s="31">
        <v>0</v>
      </c>
      <c r="AI31" s="31">
        <v>0</v>
      </c>
      <c r="AJ31" s="31">
        <v>0</v>
      </c>
      <c r="AK31" s="31">
        <v>0</v>
      </c>
      <c r="AL31" s="31" t="s">
        <v>56</v>
      </c>
      <c r="AM31" s="30">
        <f t="shared" si="2"/>
        <v>0</v>
      </c>
      <c r="AN31" s="30">
        <f t="shared" si="3"/>
        <v>11.62214571</v>
      </c>
      <c r="AO31" s="29" t="s">
        <v>56</v>
      </c>
      <c r="AP31" s="27"/>
    </row>
    <row r="32" spans="1:42" x14ac:dyDescent="0.25">
      <c r="A32" s="29" t="s">
        <v>169</v>
      </c>
      <c r="B32" s="29" t="s">
        <v>179</v>
      </c>
      <c r="C32" s="17" t="s">
        <v>180</v>
      </c>
      <c r="D32" s="17" t="s">
        <v>57</v>
      </c>
      <c r="E32" s="17" t="s">
        <v>61</v>
      </c>
      <c r="F32" s="17" t="s">
        <v>56</v>
      </c>
      <c r="G32" s="17" t="s">
        <v>61</v>
      </c>
      <c r="H32" s="17" t="s">
        <v>56</v>
      </c>
      <c r="I32" s="17" t="s">
        <v>56</v>
      </c>
      <c r="J32" s="30">
        <v>0</v>
      </c>
      <c r="K32" s="31">
        <f t="shared" si="14"/>
        <v>0</v>
      </c>
      <c r="L32" s="31">
        <v>0</v>
      </c>
      <c r="M32" s="31">
        <v>0</v>
      </c>
      <c r="N32" s="31">
        <v>0</v>
      </c>
      <c r="O32" s="31">
        <v>0</v>
      </c>
      <c r="P32" s="31">
        <f t="shared" si="15"/>
        <v>13.440454709999999</v>
      </c>
      <c r="Q32" s="31">
        <v>0</v>
      </c>
      <c r="R32" s="31">
        <v>13.440454709999999</v>
      </c>
      <c r="S32" s="31">
        <v>0</v>
      </c>
      <c r="T32" s="31">
        <v>0</v>
      </c>
      <c r="U32" s="31" t="s">
        <v>56</v>
      </c>
      <c r="V32" s="30">
        <f t="shared" si="16"/>
        <v>0</v>
      </c>
      <c r="W32" s="31" t="s">
        <v>56</v>
      </c>
      <c r="X32" s="31">
        <v>0</v>
      </c>
      <c r="Y32" s="31" t="s">
        <v>56</v>
      </c>
      <c r="Z32" s="31">
        <v>13.440454709999999</v>
      </c>
      <c r="AA32" s="31">
        <v>0</v>
      </c>
      <c r="AB32" s="31">
        <v>0</v>
      </c>
      <c r="AC32" s="31">
        <v>0</v>
      </c>
      <c r="AD32" s="31">
        <v>0</v>
      </c>
      <c r="AE32" s="31">
        <v>0</v>
      </c>
      <c r="AF32" s="31">
        <v>13.440454709999999</v>
      </c>
      <c r="AG32" s="31">
        <v>0</v>
      </c>
      <c r="AH32" s="31">
        <v>0</v>
      </c>
      <c r="AI32" s="31">
        <v>0</v>
      </c>
      <c r="AJ32" s="31">
        <v>0</v>
      </c>
      <c r="AK32" s="31">
        <v>0</v>
      </c>
      <c r="AL32" s="31" t="s">
        <v>56</v>
      </c>
      <c r="AM32" s="30">
        <f t="shared" si="2"/>
        <v>0</v>
      </c>
      <c r="AN32" s="30">
        <f t="shared" si="3"/>
        <v>13.440454709999999</v>
      </c>
      <c r="AO32" s="29" t="s">
        <v>56</v>
      </c>
      <c r="AP32" s="27"/>
    </row>
    <row r="33" spans="1:42" x14ac:dyDescent="0.25">
      <c r="A33" s="29" t="s">
        <v>169</v>
      </c>
      <c r="B33" s="29" t="s">
        <v>181</v>
      </c>
      <c r="C33" s="17" t="s">
        <v>182</v>
      </c>
      <c r="D33" s="17" t="s">
        <v>57</v>
      </c>
      <c r="E33" s="17">
        <v>2023</v>
      </c>
      <c r="F33" s="17" t="s">
        <v>56</v>
      </c>
      <c r="G33" s="17">
        <v>2023</v>
      </c>
      <c r="H33" s="17" t="s">
        <v>56</v>
      </c>
      <c r="I33" s="17" t="s">
        <v>56</v>
      </c>
      <c r="J33" s="30">
        <v>0</v>
      </c>
      <c r="K33" s="31">
        <f t="shared" si="14"/>
        <v>0</v>
      </c>
      <c r="L33" s="31">
        <v>0</v>
      </c>
      <c r="M33" s="31">
        <v>0</v>
      </c>
      <c r="N33" s="31">
        <v>0</v>
      </c>
      <c r="O33" s="31">
        <v>0</v>
      </c>
      <c r="P33" s="31">
        <f t="shared" si="15"/>
        <v>1.2949999999999999</v>
      </c>
      <c r="Q33" s="31">
        <v>1.2949999999999999</v>
      </c>
      <c r="R33" s="31">
        <v>0</v>
      </c>
      <c r="S33" s="31">
        <v>0</v>
      </c>
      <c r="T33" s="31">
        <v>0</v>
      </c>
      <c r="U33" s="31" t="s">
        <v>56</v>
      </c>
      <c r="V33" s="30">
        <f t="shared" si="16"/>
        <v>0</v>
      </c>
      <c r="W33" s="31" t="s">
        <v>56</v>
      </c>
      <c r="X33" s="31">
        <v>0</v>
      </c>
      <c r="Y33" s="31" t="s">
        <v>56</v>
      </c>
      <c r="Z33" s="31">
        <v>1.2949999999999999</v>
      </c>
      <c r="AA33" s="31">
        <v>0</v>
      </c>
      <c r="AB33" s="31">
        <v>1.2949999999999999</v>
      </c>
      <c r="AC33" s="31">
        <v>0</v>
      </c>
      <c r="AD33" s="31">
        <v>0</v>
      </c>
      <c r="AE33" s="31">
        <v>0</v>
      </c>
      <c r="AF33" s="31">
        <v>0</v>
      </c>
      <c r="AG33" s="31">
        <v>0</v>
      </c>
      <c r="AH33" s="31">
        <v>0</v>
      </c>
      <c r="AI33" s="31">
        <v>0</v>
      </c>
      <c r="AJ33" s="31">
        <v>0</v>
      </c>
      <c r="AK33" s="31">
        <v>0</v>
      </c>
      <c r="AL33" s="31" t="s">
        <v>56</v>
      </c>
      <c r="AM33" s="30">
        <f t="shared" si="2"/>
        <v>0</v>
      </c>
      <c r="AN33" s="30">
        <f t="shared" si="3"/>
        <v>0</v>
      </c>
      <c r="AO33" s="29" t="s">
        <v>56</v>
      </c>
      <c r="AP33" s="27"/>
    </row>
    <row r="34" spans="1:42" ht="31.5" customHeight="1" x14ac:dyDescent="0.25">
      <c r="A34" s="29" t="s">
        <v>169</v>
      </c>
      <c r="B34" s="29" t="s">
        <v>183</v>
      </c>
      <c r="C34" s="17" t="s">
        <v>184</v>
      </c>
      <c r="D34" s="17" t="s">
        <v>57</v>
      </c>
      <c r="E34" s="17" t="s">
        <v>59</v>
      </c>
      <c r="F34" s="17" t="s">
        <v>56</v>
      </c>
      <c r="G34" s="17" t="s">
        <v>59</v>
      </c>
      <c r="H34" s="17" t="s">
        <v>56</v>
      </c>
      <c r="I34" s="17" t="s">
        <v>56</v>
      </c>
      <c r="J34" s="30">
        <v>0</v>
      </c>
      <c r="K34" s="31">
        <f t="shared" si="14"/>
        <v>0</v>
      </c>
      <c r="L34" s="31">
        <v>0</v>
      </c>
      <c r="M34" s="31">
        <v>0</v>
      </c>
      <c r="N34" s="31">
        <v>0</v>
      </c>
      <c r="O34" s="31">
        <v>0</v>
      </c>
      <c r="P34" s="31">
        <f t="shared" si="15"/>
        <v>1.1888492850000001</v>
      </c>
      <c r="Q34" s="31">
        <v>0</v>
      </c>
      <c r="R34" s="31">
        <v>1.1888492850000001</v>
      </c>
      <c r="S34" s="31">
        <v>0</v>
      </c>
      <c r="T34" s="31">
        <v>0</v>
      </c>
      <c r="U34" s="31" t="s">
        <v>56</v>
      </c>
      <c r="V34" s="30">
        <f t="shared" si="16"/>
        <v>0</v>
      </c>
      <c r="W34" s="31" t="s">
        <v>56</v>
      </c>
      <c r="X34" s="31">
        <v>0</v>
      </c>
      <c r="Y34" s="31" t="s">
        <v>56</v>
      </c>
      <c r="Z34" s="31">
        <v>1.1888492850000001</v>
      </c>
      <c r="AA34" s="31">
        <v>0</v>
      </c>
      <c r="AB34" s="31">
        <v>1.1888492900000001</v>
      </c>
      <c r="AC34" s="31">
        <v>0</v>
      </c>
      <c r="AD34" s="31">
        <v>0</v>
      </c>
      <c r="AE34" s="31">
        <v>0</v>
      </c>
      <c r="AF34" s="31">
        <v>0</v>
      </c>
      <c r="AG34" s="31">
        <v>0</v>
      </c>
      <c r="AH34" s="31">
        <v>0</v>
      </c>
      <c r="AI34" s="31">
        <v>0</v>
      </c>
      <c r="AJ34" s="31">
        <v>0</v>
      </c>
      <c r="AK34" s="31">
        <v>0</v>
      </c>
      <c r="AL34" s="31" t="s">
        <v>56</v>
      </c>
      <c r="AM34" s="30">
        <f t="shared" si="2"/>
        <v>0</v>
      </c>
      <c r="AN34" s="30">
        <f t="shared" si="3"/>
        <v>0</v>
      </c>
      <c r="AO34" s="29" t="s">
        <v>56</v>
      </c>
      <c r="AP34" s="27"/>
    </row>
    <row r="35" spans="1:42" ht="31.5" customHeight="1" x14ac:dyDescent="0.25">
      <c r="A35" s="29" t="s">
        <v>185</v>
      </c>
      <c r="B35" s="29" t="s">
        <v>186</v>
      </c>
      <c r="C35" s="17" t="s">
        <v>123</v>
      </c>
      <c r="D35" s="17" t="s">
        <v>56</v>
      </c>
      <c r="E35" s="17" t="s">
        <v>56</v>
      </c>
      <c r="F35" s="17" t="s">
        <v>56</v>
      </c>
      <c r="G35" s="17" t="s">
        <v>56</v>
      </c>
      <c r="H35" s="17" t="s">
        <v>56</v>
      </c>
      <c r="I35" s="17" t="s">
        <v>56</v>
      </c>
      <c r="J35" s="30">
        <v>0</v>
      </c>
      <c r="K35" s="31">
        <v>0</v>
      </c>
      <c r="L35" s="31">
        <v>0</v>
      </c>
      <c r="M35" s="31">
        <v>0</v>
      </c>
      <c r="N35" s="31">
        <v>0</v>
      </c>
      <c r="O35" s="31">
        <v>0</v>
      </c>
      <c r="P35" s="31">
        <v>0</v>
      </c>
      <c r="Q35" s="31">
        <v>0</v>
      </c>
      <c r="R35" s="31">
        <v>0</v>
      </c>
      <c r="S35" s="31">
        <v>0</v>
      </c>
      <c r="T35" s="31">
        <v>0</v>
      </c>
      <c r="U35" s="31" t="s">
        <v>56</v>
      </c>
      <c r="V35" s="30">
        <f>X35</f>
        <v>0</v>
      </c>
      <c r="W35" s="31" t="s">
        <v>56</v>
      </c>
      <c r="X35" s="31">
        <f>K35-AA35</f>
        <v>0</v>
      </c>
      <c r="Y35" s="31" t="s">
        <v>56</v>
      </c>
      <c r="Z35" s="31">
        <f>P35-J35-AB35</f>
        <v>0</v>
      </c>
      <c r="AA35" s="31">
        <v>0</v>
      </c>
      <c r="AB35" s="31">
        <v>0</v>
      </c>
      <c r="AC35" s="31">
        <v>0</v>
      </c>
      <c r="AD35" s="31">
        <v>0</v>
      </c>
      <c r="AE35" s="31">
        <v>0</v>
      </c>
      <c r="AF35" s="31">
        <v>0</v>
      </c>
      <c r="AG35" s="31">
        <v>0</v>
      </c>
      <c r="AH35" s="31">
        <v>0</v>
      </c>
      <c r="AI35" s="31">
        <v>0</v>
      </c>
      <c r="AJ35" s="31">
        <v>0</v>
      </c>
      <c r="AK35" s="31">
        <v>0</v>
      </c>
      <c r="AL35" s="31" t="s">
        <v>56</v>
      </c>
      <c r="AM35" s="30">
        <f t="shared" si="2"/>
        <v>0</v>
      </c>
      <c r="AN35" s="30">
        <f t="shared" si="3"/>
        <v>0</v>
      </c>
      <c r="AO35" s="29" t="s">
        <v>56</v>
      </c>
      <c r="AP35" s="27"/>
    </row>
    <row r="36" spans="1:42" ht="31.5" customHeight="1" x14ac:dyDescent="0.25">
      <c r="A36" s="29" t="s">
        <v>187</v>
      </c>
      <c r="B36" s="29" t="s">
        <v>188</v>
      </c>
      <c r="C36" s="17" t="s">
        <v>123</v>
      </c>
      <c r="D36" s="17" t="s">
        <v>56</v>
      </c>
      <c r="E36" s="17" t="s">
        <v>56</v>
      </c>
      <c r="F36" s="17" t="s">
        <v>56</v>
      </c>
      <c r="G36" s="17" t="s">
        <v>56</v>
      </c>
      <c r="H36" s="17" t="s">
        <v>56</v>
      </c>
      <c r="I36" s="17" t="s">
        <v>56</v>
      </c>
      <c r="J36" s="30">
        <v>0</v>
      </c>
      <c r="K36" s="31">
        <v>0</v>
      </c>
      <c r="L36" s="31">
        <v>0</v>
      </c>
      <c r="M36" s="31">
        <v>0</v>
      </c>
      <c r="N36" s="31">
        <v>0</v>
      </c>
      <c r="O36" s="31">
        <v>0</v>
      </c>
      <c r="P36" s="31">
        <v>0</v>
      </c>
      <c r="Q36" s="31">
        <v>0</v>
      </c>
      <c r="R36" s="31">
        <v>0</v>
      </c>
      <c r="S36" s="31">
        <v>0</v>
      </c>
      <c r="T36" s="31">
        <v>0</v>
      </c>
      <c r="U36" s="31" t="s">
        <v>56</v>
      </c>
      <c r="V36" s="30">
        <f>X36</f>
        <v>0</v>
      </c>
      <c r="W36" s="31" t="s">
        <v>56</v>
      </c>
      <c r="X36" s="31">
        <f>K36-AA36</f>
        <v>0</v>
      </c>
      <c r="Y36" s="31" t="s">
        <v>56</v>
      </c>
      <c r="Z36" s="31">
        <f>P36-J36-AB36</f>
        <v>0</v>
      </c>
      <c r="AA36" s="31">
        <v>0</v>
      </c>
      <c r="AB36" s="31">
        <v>0</v>
      </c>
      <c r="AC36" s="31">
        <v>0</v>
      </c>
      <c r="AD36" s="31">
        <v>0</v>
      </c>
      <c r="AE36" s="31">
        <v>0</v>
      </c>
      <c r="AF36" s="31">
        <v>0</v>
      </c>
      <c r="AG36" s="31">
        <v>0</v>
      </c>
      <c r="AH36" s="31">
        <v>0</v>
      </c>
      <c r="AI36" s="31">
        <v>0</v>
      </c>
      <c r="AJ36" s="31">
        <v>0</v>
      </c>
      <c r="AK36" s="31">
        <v>0</v>
      </c>
      <c r="AL36" s="31" t="s">
        <v>56</v>
      </c>
      <c r="AM36" s="30">
        <f t="shared" si="2"/>
        <v>0</v>
      </c>
      <c r="AN36" s="30">
        <f t="shared" si="3"/>
        <v>0</v>
      </c>
      <c r="AO36" s="29" t="s">
        <v>56</v>
      </c>
      <c r="AP36" s="27"/>
    </row>
    <row r="37" spans="1:42" ht="31.5" customHeight="1" x14ac:dyDescent="0.25">
      <c r="A37" s="29" t="s">
        <v>189</v>
      </c>
      <c r="B37" s="29" t="s">
        <v>190</v>
      </c>
      <c r="C37" s="17" t="s">
        <v>123</v>
      </c>
      <c r="D37" s="17" t="s">
        <v>56</v>
      </c>
      <c r="E37" s="17" t="s">
        <v>56</v>
      </c>
      <c r="F37" s="17" t="s">
        <v>56</v>
      </c>
      <c r="G37" s="17" t="s">
        <v>56</v>
      </c>
      <c r="H37" s="17" t="s">
        <v>56</v>
      </c>
      <c r="I37" s="17" t="s">
        <v>56</v>
      </c>
      <c r="J37" s="30">
        <v>0</v>
      </c>
      <c r="K37" s="31">
        <v>0</v>
      </c>
      <c r="L37" s="31">
        <v>0</v>
      </c>
      <c r="M37" s="31">
        <v>0</v>
      </c>
      <c r="N37" s="31">
        <v>0</v>
      </c>
      <c r="O37" s="31">
        <v>0</v>
      </c>
      <c r="P37" s="31">
        <v>0</v>
      </c>
      <c r="Q37" s="31">
        <v>0</v>
      </c>
      <c r="R37" s="31">
        <v>0</v>
      </c>
      <c r="S37" s="31">
        <v>0</v>
      </c>
      <c r="T37" s="31">
        <v>0</v>
      </c>
      <c r="U37" s="31" t="s">
        <v>56</v>
      </c>
      <c r="V37" s="30">
        <f>X37</f>
        <v>0</v>
      </c>
      <c r="W37" s="31" t="s">
        <v>56</v>
      </c>
      <c r="X37" s="31">
        <f>K37-AA37</f>
        <v>0</v>
      </c>
      <c r="Y37" s="31" t="s">
        <v>56</v>
      </c>
      <c r="Z37" s="31">
        <f>P37-J37-AB37</f>
        <v>0</v>
      </c>
      <c r="AA37" s="31">
        <v>0</v>
      </c>
      <c r="AB37" s="31">
        <v>0</v>
      </c>
      <c r="AC37" s="31">
        <v>0</v>
      </c>
      <c r="AD37" s="31">
        <v>0</v>
      </c>
      <c r="AE37" s="31">
        <v>0</v>
      </c>
      <c r="AF37" s="31">
        <v>0</v>
      </c>
      <c r="AG37" s="31">
        <v>0</v>
      </c>
      <c r="AH37" s="31">
        <v>0</v>
      </c>
      <c r="AI37" s="31">
        <v>0</v>
      </c>
      <c r="AJ37" s="31">
        <v>0</v>
      </c>
      <c r="AK37" s="31">
        <v>0</v>
      </c>
      <c r="AL37" s="31" t="s">
        <v>56</v>
      </c>
      <c r="AM37" s="30">
        <f t="shared" si="2"/>
        <v>0</v>
      </c>
      <c r="AN37" s="30">
        <f t="shared" si="3"/>
        <v>0</v>
      </c>
      <c r="AO37" s="29" t="s">
        <v>56</v>
      </c>
      <c r="AP37" s="27"/>
    </row>
    <row r="38" spans="1:42" ht="31.5" customHeight="1" x14ac:dyDescent="0.25">
      <c r="A38" s="29" t="s">
        <v>191</v>
      </c>
      <c r="B38" s="29" t="s">
        <v>192</v>
      </c>
      <c r="C38" s="17" t="s">
        <v>123</v>
      </c>
      <c r="D38" s="17" t="s">
        <v>56</v>
      </c>
      <c r="E38" s="17" t="s">
        <v>56</v>
      </c>
      <c r="F38" s="17" t="s">
        <v>56</v>
      </c>
      <c r="G38" s="17" t="s">
        <v>56</v>
      </c>
      <c r="H38" s="17" t="s">
        <v>56</v>
      </c>
      <c r="I38" s="17" t="s">
        <v>56</v>
      </c>
      <c r="J38" s="30">
        <f t="shared" ref="J38:T38" si="17">J39+J42+J43+J44</f>
        <v>0</v>
      </c>
      <c r="K38" s="31">
        <f t="shared" si="17"/>
        <v>0</v>
      </c>
      <c r="L38" s="31">
        <f t="shared" si="17"/>
        <v>0</v>
      </c>
      <c r="M38" s="31">
        <f t="shared" si="17"/>
        <v>0</v>
      </c>
      <c r="N38" s="31">
        <f t="shared" si="17"/>
        <v>0</v>
      </c>
      <c r="O38" s="31">
        <f t="shared" si="17"/>
        <v>0</v>
      </c>
      <c r="P38" s="31">
        <f t="shared" si="17"/>
        <v>0</v>
      </c>
      <c r="Q38" s="31">
        <f t="shared" si="17"/>
        <v>0</v>
      </c>
      <c r="R38" s="31">
        <f t="shared" si="17"/>
        <v>0</v>
      </c>
      <c r="S38" s="31">
        <f t="shared" si="17"/>
        <v>0</v>
      </c>
      <c r="T38" s="31">
        <f t="shared" si="17"/>
        <v>0</v>
      </c>
      <c r="U38" s="31" t="s">
        <v>56</v>
      </c>
      <c r="V38" s="30">
        <f>V39+V42+V43+V44</f>
        <v>0</v>
      </c>
      <c r="W38" s="31" t="s">
        <v>56</v>
      </c>
      <c r="X38" s="31">
        <f>X39+X42+X43+X44</f>
        <v>0</v>
      </c>
      <c r="Y38" s="31" t="s">
        <v>56</v>
      </c>
      <c r="Z38" s="31">
        <f t="shared" ref="Z38:AK38" si="18">Z39+Z42+Z43+Z44</f>
        <v>0</v>
      </c>
      <c r="AA38" s="31">
        <f t="shared" si="18"/>
        <v>0</v>
      </c>
      <c r="AB38" s="31">
        <f t="shared" si="18"/>
        <v>0</v>
      </c>
      <c r="AC38" s="31">
        <f t="shared" si="18"/>
        <v>0</v>
      </c>
      <c r="AD38" s="31">
        <f t="shared" si="18"/>
        <v>0</v>
      </c>
      <c r="AE38" s="31">
        <f t="shared" si="18"/>
        <v>0</v>
      </c>
      <c r="AF38" s="31">
        <f t="shared" si="18"/>
        <v>0</v>
      </c>
      <c r="AG38" s="31">
        <f t="shared" si="18"/>
        <v>0</v>
      </c>
      <c r="AH38" s="31">
        <f t="shared" si="18"/>
        <v>0</v>
      </c>
      <c r="AI38" s="31">
        <f t="shared" si="18"/>
        <v>0</v>
      </c>
      <c r="AJ38" s="31">
        <f t="shared" si="18"/>
        <v>0</v>
      </c>
      <c r="AK38" s="31">
        <f t="shared" si="18"/>
        <v>0</v>
      </c>
      <c r="AL38" s="31" t="s">
        <v>56</v>
      </c>
      <c r="AM38" s="30">
        <f t="shared" si="2"/>
        <v>0</v>
      </c>
      <c r="AN38" s="30">
        <f t="shared" si="3"/>
        <v>0</v>
      </c>
      <c r="AO38" s="29" t="s">
        <v>56</v>
      </c>
      <c r="AP38" s="27"/>
    </row>
    <row r="39" spans="1:42" ht="31.5" customHeight="1" x14ac:dyDescent="0.25">
      <c r="A39" s="29" t="s">
        <v>193</v>
      </c>
      <c r="B39" s="29" t="s">
        <v>194</v>
      </c>
      <c r="C39" s="17" t="s">
        <v>123</v>
      </c>
      <c r="D39" s="17" t="s">
        <v>56</v>
      </c>
      <c r="E39" s="17" t="s">
        <v>56</v>
      </c>
      <c r="F39" s="17" t="s">
        <v>56</v>
      </c>
      <c r="G39" s="17" t="s">
        <v>56</v>
      </c>
      <c r="H39" s="17" t="s">
        <v>56</v>
      </c>
      <c r="I39" s="17" t="s">
        <v>56</v>
      </c>
      <c r="J39" s="30">
        <f t="shared" ref="J39:T39" si="19">J40+J41</f>
        <v>0</v>
      </c>
      <c r="K39" s="31">
        <f t="shared" si="19"/>
        <v>0</v>
      </c>
      <c r="L39" s="31">
        <f t="shared" si="19"/>
        <v>0</v>
      </c>
      <c r="M39" s="31">
        <f t="shared" si="19"/>
        <v>0</v>
      </c>
      <c r="N39" s="31">
        <f t="shared" si="19"/>
        <v>0</v>
      </c>
      <c r="O39" s="31">
        <f t="shared" si="19"/>
        <v>0</v>
      </c>
      <c r="P39" s="31">
        <f t="shared" si="19"/>
        <v>0</v>
      </c>
      <c r="Q39" s="31">
        <f t="shared" si="19"/>
        <v>0</v>
      </c>
      <c r="R39" s="31">
        <f t="shared" si="19"/>
        <v>0</v>
      </c>
      <c r="S39" s="31">
        <f t="shared" si="19"/>
        <v>0</v>
      </c>
      <c r="T39" s="31">
        <f t="shared" si="19"/>
        <v>0</v>
      </c>
      <c r="U39" s="31" t="s">
        <v>56</v>
      </c>
      <c r="V39" s="30">
        <f>V40+V41</f>
        <v>0</v>
      </c>
      <c r="W39" s="31" t="s">
        <v>56</v>
      </c>
      <c r="X39" s="31">
        <f>X40+X41</f>
        <v>0</v>
      </c>
      <c r="Y39" s="31" t="s">
        <v>56</v>
      </c>
      <c r="Z39" s="31">
        <f t="shared" ref="Z39:AK39" si="20">Z40+Z41</f>
        <v>0</v>
      </c>
      <c r="AA39" s="31">
        <f t="shared" si="20"/>
        <v>0</v>
      </c>
      <c r="AB39" s="31">
        <f t="shared" si="20"/>
        <v>0</v>
      </c>
      <c r="AC39" s="31">
        <f t="shared" si="20"/>
        <v>0</v>
      </c>
      <c r="AD39" s="31">
        <f t="shared" si="20"/>
        <v>0</v>
      </c>
      <c r="AE39" s="31">
        <f t="shared" si="20"/>
        <v>0</v>
      </c>
      <c r="AF39" s="31">
        <f t="shared" si="20"/>
        <v>0</v>
      </c>
      <c r="AG39" s="31">
        <f t="shared" si="20"/>
        <v>0</v>
      </c>
      <c r="AH39" s="31">
        <f t="shared" si="20"/>
        <v>0</v>
      </c>
      <c r="AI39" s="31">
        <f t="shared" si="20"/>
        <v>0</v>
      </c>
      <c r="AJ39" s="31">
        <f t="shared" si="20"/>
        <v>0</v>
      </c>
      <c r="AK39" s="31">
        <f t="shared" si="20"/>
        <v>0</v>
      </c>
      <c r="AL39" s="31" t="s">
        <v>56</v>
      </c>
      <c r="AM39" s="30">
        <f t="shared" si="2"/>
        <v>0</v>
      </c>
      <c r="AN39" s="30">
        <f t="shared" si="3"/>
        <v>0</v>
      </c>
      <c r="AO39" s="29" t="s">
        <v>56</v>
      </c>
      <c r="AP39" s="27"/>
    </row>
    <row r="40" spans="1:42" ht="47.25" customHeight="1" x14ac:dyDescent="0.25">
      <c r="A40" s="29" t="s">
        <v>195</v>
      </c>
      <c r="B40" s="29" t="s">
        <v>196</v>
      </c>
      <c r="C40" s="17" t="s">
        <v>123</v>
      </c>
      <c r="D40" s="17" t="s">
        <v>56</v>
      </c>
      <c r="E40" s="17" t="s">
        <v>56</v>
      </c>
      <c r="F40" s="17" t="s">
        <v>56</v>
      </c>
      <c r="G40" s="17" t="s">
        <v>56</v>
      </c>
      <c r="H40" s="17" t="s">
        <v>56</v>
      </c>
      <c r="I40" s="17" t="s">
        <v>56</v>
      </c>
      <c r="J40" s="30">
        <v>0</v>
      </c>
      <c r="K40" s="31">
        <v>0</v>
      </c>
      <c r="L40" s="31">
        <v>0</v>
      </c>
      <c r="M40" s="31">
        <v>0</v>
      </c>
      <c r="N40" s="31">
        <v>0</v>
      </c>
      <c r="O40" s="31">
        <v>0</v>
      </c>
      <c r="P40" s="31">
        <v>0</v>
      </c>
      <c r="Q40" s="31">
        <v>0</v>
      </c>
      <c r="R40" s="31">
        <v>0</v>
      </c>
      <c r="S40" s="31">
        <v>0</v>
      </c>
      <c r="T40" s="31">
        <v>0</v>
      </c>
      <c r="U40" s="31" t="s">
        <v>56</v>
      </c>
      <c r="V40" s="30">
        <v>0</v>
      </c>
      <c r="W40" s="31" t="s">
        <v>56</v>
      </c>
      <c r="X40" s="31">
        <v>0</v>
      </c>
      <c r="Y40" s="31" t="s">
        <v>56</v>
      </c>
      <c r="Z40" s="31">
        <v>0</v>
      </c>
      <c r="AA40" s="31">
        <v>0</v>
      </c>
      <c r="AB40" s="31">
        <v>0</v>
      </c>
      <c r="AC40" s="31">
        <v>0</v>
      </c>
      <c r="AD40" s="31">
        <v>0</v>
      </c>
      <c r="AE40" s="31">
        <v>0</v>
      </c>
      <c r="AF40" s="31">
        <v>0</v>
      </c>
      <c r="AG40" s="31">
        <v>0</v>
      </c>
      <c r="AH40" s="31">
        <v>0</v>
      </c>
      <c r="AI40" s="31">
        <v>0</v>
      </c>
      <c r="AJ40" s="31">
        <v>0</v>
      </c>
      <c r="AK40" s="31">
        <v>0</v>
      </c>
      <c r="AL40" s="31" t="s">
        <v>56</v>
      </c>
      <c r="AM40" s="30">
        <f t="shared" si="2"/>
        <v>0</v>
      </c>
      <c r="AN40" s="30">
        <f t="shared" si="3"/>
        <v>0</v>
      </c>
      <c r="AO40" s="29" t="s">
        <v>56</v>
      </c>
      <c r="AP40" s="27"/>
    </row>
    <row r="41" spans="1:42" ht="31.5" customHeight="1" x14ac:dyDescent="0.25">
      <c r="A41" s="29" t="s">
        <v>197</v>
      </c>
      <c r="B41" s="29" t="s">
        <v>198</v>
      </c>
      <c r="C41" s="17" t="s">
        <v>123</v>
      </c>
      <c r="D41" s="17" t="s">
        <v>56</v>
      </c>
      <c r="E41" s="17" t="s">
        <v>56</v>
      </c>
      <c r="F41" s="17" t="s">
        <v>56</v>
      </c>
      <c r="G41" s="17" t="s">
        <v>56</v>
      </c>
      <c r="H41" s="17" t="s">
        <v>56</v>
      </c>
      <c r="I41" s="17" t="s">
        <v>56</v>
      </c>
      <c r="J41" s="30">
        <v>0</v>
      </c>
      <c r="K41" s="31">
        <v>0</v>
      </c>
      <c r="L41" s="31">
        <v>0</v>
      </c>
      <c r="M41" s="31">
        <v>0</v>
      </c>
      <c r="N41" s="31">
        <v>0</v>
      </c>
      <c r="O41" s="31">
        <v>0</v>
      </c>
      <c r="P41" s="31">
        <v>0</v>
      </c>
      <c r="Q41" s="31">
        <v>0</v>
      </c>
      <c r="R41" s="31">
        <v>0</v>
      </c>
      <c r="S41" s="31">
        <v>0</v>
      </c>
      <c r="T41" s="31">
        <v>0</v>
      </c>
      <c r="U41" s="31" t="s">
        <v>56</v>
      </c>
      <c r="V41" s="30">
        <v>0</v>
      </c>
      <c r="W41" s="31" t="s">
        <v>56</v>
      </c>
      <c r="X41" s="31">
        <v>0</v>
      </c>
      <c r="Y41" s="31" t="s">
        <v>56</v>
      </c>
      <c r="Z41" s="31">
        <v>0</v>
      </c>
      <c r="AA41" s="31">
        <v>0</v>
      </c>
      <c r="AB41" s="31">
        <v>0</v>
      </c>
      <c r="AC41" s="31">
        <v>0</v>
      </c>
      <c r="AD41" s="31">
        <v>0</v>
      </c>
      <c r="AE41" s="31">
        <v>0</v>
      </c>
      <c r="AF41" s="31">
        <v>0</v>
      </c>
      <c r="AG41" s="31">
        <v>0</v>
      </c>
      <c r="AH41" s="31">
        <v>0</v>
      </c>
      <c r="AI41" s="31">
        <v>0</v>
      </c>
      <c r="AJ41" s="31">
        <v>0</v>
      </c>
      <c r="AK41" s="31">
        <v>0</v>
      </c>
      <c r="AL41" s="31" t="s">
        <v>56</v>
      </c>
      <c r="AM41" s="30">
        <f t="shared" si="2"/>
        <v>0</v>
      </c>
      <c r="AN41" s="30">
        <f t="shared" si="3"/>
        <v>0</v>
      </c>
      <c r="AO41" s="29" t="s">
        <v>56</v>
      </c>
      <c r="AP41" s="27"/>
    </row>
    <row r="42" spans="1:42" ht="31.5" customHeight="1" x14ac:dyDescent="0.25">
      <c r="A42" s="29" t="s">
        <v>199</v>
      </c>
      <c r="B42" s="29" t="s">
        <v>200</v>
      </c>
      <c r="C42" s="17" t="s">
        <v>123</v>
      </c>
      <c r="D42" s="17" t="s">
        <v>56</v>
      </c>
      <c r="E42" s="17" t="s">
        <v>56</v>
      </c>
      <c r="F42" s="17" t="s">
        <v>56</v>
      </c>
      <c r="G42" s="17" t="s">
        <v>56</v>
      </c>
      <c r="H42" s="17" t="s">
        <v>56</v>
      </c>
      <c r="I42" s="17" t="s">
        <v>56</v>
      </c>
      <c r="J42" s="30">
        <v>0</v>
      </c>
      <c r="K42" s="31">
        <v>0</v>
      </c>
      <c r="L42" s="31">
        <v>0</v>
      </c>
      <c r="M42" s="31">
        <v>0</v>
      </c>
      <c r="N42" s="31">
        <v>0</v>
      </c>
      <c r="O42" s="31">
        <v>0</v>
      </c>
      <c r="P42" s="31">
        <v>0</v>
      </c>
      <c r="Q42" s="31">
        <v>0</v>
      </c>
      <c r="R42" s="31">
        <v>0</v>
      </c>
      <c r="S42" s="31">
        <v>0</v>
      </c>
      <c r="T42" s="31">
        <v>0</v>
      </c>
      <c r="U42" s="31" t="s">
        <v>56</v>
      </c>
      <c r="V42" s="30">
        <v>0</v>
      </c>
      <c r="W42" s="31" t="s">
        <v>56</v>
      </c>
      <c r="X42" s="31">
        <v>0</v>
      </c>
      <c r="Y42" s="31" t="s">
        <v>56</v>
      </c>
      <c r="Z42" s="31">
        <v>0</v>
      </c>
      <c r="AA42" s="31">
        <v>0</v>
      </c>
      <c r="AB42" s="31">
        <v>0</v>
      </c>
      <c r="AC42" s="31">
        <v>0</v>
      </c>
      <c r="AD42" s="31">
        <v>0</v>
      </c>
      <c r="AE42" s="31">
        <v>0</v>
      </c>
      <c r="AF42" s="31">
        <v>0</v>
      </c>
      <c r="AG42" s="31">
        <v>0</v>
      </c>
      <c r="AH42" s="31">
        <v>0</v>
      </c>
      <c r="AI42" s="31">
        <v>0</v>
      </c>
      <c r="AJ42" s="31">
        <v>0</v>
      </c>
      <c r="AK42" s="31">
        <v>0</v>
      </c>
      <c r="AL42" s="31" t="s">
        <v>56</v>
      </c>
      <c r="AM42" s="30">
        <f t="shared" si="2"/>
        <v>0</v>
      </c>
      <c r="AN42" s="30">
        <f t="shared" si="3"/>
        <v>0</v>
      </c>
      <c r="AO42" s="29" t="s">
        <v>56</v>
      </c>
      <c r="AP42" s="27"/>
    </row>
    <row r="43" spans="1:42" ht="31.5" customHeight="1" x14ac:dyDescent="0.25">
      <c r="A43" s="29" t="s">
        <v>201</v>
      </c>
      <c r="B43" s="29" t="s">
        <v>202</v>
      </c>
      <c r="C43" s="17" t="s">
        <v>123</v>
      </c>
      <c r="D43" s="17" t="s">
        <v>56</v>
      </c>
      <c r="E43" s="17" t="s">
        <v>56</v>
      </c>
      <c r="F43" s="17" t="s">
        <v>56</v>
      </c>
      <c r="G43" s="17" t="s">
        <v>56</v>
      </c>
      <c r="H43" s="17" t="s">
        <v>56</v>
      </c>
      <c r="I43" s="17" t="s">
        <v>56</v>
      </c>
      <c r="J43" s="30">
        <v>0</v>
      </c>
      <c r="K43" s="31">
        <v>0</v>
      </c>
      <c r="L43" s="31">
        <v>0</v>
      </c>
      <c r="M43" s="31">
        <v>0</v>
      </c>
      <c r="N43" s="31">
        <v>0</v>
      </c>
      <c r="O43" s="31">
        <v>0</v>
      </c>
      <c r="P43" s="31">
        <v>0</v>
      </c>
      <c r="Q43" s="31">
        <v>0</v>
      </c>
      <c r="R43" s="31">
        <v>0</v>
      </c>
      <c r="S43" s="31">
        <v>0</v>
      </c>
      <c r="T43" s="31">
        <v>0</v>
      </c>
      <c r="U43" s="31" t="s">
        <v>56</v>
      </c>
      <c r="V43" s="30">
        <v>0</v>
      </c>
      <c r="W43" s="31" t="s">
        <v>56</v>
      </c>
      <c r="X43" s="31">
        <v>0</v>
      </c>
      <c r="Y43" s="31" t="s">
        <v>56</v>
      </c>
      <c r="Z43" s="31">
        <v>0</v>
      </c>
      <c r="AA43" s="31">
        <v>0</v>
      </c>
      <c r="AB43" s="31">
        <v>0</v>
      </c>
      <c r="AC43" s="31">
        <v>0</v>
      </c>
      <c r="AD43" s="31">
        <v>0</v>
      </c>
      <c r="AE43" s="31">
        <v>0</v>
      </c>
      <c r="AF43" s="31">
        <v>0</v>
      </c>
      <c r="AG43" s="31">
        <v>0</v>
      </c>
      <c r="AH43" s="31">
        <v>0</v>
      </c>
      <c r="AI43" s="31">
        <v>0</v>
      </c>
      <c r="AJ43" s="31">
        <v>0</v>
      </c>
      <c r="AK43" s="31">
        <v>0</v>
      </c>
      <c r="AL43" s="31" t="s">
        <v>56</v>
      </c>
      <c r="AM43" s="30">
        <f t="shared" si="2"/>
        <v>0</v>
      </c>
      <c r="AN43" s="30">
        <f t="shared" si="3"/>
        <v>0</v>
      </c>
      <c r="AO43" s="29" t="s">
        <v>56</v>
      </c>
      <c r="AP43" s="27"/>
    </row>
    <row r="44" spans="1:42" x14ac:dyDescent="0.25">
      <c r="A44" s="29" t="s">
        <v>203</v>
      </c>
      <c r="B44" s="29" t="s">
        <v>204</v>
      </c>
      <c r="C44" s="17" t="s">
        <v>123</v>
      </c>
      <c r="D44" s="17" t="s">
        <v>56</v>
      </c>
      <c r="E44" s="17" t="s">
        <v>56</v>
      </c>
      <c r="F44" s="17" t="s">
        <v>56</v>
      </c>
      <c r="G44" s="17" t="s">
        <v>56</v>
      </c>
      <c r="H44" s="17" t="s">
        <v>56</v>
      </c>
      <c r="I44" s="17" t="s">
        <v>56</v>
      </c>
      <c r="J44" s="30">
        <v>0</v>
      </c>
      <c r="K44" s="31">
        <v>0</v>
      </c>
      <c r="L44" s="31">
        <v>0</v>
      </c>
      <c r="M44" s="31">
        <v>0</v>
      </c>
      <c r="N44" s="31">
        <v>0</v>
      </c>
      <c r="O44" s="31">
        <v>0</v>
      </c>
      <c r="P44" s="31">
        <v>0</v>
      </c>
      <c r="Q44" s="31">
        <v>0</v>
      </c>
      <c r="R44" s="31">
        <v>0</v>
      </c>
      <c r="S44" s="31">
        <v>0</v>
      </c>
      <c r="T44" s="31">
        <v>0</v>
      </c>
      <c r="U44" s="31" t="s">
        <v>56</v>
      </c>
      <c r="V44" s="30">
        <v>0</v>
      </c>
      <c r="W44" s="31" t="s">
        <v>56</v>
      </c>
      <c r="X44" s="31">
        <v>0</v>
      </c>
      <c r="Y44" s="31" t="s">
        <v>56</v>
      </c>
      <c r="Z44" s="31">
        <v>0</v>
      </c>
      <c r="AA44" s="31">
        <v>0</v>
      </c>
      <c r="AB44" s="31">
        <v>0</v>
      </c>
      <c r="AC44" s="31">
        <v>0</v>
      </c>
      <c r="AD44" s="31">
        <v>0</v>
      </c>
      <c r="AE44" s="31">
        <v>0</v>
      </c>
      <c r="AF44" s="31">
        <v>0</v>
      </c>
      <c r="AG44" s="31">
        <v>0</v>
      </c>
      <c r="AH44" s="31">
        <v>0</v>
      </c>
      <c r="AI44" s="31">
        <v>0</v>
      </c>
      <c r="AJ44" s="31">
        <v>0</v>
      </c>
      <c r="AK44" s="31">
        <v>0</v>
      </c>
      <c r="AL44" s="31" t="s">
        <v>56</v>
      </c>
      <c r="AM44" s="30">
        <f t="shared" si="2"/>
        <v>0</v>
      </c>
      <c r="AN44" s="30">
        <f t="shared" si="3"/>
        <v>0</v>
      </c>
      <c r="AO44" s="29" t="s">
        <v>56</v>
      </c>
      <c r="AP44" s="27"/>
    </row>
    <row r="45" spans="1:42" x14ac:dyDescent="0.25">
      <c r="A45" s="29" t="s">
        <v>205</v>
      </c>
      <c r="B45" s="29" t="s">
        <v>206</v>
      </c>
      <c r="C45" s="17" t="s">
        <v>123</v>
      </c>
      <c r="D45" s="17" t="s">
        <v>56</v>
      </c>
      <c r="E45" s="17" t="s">
        <v>56</v>
      </c>
      <c r="F45" s="17" t="s">
        <v>56</v>
      </c>
      <c r="G45" s="17" t="s">
        <v>56</v>
      </c>
      <c r="H45" s="17" t="s">
        <v>56</v>
      </c>
      <c r="I45" s="17" t="s">
        <v>56</v>
      </c>
      <c r="J45" s="30">
        <f t="shared" ref="J45:T45" si="21">J46+J52+J53+J92</f>
        <v>37.980468899999998</v>
      </c>
      <c r="K45" s="31">
        <f t="shared" si="21"/>
        <v>4059.0026081899991</v>
      </c>
      <c r="L45" s="31">
        <f t="shared" si="21"/>
        <v>0</v>
      </c>
      <c r="M45" s="31">
        <f t="shared" si="21"/>
        <v>0</v>
      </c>
      <c r="N45" s="31">
        <f t="shared" si="21"/>
        <v>4023.4085336999992</v>
      </c>
      <c r="O45" s="31">
        <f t="shared" si="21"/>
        <v>35.594074489999997</v>
      </c>
      <c r="P45" s="31">
        <f t="shared" si="21"/>
        <v>5198.276608080002</v>
      </c>
      <c r="Q45" s="31">
        <f t="shared" si="21"/>
        <v>0</v>
      </c>
      <c r="R45" s="31">
        <f t="shared" si="21"/>
        <v>0</v>
      </c>
      <c r="S45" s="31">
        <f t="shared" si="21"/>
        <v>5127.3065486700016</v>
      </c>
      <c r="T45" s="31">
        <f t="shared" si="21"/>
        <v>70.970059410000005</v>
      </c>
      <c r="U45" s="31" t="s">
        <v>56</v>
      </c>
      <c r="V45" s="30">
        <f>V46+V52+V53+V92</f>
        <v>3775.0450405600004</v>
      </c>
      <c r="W45" s="31" t="s">
        <v>56</v>
      </c>
      <c r="X45" s="31">
        <f>X46+X52+X53+X92</f>
        <v>3775.0450405600004</v>
      </c>
      <c r="Y45" s="31" t="s">
        <v>56</v>
      </c>
      <c r="Z45" s="31">
        <f t="shared" ref="Z45:AK45" si="22">Z46+Z52+Z53+Z92</f>
        <v>5160.2961391800018</v>
      </c>
      <c r="AA45" s="31">
        <f t="shared" si="22"/>
        <v>410.21609567999985</v>
      </c>
      <c r="AB45" s="31">
        <f t="shared" si="22"/>
        <v>582.54648028999998</v>
      </c>
      <c r="AC45" s="31">
        <f t="shared" si="22"/>
        <v>905.0959786200001</v>
      </c>
      <c r="AD45" s="31">
        <f t="shared" si="22"/>
        <v>518.69617488000017</v>
      </c>
      <c r="AE45" s="31">
        <f t="shared" si="22"/>
        <v>996.94306371000005</v>
      </c>
      <c r="AF45" s="31">
        <f t="shared" si="22"/>
        <v>1302.8649696199998</v>
      </c>
      <c r="AG45" s="31">
        <f t="shared" si="22"/>
        <v>1024.58887172</v>
      </c>
      <c r="AH45" s="31">
        <f t="shared" si="22"/>
        <v>1326.96383363</v>
      </c>
      <c r="AI45" s="31">
        <f t="shared" si="22"/>
        <v>438.20103082999987</v>
      </c>
      <c r="AJ45" s="31">
        <f t="shared" si="22"/>
        <v>674.02888070000006</v>
      </c>
      <c r="AK45" s="31">
        <f t="shared" si="22"/>
        <v>755.1958000599999</v>
      </c>
      <c r="AL45" s="31" t="s">
        <v>56</v>
      </c>
      <c r="AM45" s="30">
        <f t="shared" si="2"/>
        <v>4120.0247449400003</v>
      </c>
      <c r="AN45" s="30">
        <f t="shared" si="3"/>
        <v>4577.7496588900003</v>
      </c>
      <c r="AO45" s="29" t="s">
        <v>56</v>
      </c>
      <c r="AP45" s="27"/>
    </row>
    <row r="46" spans="1:42" ht="31.5" customHeight="1" x14ac:dyDescent="0.25">
      <c r="A46" s="29" t="s">
        <v>207</v>
      </c>
      <c r="B46" s="29" t="s">
        <v>208</v>
      </c>
      <c r="C46" s="17" t="s">
        <v>123</v>
      </c>
      <c r="D46" s="17" t="s">
        <v>56</v>
      </c>
      <c r="E46" s="17" t="s">
        <v>56</v>
      </c>
      <c r="F46" s="17" t="s">
        <v>56</v>
      </c>
      <c r="G46" s="17" t="s">
        <v>56</v>
      </c>
      <c r="H46" s="17" t="s">
        <v>56</v>
      </c>
      <c r="I46" s="17" t="s">
        <v>56</v>
      </c>
      <c r="J46" s="30">
        <f t="shared" ref="J46:T46" si="23">SUM(J47:J51)</f>
        <v>0</v>
      </c>
      <c r="K46" s="31">
        <f t="shared" si="23"/>
        <v>35.594074489999997</v>
      </c>
      <c r="L46" s="31">
        <f t="shared" si="23"/>
        <v>0</v>
      </c>
      <c r="M46" s="31">
        <f t="shared" si="23"/>
        <v>0</v>
      </c>
      <c r="N46" s="31">
        <f t="shared" si="23"/>
        <v>0</v>
      </c>
      <c r="O46" s="31">
        <f t="shared" si="23"/>
        <v>35.594074489999997</v>
      </c>
      <c r="P46" s="31">
        <f t="shared" si="23"/>
        <v>70.970059410000005</v>
      </c>
      <c r="Q46" s="31">
        <f t="shared" si="23"/>
        <v>0</v>
      </c>
      <c r="R46" s="31">
        <f t="shared" si="23"/>
        <v>0</v>
      </c>
      <c r="S46" s="31">
        <f t="shared" si="23"/>
        <v>0</v>
      </c>
      <c r="T46" s="31">
        <f t="shared" si="23"/>
        <v>70.970059410000005</v>
      </c>
      <c r="U46" s="31" t="s">
        <v>56</v>
      </c>
      <c r="V46" s="30">
        <f>SUM(V47:V51)</f>
        <v>25.394961970000001</v>
      </c>
      <c r="W46" s="31" t="s">
        <v>56</v>
      </c>
      <c r="X46" s="31">
        <f>SUM(X47:X51)</f>
        <v>25.394961970000001</v>
      </c>
      <c r="Y46" s="31" t="s">
        <v>56</v>
      </c>
      <c r="Z46" s="31">
        <f t="shared" ref="Z46:AK46" si="24">SUM(Z47:Z51)</f>
        <v>70.970059410000005</v>
      </c>
      <c r="AA46" s="31">
        <f t="shared" si="24"/>
        <v>25.394961970000001</v>
      </c>
      <c r="AB46" s="31">
        <f t="shared" si="24"/>
        <v>46.592546839999997</v>
      </c>
      <c r="AC46" s="31">
        <f t="shared" si="24"/>
        <v>0</v>
      </c>
      <c r="AD46" s="31">
        <f t="shared" si="24"/>
        <v>24.37751257</v>
      </c>
      <c r="AE46" s="31">
        <f t="shared" si="24"/>
        <v>0</v>
      </c>
      <c r="AF46" s="31">
        <f t="shared" si="24"/>
        <v>0</v>
      </c>
      <c r="AG46" s="31">
        <f t="shared" si="24"/>
        <v>0</v>
      </c>
      <c r="AH46" s="31">
        <f t="shared" si="24"/>
        <v>0</v>
      </c>
      <c r="AI46" s="31">
        <f t="shared" si="24"/>
        <v>0</v>
      </c>
      <c r="AJ46" s="31">
        <f t="shared" si="24"/>
        <v>0</v>
      </c>
      <c r="AK46" s="31">
        <f t="shared" si="24"/>
        <v>0</v>
      </c>
      <c r="AL46" s="31" t="s">
        <v>56</v>
      </c>
      <c r="AM46" s="30">
        <f t="shared" si="2"/>
        <v>0</v>
      </c>
      <c r="AN46" s="30">
        <f t="shared" si="3"/>
        <v>24.37751257</v>
      </c>
      <c r="AO46" s="29" t="s">
        <v>56</v>
      </c>
      <c r="AP46" s="27"/>
    </row>
    <row r="47" spans="1:42" ht="31.5" customHeight="1" x14ac:dyDescent="0.25">
      <c r="A47" s="29" t="s">
        <v>207</v>
      </c>
      <c r="B47" s="29" t="s">
        <v>62</v>
      </c>
      <c r="C47" s="17" t="s">
        <v>209</v>
      </c>
      <c r="D47" s="17" t="s">
        <v>63</v>
      </c>
      <c r="E47" s="17" t="s">
        <v>59</v>
      </c>
      <c r="F47" s="17" t="s">
        <v>59</v>
      </c>
      <c r="G47" s="17" t="s">
        <v>59</v>
      </c>
      <c r="H47" s="17" t="s">
        <v>56</v>
      </c>
      <c r="I47" s="17" t="s">
        <v>56</v>
      </c>
      <c r="J47" s="30">
        <v>0</v>
      </c>
      <c r="K47" s="31">
        <f>L47+M47+N47+O47</f>
        <v>25.394961970000001</v>
      </c>
      <c r="L47" s="31">
        <v>0</v>
      </c>
      <c r="M47" s="31">
        <v>0</v>
      </c>
      <c r="N47" s="31">
        <v>0</v>
      </c>
      <c r="O47" s="31">
        <v>25.394961970000001</v>
      </c>
      <c r="P47" s="31">
        <f>Q47+R47+S47+T47</f>
        <v>25.342546840000001</v>
      </c>
      <c r="Q47" s="31">
        <v>0</v>
      </c>
      <c r="R47" s="31">
        <v>0</v>
      </c>
      <c r="S47" s="31">
        <v>0</v>
      </c>
      <c r="T47" s="31">
        <v>25.342546840000001</v>
      </c>
      <c r="U47" s="31" t="s">
        <v>56</v>
      </c>
      <c r="V47" s="30">
        <f t="shared" ref="V47:V51" si="25">X47</f>
        <v>25.394961970000001</v>
      </c>
      <c r="W47" s="31" t="s">
        <v>56</v>
      </c>
      <c r="X47" s="31">
        <v>25.394961970000001</v>
      </c>
      <c r="Y47" s="31" t="s">
        <v>56</v>
      </c>
      <c r="Z47" s="31">
        <v>25.342546840000001</v>
      </c>
      <c r="AA47" s="31">
        <v>25.394961970000001</v>
      </c>
      <c r="AB47" s="31">
        <v>25.342546840000001</v>
      </c>
      <c r="AC47" s="31">
        <v>0</v>
      </c>
      <c r="AD47" s="31">
        <v>0</v>
      </c>
      <c r="AE47" s="31">
        <v>0</v>
      </c>
      <c r="AF47" s="31">
        <v>0</v>
      </c>
      <c r="AG47" s="31">
        <v>0</v>
      </c>
      <c r="AH47" s="31">
        <v>0</v>
      </c>
      <c r="AI47" s="31">
        <v>0</v>
      </c>
      <c r="AJ47" s="31">
        <v>0</v>
      </c>
      <c r="AK47" s="31">
        <v>0</v>
      </c>
      <c r="AL47" s="31" t="s">
        <v>56</v>
      </c>
      <c r="AM47" s="30">
        <f t="shared" si="2"/>
        <v>0</v>
      </c>
      <c r="AN47" s="30">
        <f t="shared" si="3"/>
        <v>0</v>
      </c>
      <c r="AO47" s="29" t="s">
        <v>64</v>
      </c>
      <c r="AP47" s="27"/>
    </row>
    <row r="48" spans="1:42" ht="34.5" customHeight="1" x14ac:dyDescent="0.25">
      <c r="A48" s="29" t="s">
        <v>207</v>
      </c>
      <c r="B48" s="29" t="s">
        <v>210</v>
      </c>
      <c r="C48" s="17" t="s">
        <v>211</v>
      </c>
      <c r="D48" s="17" t="s">
        <v>63</v>
      </c>
      <c r="E48" s="17" t="s">
        <v>59</v>
      </c>
      <c r="F48" s="17" t="s">
        <v>56</v>
      </c>
      <c r="G48" s="17" t="s">
        <v>59</v>
      </c>
      <c r="H48" s="17" t="s">
        <v>56</v>
      </c>
      <c r="I48" s="17" t="s">
        <v>56</v>
      </c>
      <c r="J48" s="30">
        <v>0</v>
      </c>
      <c r="K48" s="31">
        <f>L48+M48+N48+O48</f>
        <v>10.19911252</v>
      </c>
      <c r="L48" s="31">
        <v>0</v>
      </c>
      <c r="M48" s="31">
        <v>0</v>
      </c>
      <c r="N48" s="31">
        <v>0</v>
      </c>
      <c r="O48" s="31">
        <v>10.19911252</v>
      </c>
      <c r="P48" s="31">
        <f>Q48+R48+S48+T48</f>
        <v>12.45</v>
      </c>
      <c r="Q48" s="31">
        <v>0</v>
      </c>
      <c r="R48" s="31">
        <v>0</v>
      </c>
      <c r="S48" s="31">
        <v>0</v>
      </c>
      <c r="T48" s="31">
        <v>12.45</v>
      </c>
      <c r="U48" s="31" t="s">
        <v>56</v>
      </c>
      <c r="V48" s="30">
        <f t="shared" si="25"/>
        <v>0</v>
      </c>
      <c r="W48" s="31" t="s">
        <v>56</v>
      </c>
      <c r="X48" s="31">
        <v>0</v>
      </c>
      <c r="Y48" s="31" t="s">
        <v>56</v>
      </c>
      <c r="Z48" s="31">
        <v>12.45</v>
      </c>
      <c r="AA48" s="31">
        <v>0</v>
      </c>
      <c r="AB48" s="31">
        <v>12.45</v>
      </c>
      <c r="AC48" s="31">
        <v>0</v>
      </c>
      <c r="AD48" s="31">
        <v>0</v>
      </c>
      <c r="AE48" s="31">
        <v>0</v>
      </c>
      <c r="AF48" s="31">
        <v>0</v>
      </c>
      <c r="AG48" s="31">
        <v>0</v>
      </c>
      <c r="AH48" s="31">
        <v>0</v>
      </c>
      <c r="AI48" s="31">
        <v>0</v>
      </c>
      <c r="AJ48" s="31">
        <v>0</v>
      </c>
      <c r="AK48" s="31">
        <v>0</v>
      </c>
      <c r="AL48" s="31" t="s">
        <v>56</v>
      </c>
      <c r="AM48" s="30">
        <f t="shared" si="2"/>
        <v>0</v>
      </c>
      <c r="AN48" s="30">
        <f t="shared" si="3"/>
        <v>0</v>
      </c>
      <c r="AO48" s="29" t="s">
        <v>65</v>
      </c>
      <c r="AP48" s="27"/>
    </row>
    <row r="49" spans="1:42" ht="25.5" customHeight="1" x14ac:dyDescent="0.25">
      <c r="A49" s="29" t="s">
        <v>207</v>
      </c>
      <c r="B49" s="29" t="s">
        <v>66</v>
      </c>
      <c r="C49" s="17" t="s">
        <v>212</v>
      </c>
      <c r="D49" s="17" t="s">
        <v>63</v>
      </c>
      <c r="E49" s="17" t="s">
        <v>59</v>
      </c>
      <c r="F49" s="17" t="s">
        <v>56</v>
      </c>
      <c r="G49" s="17" t="s">
        <v>59</v>
      </c>
      <c r="H49" s="17" t="s">
        <v>56</v>
      </c>
      <c r="I49" s="17" t="s">
        <v>56</v>
      </c>
      <c r="J49" s="30">
        <v>0</v>
      </c>
      <c r="K49" s="31">
        <f>L49+M49+N49+O49</f>
        <v>0</v>
      </c>
      <c r="L49" s="31">
        <v>0</v>
      </c>
      <c r="M49" s="31">
        <v>0</v>
      </c>
      <c r="N49" s="31">
        <v>0</v>
      </c>
      <c r="O49" s="31">
        <v>0</v>
      </c>
      <c r="P49" s="31">
        <f>Q49+R49+S49+T49</f>
        <v>8.8000000000000007</v>
      </c>
      <c r="Q49" s="31">
        <v>0</v>
      </c>
      <c r="R49" s="31">
        <v>0</v>
      </c>
      <c r="S49" s="31">
        <v>0</v>
      </c>
      <c r="T49" s="31">
        <v>8.8000000000000007</v>
      </c>
      <c r="U49" s="31" t="s">
        <v>56</v>
      </c>
      <c r="V49" s="30">
        <f t="shared" si="25"/>
        <v>0</v>
      </c>
      <c r="W49" s="31" t="s">
        <v>56</v>
      </c>
      <c r="X49" s="31">
        <v>0</v>
      </c>
      <c r="Y49" s="31" t="s">
        <v>56</v>
      </c>
      <c r="Z49" s="31">
        <v>8.8000000000000007</v>
      </c>
      <c r="AA49" s="31">
        <v>0</v>
      </c>
      <c r="AB49" s="31">
        <v>8.8000000000000007</v>
      </c>
      <c r="AC49" s="31">
        <v>0</v>
      </c>
      <c r="AD49" s="31">
        <v>0</v>
      </c>
      <c r="AE49" s="31">
        <v>0</v>
      </c>
      <c r="AF49" s="31">
        <v>0</v>
      </c>
      <c r="AG49" s="31">
        <v>0</v>
      </c>
      <c r="AH49" s="31">
        <v>0</v>
      </c>
      <c r="AI49" s="31">
        <v>0</v>
      </c>
      <c r="AJ49" s="31">
        <v>0</v>
      </c>
      <c r="AK49" s="31">
        <v>0</v>
      </c>
      <c r="AL49" s="31" t="s">
        <v>56</v>
      </c>
      <c r="AM49" s="30">
        <f t="shared" si="2"/>
        <v>0</v>
      </c>
      <c r="AN49" s="30">
        <f t="shared" si="3"/>
        <v>0</v>
      </c>
      <c r="AO49" s="29" t="s">
        <v>65</v>
      </c>
      <c r="AP49" s="27"/>
    </row>
    <row r="50" spans="1:42" ht="31.5" customHeight="1" x14ac:dyDescent="0.25">
      <c r="A50" s="29" t="s">
        <v>207</v>
      </c>
      <c r="B50" s="29" t="s">
        <v>67</v>
      </c>
      <c r="C50" s="17" t="s">
        <v>213</v>
      </c>
      <c r="D50" s="17" t="s">
        <v>63</v>
      </c>
      <c r="E50" s="17" t="s">
        <v>58</v>
      </c>
      <c r="F50" s="17" t="s">
        <v>56</v>
      </c>
      <c r="G50" s="17" t="s">
        <v>58</v>
      </c>
      <c r="H50" s="17" t="s">
        <v>56</v>
      </c>
      <c r="I50" s="17" t="s">
        <v>56</v>
      </c>
      <c r="J50" s="30">
        <v>0</v>
      </c>
      <c r="K50" s="31">
        <f>L50+M50+N50+O50</f>
        <v>0</v>
      </c>
      <c r="L50" s="31">
        <v>0</v>
      </c>
      <c r="M50" s="31">
        <v>0</v>
      </c>
      <c r="N50" s="31">
        <v>0</v>
      </c>
      <c r="O50" s="31">
        <v>0</v>
      </c>
      <c r="P50" s="31">
        <f>Q50+R50+S50+T50</f>
        <v>11.81354393</v>
      </c>
      <c r="Q50" s="31">
        <v>0</v>
      </c>
      <c r="R50" s="31">
        <v>0</v>
      </c>
      <c r="S50" s="31">
        <v>0</v>
      </c>
      <c r="T50" s="31">
        <v>11.81354393</v>
      </c>
      <c r="U50" s="31" t="s">
        <v>56</v>
      </c>
      <c r="V50" s="30">
        <f t="shared" si="25"/>
        <v>0</v>
      </c>
      <c r="W50" s="31" t="s">
        <v>56</v>
      </c>
      <c r="X50" s="31">
        <v>0</v>
      </c>
      <c r="Y50" s="31" t="s">
        <v>56</v>
      </c>
      <c r="Z50" s="31">
        <v>11.81354393</v>
      </c>
      <c r="AA50" s="31">
        <v>0</v>
      </c>
      <c r="AB50" s="31">
        <v>0</v>
      </c>
      <c r="AC50" s="31">
        <v>0</v>
      </c>
      <c r="AD50" s="31">
        <v>11.81354393</v>
      </c>
      <c r="AE50" s="31">
        <v>0</v>
      </c>
      <c r="AF50" s="31">
        <v>0</v>
      </c>
      <c r="AG50" s="31">
        <v>0</v>
      </c>
      <c r="AH50" s="31">
        <v>0</v>
      </c>
      <c r="AI50" s="31">
        <v>0</v>
      </c>
      <c r="AJ50" s="31">
        <v>0</v>
      </c>
      <c r="AK50" s="31">
        <v>0</v>
      </c>
      <c r="AL50" s="31" t="s">
        <v>56</v>
      </c>
      <c r="AM50" s="30">
        <f t="shared" si="2"/>
        <v>0</v>
      </c>
      <c r="AN50" s="30">
        <f t="shared" si="3"/>
        <v>11.81354393</v>
      </c>
      <c r="AO50" s="29" t="s">
        <v>68</v>
      </c>
      <c r="AP50" s="27"/>
    </row>
    <row r="51" spans="1:42" x14ac:dyDescent="0.25">
      <c r="A51" s="29" t="s">
        <v>207</v>
      </c>
      <c r="B51" s="29" t="s">
        <v>69</v>
      </c>
      <c r="C51" s="17" t="s">
        <v>214</v>
      </c>
      <c r="D51" s="17" t="s">
        <v>63</v>
      </c>
      <c r="E51" s="17" t="s">
        <v>58</v>
      </c>
      <c r="F51" s="17" t="s">
        <v>56</v>
      </c>
      <c r="G51" s="17" t="s">
        <v>58</v>
      </c>
      <c r="H51" s="17" t="s">
        <v>56</v>
      </c>
      <c r="I51" s="17" t="s">
        <v>56</v>
      </c>
      <c r="J51" s="30">
        <v>0</v>
      </c>
      <c r="K51" s="31">
        <f>L51+M51+N51+O51</f>
        <v>0</v>
      </c>
      <c r="L51" s="31">
        <v>0</v>
      </c>
      <c r="M51" s="31">
        <v>0</v>
      </c>
      <c r="N51" s="31">
        <v>0</v>
      </c>
      <c r="O51" s="31">
        <v>0</v>
      </c>
      <c r="P51" s="31">
        <f>Q51+R51+S51+T51</f>
        <v>12.563968640000001</v>
      </c>
      <c r="Q51" s="31">
        <v>0</v>
      </c>
      <c r="R51" s="31">
        <v>0</v>
      </c>
      <c r="S51" s="31">
        <v>0</v>
      </c>
      <c r="T51" s="31">
        <v>12.563968640000001</v>
      </c>
      <c r="U51" s="31" t="s">
        <v>56</v>
      </c>
      <c r="V51" s="30">
        <f t="shared" si="25"/>
        <v>0</v>
      </c>
      <c r="W51" s="31" t="s">
        <v>56</v>
      </c>
      <c r="X51" s="31">
        <v>0</v>
      </c>
      <c r="Y51" s="31" t="s">
        <v>56</v>
      </c>
      <c r="Z51" s="31">
        <v>12.563968640000001</v>
      </c>
      <c r="AA51" s="31">
        <v>0</v>
      </c>
      <c r="AB51" s="31">
        <v>0</v>
      </c>
      <c r="AC51" s="31">
        <v>0</v>
      </c>
      <c r="AD51" s="31">
        <v>12.563968640000001</v>
      </c>
      <c r="AE51" s="31">
        <v>0</v>
      </c>
      <c r="AF51" s="31">
        <v>0</v>
      </c>
      <c r="AG51" s="31">
        <v>0</v>
      </c>
      <c r="AH51" s="31">
        <v>0</v>
      </c>
      <c r="AI51" s="31">
        <v>0</v>
      </c>
      <c r="AJ51" s="31">
        <v>0</v>
      </c>
      <c r="AK51" s="31">
        <v>0</v>
      </c>
      <c r="AL51" s="31" t="s">
        <v>56</v>
      </c>
      <c r="AM51" s="30">
        <f t="shared" si="2"/>
        <v>0</v>
      </c>
      <c r="AN51" s="30">
        <f t="shared" si="3"/>
        <v>12.563968640000001</v>
      </c>
      <c r="AO51" s="29" t="s">
        <v>56</v>
      </c>
      <c r="AP51" s="27"/>
    </row>
    <row r="52" spans="1:42" ht="31.5" customHeight="1" x14ac:dyDescent="0.25">
      <c r="A52" s="29" t="s">
        <v>215</v>
      </c>
      <c r="B52" s="29" t="s">
        <v>216</v>
      </c>
      <c r="C52" s="17" t="s">
        <v>123</v>
      </c>
      <c r="D52" s="17" t="s">
        <v>56</v>
      </c>
      <c r="E52" s="17" t="s">
        <v>56</v>
      </c>
      <c r="F52" s="17" t="s">
        <v>56</v>
      </c>
      <c r="G52" s="17" t="s">
        <v>56</v>
      </c>
      <c r="H52" s="17" t="s">
        <v>56</v>
      </c>
      <c r="I52" s="17" t="s">
        <v>56</v>
      </c>
      <c r="J52" s="30">
        <v>0</v>
      </c>
      <c r="K52" s="31">
        <v>0</v>
      </c>
      <c r="L52" s="31">
        <v>0</v>
      </c>
      <c r="M52" s="31">
        <v>0</v>
      </c>
      <c r="N52" s="31">
        <v>0</v>
      </c>
      <c r="O52" s="31">
        <v>0</v>
      </c>
      <c r="P52" s="31">
        <v>0</v>
      </c>
      <c r="Q52" s="31">
        <v>0</v>
      </c>
      <c r="R52" s="31">
        <v>0</v>
      </c>
      <c r="S52" s="31">
        <v>0</v>
      </c>
      <c r="T52" s="31">
        <v>0</v>
      </c>
      <c r="U52" s="31" t="s">
        <v>56</v>
      </c>
      <c r="V52" s="30">
        <f>X52</f>
        <v>0</v>
      </c>
      <c r="W52" s="31" t="s">
        <v>56</v>
      </c>
      <c r="X52" s="31">
        <f>K52-AA52</f>
        <v>0</v>
      </c>
      <c r="Y52" s="31" t="s">
        <v>56</v>
      </c>
      <c r="Z52" s="31">
        <f>P52-J52-AB52</f>
        <v>0</v>
      </c>
      <c r="AA52" s="31">
        <v>0</v>
      </c>
      <c r="AB52" s="31">
        <v>0</v>
      </c>
      <c r="AC52" s="31">
        <v>0</v>
      </c>
      <c r="AD52" s="31">
        <v>0</v>
      </c>
      <c r="AE52" s="31">
        <v>0</v>
      </c>
      <c r="AF52" s="31">
        <v>0</v>
      </c>
      <c r="AG52" s="31">
        <v>0</v>
      </c>
      <c r="AH52" s="31">
        <v>0</v>
      </c>
      <c r="AI52" s="31">
        <v>0</v>
      </c>
      <c r="AJ52" s="31">
        <v>0</v>
      </c>
      <c r="AK52" s="31">
        <v>0</v>
      </c>
      <c r="AL52" s="31" t="s">
        <v>56</v>
      </c>
      <c r="AM52" s="30">
        <f t="shared" si="2"/>
        <v>0</v>
      </c>
      <c r="AN52" s="30">
        <f t="shared" si="3"/>
        <v>0</v>
      </c>
      <c r="AO52" s="29" t="s">
        <v>56</v>
      </c>
      <c r="AP52" s="27"/>
    </row>
    <row r="53" spans="1:42" ht="31.5" customHeight="1" x14ac:dyDescent="0.25">
      <c r="A53" s="29" t="s">
        <v>217</v>
      </c>
      <c r="B53" s="29" t="s">
        <v>218</v>
      </c>
      <c r="C53" s="17" t="s">
        <v>123</v>
      </c>
      <c r="D53" s="17" t="s">
        <v>56</v>
      </c>
      <c r="E53" s="17" t="s">
        <v>56</v>
      </c>
      <c r="F53" s="17" t="s">
        <v>56</v>
      </c>
      <c r="G53" s="17" t="s">
        <v>56</v>
      </c>
      <c r="H53" s="17" t="s">
        <v>56</v>
      </c>
      <c r="I53" s="17" t="s">
        <v>56</v>
      </c>
      <c r="J53" s="30">
        <f t="shared" ref="J53:T53" si="26">SUM(J54:J91)</f>
        <v>37.980468899999998</v>
      </c>
      <c r="K53" s="31">
        <f t="shared" si="26"/>
        <v>4023.4085336999992</v>
      </c>
      <c r="L53" s="31">
        <f t="shared" si="26"/>
        <v>0</v>
      </c>
      <c r="M53" s="31">
        <f t="shared" si="26"/>
        <v>0</v>
      </c>
      <c r="N53" s="31">
        <f t="shared" si="26"/>
        <v>4023.4085336999992</v>
      </c>
      <c r="O53" s="31">
        <f t="shared" si="26"/>
        <v>0</v>
      </c>
      <c r="P53" s="31">
        <f t="shared" si="26"/>
        <v>5127.3065486700016</v>
      </c>
      <c r="Q53" s="31">
        <f t="shared" si="26"/>
        <v>0</v>
      </c>
      <c r="R53" s="31">
        <f t="shared" si="26"/>
        <v>0</v>
      </c>
      <c r="S53" s="31">
        <f t="shared" si="26"/>
        <v>5127.3065486700016</v>
      </c>
      <c r="T53" s="31">
        <f t="shared" si="26"/>
        <v>0</v>
      </c>
      <c r="U53" s="31" t="s">
        <v>56</v>
      </c>
      <c r="V53" s="30">
        <f>SUM(V54:V91)</f>
        <v>3749.6500785900002</v>
      </c>
      <c r="W53" s="31" t="s">
        <v>56</v>
      </c>
      <c r="X53" s="31">
        <f>SUM(X54:X91)</f>
        <v>3749.6500785900002</v>
      </c>
      <c r="Y53" s="31" t="s">
        <v>56</v>
      </c>
      <c r="Z53" s="31">
        <f t="shared" ref="Z53:AK53" si="27">SUM(Z54:Z91)</f>
        <v>5089.3260797700013</v>
      </c>
      <c r="AA53" s="31">
        <f t="shared" si="27"/>
        <v>384.82113370999986</v>
      </c>
      <c r="AB53" s="31">
        <f t="shared" si="27"/>
        <v>535.95393345000002</v>
      </c>
      <c r="AC53" s="31">
        <f t="shared" si="27"/>
        <v>905.0959786200001</v>
      </c>
      <c r="AD53" s="31">
        <f t="shared" si="27"/>
        <v>494.31866231000021</v>
      </c>
      <c r="AE53" s="31">
        <f t="shared" si="27"/>
        <v>996.94306371000005</v>
      </c>
      <c r="AF53" s="31">
        <f t="shared" si="27"/>
        <v>1302.8649696199998</v>
      </c>
      <c r="AG53" s="31">
        <f t="shared" si="27"/>
        <v>1024.58887172</v>
      </c>
      <c r="AH53" s="31">
        <f t="shared" si="27"/>
        <v>1326.96383363</v>
      </c>
      <c r="AI53" s="31">
        <f t="shared" si="27"/>
        <v>438.20103082999987</v>
      </c>
      <c r="AJ53" s="31">
        <f t="shared" si="27"/>
        <v>674.02888070000006</v>
      </c>
      <c r="AK53" s="31">
        <f t="shared" si="27"/>
        <v>755.1958000599999</v>
      </c>
      <c r="AL53" s="31" t="s">
        <v>56</v>
      </c>
      <c r="AM53" s="30">
        <f t="shared" si="2"/>
        <v>4120.0247449400003</v>
      </c>
      <c r="AN53" s="30">
        <f t="shared" si="3"/>
        <v>4553.37214632</v>
      </c>
      <c r="AO53" s="29" t="s">
        <v>56</v>
      </c>
      <c r="AP53" s="27"/>
    </row>
    <row r="54" spans="1:42" ht="42.75" customHeight="1" x14ac:dyDescent="0.25">
      <c r="A54" s="29" t="s">
        <v>217</v>
      </c>
      <c r="B54" s="29" t="s">
        <v>70</v>
      </c>
      <c r="C54" s="17" t="s">
        <v>219</v>
      </c>
      <c r="D54" s="17" t="s">
        <v>63</v>
      </c>
      <c r="E54" s="17">
        <v>2022</v>
      </c>
      <c r="F54" s="17" t="s">
        <v>71</v>
      </c>
      <c r="G54" s="17" t="s">
        <v>71</v>
      </c>
      <c r="H54" s="17" t="s">
        <v>56</v>
      </c>
      <c r="I54" s="17" t="s">
        <v>56</v>
      </c>
      <c r="J54" s="30">
        <v>20.22855367</v>
      </c>
      <c r="K54" s="31">
        <f t="shared" ref="K54:K91" si="28">L54+M54+N54+O54</f>
        <v>3929.48666284</v>
      </c>
      <c r="L54" s="31">
        <v>0</v>
      </c>
      <c r="M54" s="31">
        <v>0</v>
      </c>
      <c r="N54" s="31">
        <v>3929.48666284</v>
      </c>
      <c r="O54" s="31">
        <v>0</v>
      </c>
      <c r="P54" s="31">
        <f t="shared" ref="P54:P91" si="29">Q54+R54+S54+T54</f>
        <v>4987.9162036000007</v>
      </c>
      <c r="Q54" s="31">
        <v>0</v>
      </c>
      <c r="R54" s="31">
        <v>0</v>
      </c>
      <c r="S54" s="31">
        <v>4987.9162036000007</v>
      </c>
      <c r="T54" s="31">
        <v>0</v>
      </c>
      <c r="U54" s="31" t="s">
        <v>56</v>
      </c>
      <c r="V54" s="30">
        <f t="shared" ref="V54:V91" si="30">X54</f>
        <v>3675.3828515199998</v>
      </c>
      <c r="W54" s="31" t="s">
        <v>56</v>
      </c>
      <c r="X54" s="31">
        <v>3675.3828515199998</v>
      </c>
      <c r="Y54" s="31" t="s">
        <v>56</v>
      </c>
      <c r="Z54" s="31">
        <v>4967.6876499300006</v>
      </c>
      <c r="AA54" s="31">
        <v>364.09056393999998</v>
      </c>
      <c r="AB54" s="31">
        <v>505.04273153999998</v>
      </c>
      <c r="AC54" s="31">
        <v>894.21189357000014</v>
      </c>
      <c r="AD54" s="31">
        <v>477.53247582000012</v>
      </c>
      <c r="AE54" s="31">
        <v>985.77207254999996</v>
      </c>
      <c r="AF54" s="31">
        <v>1289.1285636</v>
      </c>
      <c r="AG54" s="31">
        <v>1012.58629536</v>
      </c>
      <c r="AH54" s="31">
        <v>1314.0319928700001</v>
      </c>
      <c r="AI54" s="31">
        <v>418.72202609999988</v>
      </c>
      <c r="AJ54" s="31">
        <v>653.44330144000003</v>
      </c>
      <c r="AK54" s="31">
        <v>728.50858466</v>
      </c>
      <c r="AL54" s="31" t="s">
        <v>56</v>
      </c>
      <c r="AM54" s="30">
        <f t="shared" si="2"/>
        <v>4039.80087224</v>
      </c>
      <c r="AN54" s="30">
        <f t="shared" si="3"/>
        <v>4462.6449183900004</v>
      </c>
      <c r="AO54" s="29" t="s">
        <v>56</v>
      </c>
      <c r="AP54" s="27"/>
    </row>
    <row r="55" spans="1:42" ht="31.5" customHeight="1" x14ac:dyDescent="0.25">
      <c r="A55" s="29" t="s">
        <v>217</v>
      </c>
      <c r="B55" s="29" t="s">
        <v>72</v>
      </c>
      <c r="C55" s="17" t="s">
        <v>220</v>
      </c>
      <c r="D55" s="17" t="s">
        <v>63</v>
      </c>
      <c r="E55" s="17" t="s">
        <v>59</v>
      </c>
      <c r="F55" s="17" t="s">
        <v>73</v>
      </c>
      <c r="G55" s="17" t="s">
        <v>71</v>
      </c>
      <c r="H55" s="17" t="s">
        <v>56</v>
      </c>
      <c r="I55" s="17" t="s">
        <v>56</v>
      </c>
      <c r="J55" s="30">
        <v>0</v>
      </c>
      <c r="K55" s="31">
        <f t="shared" si="28"/>
        <v>5.0763428199999998</v>
      </c>
      <c r="L55" s="31">
        <v>0</v>
      </c>
      <c r="M55" s="31">
        <v>0</v>
      </c>
      <c r="N55" s="31">
        <v>5.0763428199999998</v>
      </c>
      <c r="O55" s="31">
        <v>0</v>
      </c>
      <c r="P55" s="31">
        <f t="shared" si="29"/>
        <v>5.8632673500000001</v>
      </c>
      <c r="Q55" s="31">
        <v>0</v>
      </c>
      <c r="R55" s="31">
        <v>0</v>
      </c>
      <c r="S55" s="31">
        <v>5.8632673500000001</v>
      </c>
      <c r="T55" s="31">
        <v>0</v>
      </c>
      <c r="U55" s="31" t="s">
        <v>56</v>
      </c>
      <c r="V55" s="30">
        <f t="shared" si="30"/>
        <v>4.7197028799999998</v>
      </c>
      <c r="W55" s="31" t="s">
        <v>56</v>
      </c>
      <c r="X55" s="31">
        <v>4.7197028799999998</v>
      </c>
      <c r="Y55" s="31" t="s">
        <v>56</v>
      </c>
      <c r="Z55" s="31">
        <v>5.8632673500000001</v>
      </c>
      <c r="AA55" s="31">
        <v>0.49882039</v>
      </c>
      <c r="AB55" s="31">
        <v>0.48601040000000001</v>
      </c>
      <c r="AC55" s="31">
        <v>0.78339742999999995</v>
      </c>
      <c r="AD55" s="31">
        <v>0.76765342999999997</v>
      </c>
      <c r="AE55" s="31">
        <v>1.0936228100000001</v>
      </c>
      <c r="AF55" s="31">
        <v>1.0726677200000001</v>
      </c>
      <c r="AG55" s="31">
        <v>1.1450230800000001</v>
      </c>
      <c r="AH55" s="31">
        <v>1.12415577</v>
      </c>
      <c r="AI55" s="31">
        <v>1.1988391700000001</v>
      </c>
      <c r="AJ55" s="31">
        <v>1.1781152500000001</v>
      </c>
      <c r="AK55" s="31">
        <v>1.2346647799999999</v>
      </c>
      <c r="AL55" s="31" t="s">
        <v>56</v>
      </c>
      <c r="AM55" s="30">
        <f t="shared" si="2"/>
        <v>5.4555472700000003</v>
      </c>
      <c r="AN55" s="30">
        <f t="shared" si="3"/>
        <v>5.3772569500000005</v>
      </c>
      <c r="AO55" s="29" t="s">
        <v>74</v>
      </c>
      <c r="AP55" s="27"/>
    </row>
    <row r="56" spans="1:42" x14ac:dyDescent="0.25">
      <c r="A56" s="29" t="s">
        <v>217</v>
      </c>
      <c r="B56" s="29" t="s">
        <v>75</v>
      </c>
      <c r="C56" s="17" t="s">
        <v>221</v>
      </c>
      <c r="D56" s="17" t="s">
        <v>63</v>
      </c>
      <c r="E56" s="17" t="s">
        <v>58</v>
      </c>
      <c r="F56" s="17" t="s">
        <v>58</v>
      </c>
      <c r="G56" s="17" t="s">
        <v>58</v>
      </c>
      <c r="H56" s="17" t="s">
        <v>56</v>
      </c>
      <c r="I56" s="17" t="s">
        <v>56</v>
      </c>
      <c r="J56" s="30">
        <v>0</v>
      </c>
      <c r="K56" s="31">
        <f t="shared" si="28"/>
        <v>0.26011181999999999</v>
      </c>
      <c r="L56" s="31">
        <v>0</v>
      </c>
      <c r="M56" s="31">
        <v>0</v>
      </c>
      <c r="N56" s="31">
        <v>0.26011181999999999</v>
      </c>
      <c r="O56" s="31">
        <v>0</v>
      </c>
      <c r="P56" s="31">
        <f t="shared" si="29"/>
        <v>0.33374283999999999</v>
      </c>
      <c r="Q56" s="31">
        <v>0</v>
      </c>
      <c r="R56" s="31">
        <v>0</v>
      </c>
      <c r="S56" s="31">
        <v>0.33374283999999999</v>
      </c>
      <c r="T56" s="31">
        <v>0</v>
      </c>
      <c r="U56" s="31" t="s">
        <v>56</v>
      </c>
      <c r="V56" s="30">
        <f t="shared" si="30"/>
        <v>0.26011181999999999</v>
      </c>
      <c r="W56" s="31" t="s">
        <v>56</v>
      </c>
      <c r="X56" s="31">
        <v>0.26011181999999999</v>
      </c>
      <c r="Y56" s="31" t="s">
        <v>56</v>
      </c>
      <c r="Z56" s="31">
        <v>0.33374283999999999</v>
      </c>
      <c r="AA56" s="31">
        <v>0</v>
      </c>
      <c r="AB56" s="31">
        <v>0</v>
      </c>
      <c r="AC56" s="31">
        <v>0.26011181999999999</v>
      </c>
      <c r="AD56" s="31">
        <v>0.33374283999999999</v>
      </c>
      <c r="AE56" s="31">
        <v>0</v>
      </c>
      <c r="AF56" s="31">
        <v>0</v>
      </c>
      <c r="AG56" s="31">
        <v>0</v>
      </c>
      <c r="AH56" s="31">
        <v>0</v>
      </c>
      <c r="AI56" s="31">
        <v>0</v>
      </c>
      <c r="AJ56" s="31">
        <v>0</v>
      </c>
      <c r="AK56" s="31">
        <v>0</v>
      </c>
      <c r="AL56" s="31" t="s">
        <v>56</v>
      </c>
      <c r="AM56" s="30">
        <f t="shared" si="2"/>
        <v>0.26011181999999999</v>
      </c>
      <c r="AN56" s="30">
        <f t="shared" si="3"/>
        <v>0.33374283999999999</v>
      </c>
      <c r="AO56" s="29" t="s">
        <v>76</v>
      </c>
      <c r="AP56" s="27"/>
    </row>
    <row r="57" spans="1:42" ht="78.75" customHeight="1" x14ac:dyDescent="0.25">
      <c r="A57" s="29" t="s">
        <v>217</v>
      </c>
      <c r="B57" s="29" t="s">
        <v>77</v>
      </c>
      <c r="C57" s="56" t="s">
        <v>222</v>
      </c>
      <c r="D57" s="17" t="s">
        <v>63</v>
      </c>
      <c r="E57" s="17" t="s">
        <v>59</v>
      </c>
      <c r="F57" s="17" t="s">
        <v>73</v>
      </c>
      <c r="G57" s="17" t="s">
        <v>71</v>
      </c>
      <c r="H57" s="17" t="s">
        <v>56</v>
      </c>
      <c r="I57" s="17" t="s">
        <v>56</v>
      </c>
      <c r="J57" s="30">
        <v>0</v>
      </c>
      <c r="K57" s="31">
        <f t="shared" si="28"/>
        <v>3.9180825399999999</v>
      </c>
      <c r="L57" s="31">
        <v>0</v>
      </c>
      <c r="M57" s="31">
        <v>0</v>
      </c>
      <c r="N57" s="31">
        <v>3.9180825399999999</v>
      </c>
      <c r="O57" s="31">
        <v>0</v>
      </c>
      <c r="P57" s="31">
        <f t="shared" si="29"/>
        <v>4.7713147300000003</v>
      </c>
      <c r="Q57" s="31">
        <v>0</v>
      </c>
      <c r="R57" s="31">
        <v>0</v>
      </c>
      <c r="S57" s="31">
        <v>4.7713147300000003</v>
      </c>
      <c r="T57" s="31">
        <v>0</v>
      </c>
      <c r="U57" s="31" t="s">
        <v>56</v>
      </c>
      <c r="V57" s="30">
        <f t="shared" si="30"/>
        <v>3.2262633900000002</v>
      </c>
      <c r="W57" s="31" t="s">
        <v>56</v>
      </c>
      <c r="X57" s="31">
        <v>3.2262633900000002</v>
      </c>
      <c r="Y57" s="31" t="s">
        <v>56</v>
      </c>
      <c r="Z57" s="31">
        <v>4.7713147300000003</v>
      </c>
      <c r="AA57" s="31">
        <v>0.72571828999999999</v>
      </c>
      <c r="AB57" s="32">
        <v>0.83090814999999996</v>
      </c>
      <c r="AC57" s="31">
        <v>0</v>
      </c>
      <c r="AD57" s="31">
        <v>0</v>
      </c>
      <c r="AE57" s="31">
        <v>0.79553892000000004</v>
      </c>
      <c r="AF57" s="32">
        <v>0.91694370999999997</v>
      </c>
      <c r="AG57" s="31">
        <v>0.83292924999999995</v>
      </c>
      <c r="AH57" s="32">
        <v>0.96095701</v>
      </c>
      <c r="AI57" s="31">
        <v>0.87207692999999997</v>
      </c>
      <c r="AJ57" s="32">
        <v>1.0070829400000001</v>
      </c>
      <c r="AK57" s="32">
        <v>1.05542292</v>
      </c>
      <c r="AL57" s="31" t="s">
        <v>56</v>
      </c>
      <c r="AM57" s="30">
        <f t="shared" si="2"/>
        <v>3.5559680199999999</v>
      </c>
      <c r="AN57" s="30">
        <f t="shared" si="3"/>
        <v>3.9404065800000003</v>
      </c>
      <c r="AO57" s="29" t="s">
        <v>78</v>
      </c>
      <c r="AP57" s="27"/>
    </row>
    <row r="58" spans="1:42" ht="78.75" customHeight="1" x14ac:dyDescent="0.25">
      <c r="A58" s="29" t="s">
        <v>217</v>
      </c>
      <c r="B58" s="29" t="s">
        <v>79</v>
      </c>
      <c r="C58" s="56" t="s">
        <v>223</v>
      </c>
      <c r="D58" s="17" t="s">
        <v>63</v>
      </c>
      <c r="E58" s="17" t="s">
        <v>59</v>
      </c>
      <c r="F58" s="17" t="s">
        <v>73</v>
      </c>
      <c r="G58" s="17" t="s">
        <v>71</v>
      </c>
      <c r="H58" s="17" t="s">
        <v>56</v>
      </c>
      <c r="I58" s="17" t="s">
        <v>56</v>
      </c>
      <c r="J58" s="30">
        <v>0</v>
      </c>
      <c r="K58" s="31">
        <f t="shared" si="28"/>
        <v>2.0824460500000002</v>
      </c>
      <c r="L58" s="31">
        <v>0</v>
      </c>
      <c r="M58" s="31">
        <v>0</v>
      </c>
      <c r="N58" s="31">
        <v>2.0824460500000002</v>
      </c>
      <c r="O58" s="31">
        <v>0</v>
      </c>
      <c r="P58" s="31">
        <f t="shared" si="29"/>
        <v>4.7914967300000004</v>
      </c>
      <c r="Q58" s="31">
        <v>0</v>
      </c>
      <c r="R58" s="31">
        <v>0</v>
      </c>
      <c r="S58" s="31">
        <v>4.7914967300000004</v>
      </c>
      <c r="T58" s="31">
        <v>0</v>
      </c>
      <c r="U58" s="31" t="s">
        <v>56</v>
      </c>
      <c r="V58" s="30">
        <f t="shared" si="30"/>
        <v>1.8328868599999999</v>
      </c>
      <c r="W58" s="31" t="s">
        <v>56</v>
      </c>
      <c r="X58" s="31">
        <v>1.8328868599999999</v>
      </c>
      <c r="Y58" s="31" t="s">
        <v>56</v>
      </c>
      <c r="Z58" s="31">
        <v>4.7914967300000004</v>
      </c>
      <c r="AA58" s="31">
        <v>0</v>
      </c>
      <c r="AB58" s="31">
        <v>0</v>
      </c>
      <c r="AC58" s="31">
        <v>0.27409160999999999</v>
      </c>
      <c r="AD58" s="31">
        <v>0.29301189</v>
      </c>
      <c r="AE58" s="31">
        <v>0</v>
      </c>
      <c r="AF58" s="31">
        <v>0</v>
      </c>
      <c r="AG58" s="31">
        <v>0.30046169</v>
      </c>
      <c r="AH58" s="31">
        <v>0.32181612999999998</v>
      </c>
      <c r="AI58" s="31">
        <v>1.2583335600000001</v>
      </c>
      <c r="AJ58" s="31">
        <v>1.3490532</v>
      </c>
      <c r="AK58" s="31">
        <v>2.8276155100000002</v>
      </c>
      <c r="AL58" s="31" t="s">
        <v>56</v>
      </c>
      <c r="AM58" s="30">
        <f t="shared" si="2"/>
        <v>4.6605023700000006</v>
      </c>
      <c r="AN58" s="30">
        <f t="shared" si="3"/>
        <v>4.7914967300000004</v>
      </c>
      <c r="AO58" s="29" t="s">
        <v>78</v>
      </c>
      <c r="AP58" s="27"/>
    </row>
    <row r="59" spans="1:42" ht="31.5" x14ac:dyDescent="0.25">
      <c r="A59" s="29" t="s">
        <v>217</v>
      </c>
      <c r="B59" s="29" t="s">
        <v>80</v>
      </c>
      <c r="C59" s="56" t="s">
        <v>224</v>
      </c>
      <c r="D59" s="17" t="s">
        <v>63</v>
      </c>
      <c r="E59" s="17" t="s">
        <v>56</v>
      </c>
      <c r="F59" s="17" t="s">
        <v>73</v>
      </c>
      <c r="G59" s="17" t="s">
        <v>56</v>
      </c>
      <c r="H59" s="17" t="s">
        <v>56</v>
      </c>
      <c r="I59" s="17" t="s">
        <v>56</v>
      </c>
      <c r="J59" s="30">
        <v>0</v>
      </c>
      <c r="K59" s="31">
        <f t="shared" si="28"/>
        <v>3.8676768199999998</v>
      </c>
      <c r="L59" s="31">
        <v>0</v>
      </c>
      <c r="M59" s="31">
        <v>0</v>
      </c>
      <c r="N59" s="31">
        <v>3.8676768199999998</v>
      </c>
      <c r="O59" s="31">
        <v>0</v>
      </c>
      <c r="P59" s="31">
        <f t="shared" si="29"/>
        <v>0</v>
      </c>
      <c r="Q59" s="31">
        <v>0</v>
      </c>
      <c r="R59" s="31">
        <v>0</v>
      </c>
      <c r="S59" s="31">
        <v>0</v>
      </c>
      <c r="T59" s="31">
        <v>0</v>
      </c>
      <c r="U59" s="31" t="s">
        <v>56</v>
      </c>
      <c r="V59" s="30">
        <f t="shared" si="30"/>
        <v>3.8676768199999998</v>
      </c>
      <c r="W59" s="31" t="s">
        <v>56</v>
      </c>
      <c r="X59" s="31">
        <v>3.8676768199999998</v>
      </c>
      <c r="Y59" s="31" t="s">
        <v>56</v>
      </c>
      <c r="Z59" s="31">
        <v>0</v>
      </c>
      <c r="AA59" s="31">
        <v>1.17277557</v>
      </c>
      <c r="AB59" s="31">
        <v>0</v>
      </c>
      <c r="AC59" s="31">
        <v>0</v>
      </c>
      <c r="AD59" s="31">
        <v>0</v>
      </c>
      <c r="AE59" s="31">
        <v>1.28560714</v>
      </c>
      <c r="AF59" s="31">
        <v>0</v>
      </c>
      <c r="AG59" s="31">
        <v>0</v>
      </c>
      <c r="AH59" s="31">
        <v>0</v>
      </c>
      <c r="AI59" s="31">
        <v>1.40929411</v>
      </c>
      <c r="AJ59" s="31">
        <v>0</v>
      </c>
      <c r="AK59" s="31">
        <v>0</v>
      </c>
      <c r="AL59" s="31" t="s">
        <v>56</v>
      </c>
      <c r="AM59" s="30">
        <f t="shared" si="2"/>
        <v>2.69490125</v>
      </c>
      <c r="AN59" s="30">
        <f t="shared" si="3"/>
        <v>0</v>
      </c>
      <c r="AO59" s="29" t="s">
        <v>81</v>
      </c>
      <c r="AP59" s="27"/>
    </row>
    <row r="60" spans="1:42" ht="78.75" customHeight="1" x14ac:dyDescent="0.25">
      <c r="A60" s="29" t="s">
        <v>217</v>
      </c>
      <c r="B60" s="29" t="s">
        <v>82</v>
      </c>
      <c r="C60" s="56" t="s">
        <v>225</v>
      </c>
      <c r="D60" s="17" t="s">
        <v>63</v>
      </c>
      <c r="E60" s="17" t="s">
        <v>59</v>
      </c>
      <c r="F60" s="17" t="s">
        <v>73</v>
      </c>
      <c r="G60" s="17" t="s">
        <v>71</v>
      </c>
      <c r="H60" s="17" t="s">
        <v>56</v>
      </c>
      <c r="I60" s="17" t="s">
        <v>56</v>
      </c>
      <c r="J60" s="30">
        <v>0</v>
      </c>
      <c r="K60" s="31">
        <f t="shared" si="28"/>
        <v>6.8481540000000001</v>
      </c>
      <c r="L60" s="31">
        <v>0</v>
      </c>
      <c r="M60" s="31">
        <v>0</v>
      </c>
      <c r="N60" s="31">
        <v>6.8481540000000001</v>
      </c>
      <c r="O60" s="31">
        <v>0</v>
      </c>
      <c r="P60" s="31">
        <f t="shared" si="29"/>
        <v>11.35534036</v>
      </c>
      <c r="Q60" s="31">
        <v>0</v>
      </c>
      <c r="R60" s="31">
        <v>0</v>
      </c>
      <c r="S60" s="31">
        <v>11.35534036</v>
      </c>
      <c r="T60" s="31">
        <v>0</v>
      </c>
      <c r="U60" s="31" t="s">
        <v>56</v>
      </c>
      <c r="V60" s="30">
        <f t="shared" si="30"/>
        <v>6.8481540000000001</v>
      </c>
      <c r="W60" s="31" t="s">
        <v>56</v>
      </c>
      <c r="X60" s="31">
        <v>6.8481540000000001</v>
      </c>
      <c r="Y60" s="31" t="s">
        <v>56</v>
      </c>
      <c r="Z60" s="31">
        <v>11.35534036</v>
      </c>
      <c r="AA60" s="31">
        <v>1.5404292900000001</v>
      </c>
      <c r="AB60" s="32">
        <v>1.6193014800000001</v>
      </c>
      <c r="AC60" s="31">
        <v>0</v>
      </c>
      <c r="AD60" s="31">
        <v>0</v>
      </c>
      <c r="AE60" s="31">
        <v>1.6886324500000001</v>
      </c>
      <c r="AF60" s="32">
        <v>1.78697043</v>
      </c>
      <c r="AG60" s="31">
        <v>1.76799817</v>
      </c>
      <c r="AH60" s="32">
        <v>1.87274501</v>
      </c>
      <c r="AI60" s="31">
        <v>1.8510940899999999</v>
      </c>
      <c r="AJ60" s="32">
        <v>1.96263677</v>
      </c>
      <c r="AK60" s="32">
        <v>4.1136866699999999</v>
      </c>
      <c r="AL60" s="31" t="s">
        <v>56</v>
      </c>
      <c r="AM60" s="30">
        <f t="shared" si="2"/>
        <v>9.4214113800000003</v>
      </c>
      <c r="AN60" s="30">
        <f t="shared" si="3"/>
        <v>9.7360388800000006</v>
      </c>
      <c r="AO60" s="29" t="s">
        <v>78</v>
      </c>
      <c r="AP60" s="27"/>
    </row>
    <row r="61" spans="1:42" ht="78.75" customHeight="1" x14ac:dyDescent="0.25">
      <c r="A61" s="29" t="s">
        <v>217</v>
      </c>
      <c r="B61" s="29" t="s">
        <v>83</v>
      </c>
      <c r="C61" s="56" t="s">
        <v>226</v>
      </c>
      <c r="D61" s="17" t="s">
        <v>63</v>
      </c>
      <c r="E61" s="17" t="s">
        <v>59</v>
      </c>
      <c r="F61" s="17" t="s">
        <v>73</v>
      </c>
      <c r="G61" s="17" t="s">
        <v>71</v>
      </c>
      <c r="H61" s="17" t="s">
        <v>56</v>
      </c>
      <c r="I61" s="17" t="s">
        <v>56</v>
      </c>
      <c r="J61" s="30">
        <v>0</v>
      </c>
      <c r="K61" s="31">
        <f t="shared" si="28"/>
        <v>2.6960864199999999</v>
      </c>
      <c r="L61" s="31">
        <v>0</v>
      </c>
      <c r="M61" s="31">
        <v>0</v>
      </c>
      <c r="N61" s="31">
        <v>2.6960864199999999</v>
      </c>
      <c r="O61" s="31">
        <v>0</v>
      </c>
      <c r="P61" s="31">
        <f t="shared" si="29"/>
        <v>8.5791438800000002</v>
      </c>
      <c r="Q61" s="31">
        <v>0</v>
      </c>
      <c r="R61" s="31">
        <v>0</v>
      </c>
      <c r="S61" s="31">
        <v>8.5791438800000002</v>
      </c>
      <c r="T61" s="31">
        <v>0</v>
      </c>
      <c r="U61" s="31" t="s">
        <v>56</v>
      </c>
      <c r="V61" s="30">
        <f t="shared" si="30"/>
        <v>2.6960864199999999</v>
      </c>
      <c r="W61" s="31" t="s">
        <v>56</v>
      </c>
      <c r="X61" s="31">
        <v>2.6960864199999999</v>
      </c>
      <c r="Y61" s="31" t="s">
        <v>56</v>
      </c>
      <c r="Z61" s="31">
        <v>8.5791438800000002</v>
      </c>
      <c r="AA61" s="31">
        <v>0.49043397999999999</v>
      </c>
      <c r="AB61" s="32">
        <v>1.0630301200000001</v>
      </c>
      <c r="AC61" s="31">
        <v>1.02696875</v>
      </c>
      <c r="AD61" s="32">
        <v>2.2387414300000001</v>
      </c>
      <c r="AE61" s="31">
        <v>0</v>
      </c>
      <c r="AF61" s="31">
        <v>0</v>
      </c>
      <c r="AG61" s="31">
        <v>0</v>
      </c>
      <c r="AH61" s="31">
        <v>0</v>
      </c>
      <c r="AI61" s="31">
        <v>1.17868369</v>
      </c>
      <c r="AJ61" s="32">
        <v>2.5768419599999999</v>
      </c>
      <c r="AK61" s="32">
        <v>2.7005303700000001</v>
      </c>
      <c r="AL61" s="31" t="s">
        <v>56</v>
      </c>
      <c r="AM61" s="30">
        <f t="shared" si="2"/>
        <v>4.9061828099999998</v>
      </c>
      <c r="AN61" s="30">
        <f t="shared" si="3"/>
        <v>7.5161137600000005</v>
      </c>
      <c r="AO61" s="29" t="s">
        <v>78</v>
      </c>
      <c r="AP61" s="27"/>
    </row>
    <row r="62" spans="1:42" ht="78.75" customHeight="1" x14ac:dyDescent="0.25">
      <c r="A62" s="29" t="s">
        <v>217</v>
      </c>
      <c r="B62" s="29" t="s">
        <v>84</v>
      </c>
      <c r="C62" s="17" t="s">
        <v>227</v>
      </c>
      <c r="D62" s="17" t="s">
        <v>63</v>
      </c>
      <c r="E62" s="17" t="s">
        <v>59</v>
      </c>
      <c r="F62" s="17" t="s">
        <v>59</v>
      </c>
      <c r="G62" s="17" t="s">
        <v>71</v>
      </c>
      <c r="H62" s="17" t="s">
        <v>56</v>
      </c>
      <c r="I62" s="17" t="s">
        <v>56</v>
      </c>
      <c r="J62" s="30">
        <v>0</v>
      </c>
      <c r="K62" s="31">
        <f t="shared" si="28"/>
        <v>2.4891653100000002</v>
      </c>
      <c r="L62" s="31">
        <v>0</v>
      </c>
      <c r="M62" s="31">
        <v>0</v>
      </c>
      <c r="N62" s="31">
        <v>2.4891653100000002</v>
      </c>
      <c r="O62" s="31">
        <v>0</v>
      </c>
      <c r="P62" s="31">
        <f t="shared" si="29"/>
        <v>3.4894656199999998</v>
      </c>
      <c r="Q62" s="31">
        <v>0</v>
      </c>
      <c r="R62" s="31">
        <v>0</v>
      </c>
      <c r="S62" s="31">
        <v>3.4894656199999998</v>
      </c>
      <c r="T62" s="31">
        <v>0</v>
      </c>
      <c r="U62" s="31" t="s">
        <v>56</v>
      </c>
      <c r="V62" s="30">
        <f t="shared" si="30"/>
        <v>1.45143658</v>
      </c>
      <c r="W62" s="31" t="s">
        <v>56</v>
      </c>
      <c r="X62" s="31">
        <v>1.45143658</v>
      </c>
      <c r="Y62" s="31" t="s">
        <v>56</v>
      </c>
      <c r="Z62" s="31">
        <v>3.4894656199999998</v>
      </c>
      <c r="AA62" s="31">
        <v>1.45143658</v>
      </c>
      <c r="AB62" s="31">
        <v>1.53707134</v>
      </c>
      <c r="AC62" s="31">
        <v>0</v>
      </c>
      <c r="AD62" s="31">
        <v>0</v>
      </c>
      <c r="AE62" s="31">
        <v>0</v>
      </c>
      <c r="AF62" s="31">
        <v>0</v>
      </c>
      <c r="AG62" s="31">
        <v>0</v>
      </c>
      <c r="AH62" s="31">
        <v>0</v>
      </c>
      <c r="AI62" s="31">
        <v>0</v>
      </c>
      <c r="AJ62" s="31">
        <v>0</v>
      </c>
      <c r="AK62" s="31">
        <v>1.95239428</v>
      </c>
      <c r="AL62" s="31" t="s">
        <v>56</v>
      </c>
      <c r="AM62" s="30">
        <f t="shared" si="2"/>
        <v>1.95239428</v>
      </c>
      <c r="AN62" s="30">
        <f t="shared" si="3"/>
        <v>1.95239428</v>
      </c>
      <c r="AO62" s="29" t="s">
        <v>78</v>
      </c>
      <c r="AP62" s="27"/>
    </row>
    <row r="63" spans="1:42" ht="78.75" customHeight="1" x14ac:dyDescent="0.25">
      <c r="A63" s="29" t="s">
        <v>217</v>
      </c>
      <c r="B63" s="29" t="s">
        <v>85</v>
      </c>
      <c r="C63" s="17" t="s">
        <v>228</v>
      </c>
      <c r="D63" s="17" t="s">
        <v>63</v>
      </c>
      <c r="E63" s="17" t="s">
        <v>59</v>
      </c>
      <c r="F63" s="17" t="s">
        <v>86</v>
      </c>
      <c r="G63" s="17" t="s">
        <v>86</v>
      </c>
      <c r="H63" s="17" t="s">
        <v>56</v>
      </c>
      <c r="I63" s="17" t="s">
        <v>56</v>
      </c>
      <c r="J63" s="30">
        <v>0</v>
      </c>
      <c r="K63" s="31">
        <f t="shared" si="28"/>
        <v>3.0780210700000001</v>
      </c>
      <c r="L63" s="31">
        <v>0</v>
      </c>
      <c r="M63" s="31">
        <v>0</v>
      </c>
      <c r="N63" s="31">
        <v>3.0780210700000001</v>
      </c>
      <c r="O63" s="31">
        <v>0</v>
      </c>
      <c r="P63" s="31">
        <f t="shared" si="29"/>
        <v>4.4555681399999996</v>
      </c>
      <c r="Q63" s="31">
        <v>0</v>
      </c>
      <c r="R63" s="31">
        <v>0</v>
      </c>
      <c r="S63" s="31">
        <v>4.4555681399999996</v>
      </c>
      <c r="T63" s="31">
        <v>0</v>
      </c>
      <c r="U63" s="31" t="s">
        <v>56</v>
      </c>
      <c r="V63" s="30">
        <f t="shared" si="30"/>
        <v>3.0780210700000001</v>
      </c>
      <c r="W63" s="31" t="s">
        <v>56</v>
      </c>
      <c r="X63" s="31">
        <v>3.0780210700000001</v>
      </c>
      <c r="Y63" s="31" t="s">
        <v>56</v>
      </c>
      <c r="Z63" s="31">
        <v>4.4555681399999996</v>
      </c>
      <c r="AA63" s="31">
        <v>0.86877108000000003</v>
      </c>
      <c r="AB63" s="31">
        <v>1.2516676600000001</v>
      </c>
      <c r="AC63" s="31">
        <v>0.90960331999999999</v>
      </c>
      <c r="AD63" s="31">
        <v>1.3180060499999999</v>
      </c>
      <c r="AE63" s="31">
        <v>0.63490310999999999</v>
      </c>
      <c r="AF63" s="31">
        <v>0.92084688999999997</v>
      </c>
      <c r="AG63" s="31">
        <v>0.66474356000000001</v>
      </c>
      <c r="AH63" s="31">
        <v>0.96504754000000004</v>
      </c>
      <c r="AI63" s="31">
        <v>0</v>
      </c>
      <c r="AJ63" s="31">
        <v>0</v>
      </c>
      <c r="AK63" s="31">
        <v>0</v>
      </c>
      <c r="AL63" s="31" t="s">
        <v>56</v>
      </c>
      <c r="AM63" s="30">
        <f t="shared" si="2"/>
        <v>2.20924999</v>
      </c>
      <c r="AN63" s="30">
        <f t="shared" si="3"/>
        <v>3.2039004800000002</v>
      </c>
      <c r="AO63" s="29" t="s">
        <v>78</v>
      </c>
      <c r="AP63" s="27"/>
    </row>
    <row r="64" spans="1:42" ht="78.75" customHeight="1" x14ac:dyDescent="0.25">
      <c r="A64" s="29" t="s">
        <v>217</v>
      </c>
      <c r="B64" s="29" t="s">
        <v>87</v>
      </c>
      <c r="C64" s="17" t="s">
        <v>229</v>
      </c>
      <c r="D64" s="17" t="s">
        <v>63</v>
      </c>
      <c r="E64" s="17" t="s">
        <v>59</v>
      </c>
      <c r="F64" s="17" t="s">
        <v>86</v>
      </c>
      <c r="G64" s="17" t="s">
        <v>86</v>
      </c>
      <c r="H64" s="17" t="s">
        <v>56</v>
      </c>
      <c r="I64" s="17" t="s">
        <v>56</v>
      </c>
      <c r="J64" s="30">
        <v>0</v>
      </c>
      <c r="K64" s="31">
        <f t="shared" si="28"/>
        <v>15.044357339999999</v>
      </c>
      <c r="L64" s="31">
        <v>0</v>
      </c>
      <c r="M64" s="31">
        <v>0</v>
      </c>
      <c r="N64" s="31">
        <v>15.044357339999999</v>
      </c>
      <c r="O64" s="31">
        <v>0</v>
      </c>
      <c r="P64" s="31">
        <f t="shared" si="29"/>
        <v>14.80932634</v>
      </c>
      <c r="Q64" s="31">
        <v>0</v>
      </c>
      <c r="R64" s="31">
        <v>0</v>
      </c>
      <c r="S64" s="31">
        <v>14.80932634</v>
      </c>
      <c r="T64" s="31">
        <v>0</v>
      </c>
      <c r="U64" s="31" t="s">
        <v>56</v>
      </c>
      <c r="V64" s="30">
        <f t="shared" si="30"/>
        <v>14.0070721</v>
      </c>
      <c r="W64" s="31" t="s">
        <v>56</v>
      </c>
      <c r="X64" s="31">
        <v>14.0070721</v>
      </c>
      <c r="Y64" s="31" t="s">
        <v>56</v>
      </c>
      <c r="Z64" s="31">
        <v>14.80932634</v>
      </c>
      <c r="AA64" s="31">
        <v>3.2643366399999998</v>
      </c>
      <c r="AB64" s="31">
        <v>3.4336023199999999</v>
      </c>
      <c r="AC64" s="31">
        <v>3.4177604700000002</v>
      </c>
      <c r="AD64" s="31">
        <v>3.6155832399999999</v>
      </c>
      <c r="AE64" s="31">
        <v>3.57839521</v>
      </c>
      <c r="AF64" s="31">
        <v>3.7891312400000001</v>
      </c>
      <c r="AG64" s="31">
        <v>3.7465797799999998</v>
      </c>
      <c r="AH64" s="31">
        <v>3.9710095399999998</v>
      </c>
      <c r="AI64" s="31">
        <v>0</v>
      </c>
      <c r="AJ64" s="31">
        <v>0</v>
      </c>
      <c r="AK64" s="31">
        <v>0</v>
      </c>
      <c r="AL64" s="31" t="s">
        <v>56</v>
      </c>
      <c r="AM64" s="30">
        <f t="shared" si="2"/>
        <v>10.74273546</v>
      </c>
      <c r="AN64" s="30">
        <f t="shared" si="3"/>
        <v>11.37572402</v>
      </c>
      <c r="AO64" s="29" t="s">
        <v>78</v>
      </c>
      <c r="AP64" s="27"/>
    </row>
    <row r="65" spans="1:42" ht="78.75" customHeight="1" x14ac:dyDescent="0.25">
      <c r="A65" s="29" t="s">
        <v>217</v>
      </c>
      <c r="B65" s="29" t="s">
        <v>88</v>
      </c>
      <c r="C65" s="17" t="s">
        <v>230</v>
      </c>
      <c r="D65" s="17" t="s">
        <v>63</v>
      </c>
      <c r="E65" s="17" t="s">
        <v>59</v>
      </c>
      <c r="F65" s="17" t="s">
        <v>73</v>
      </c>
      <c r="G65" s="17" t="s">
        <v>71</v>
      </c>
      <c r="H65" s="17" t="s">
        <v>56</v>
      </c>
      <c r="I65" s="17" t="s">
        <v>56</v>
      </c>
      <c r="J65" s="30">
        <v>0</v>
      </c>
      <c r="K65" s="31">
        <f t="shared" si="28"/>
        <v>8.2951689599999998</v>
      </c>
      <c r="L65" s="31">
        <v>0</v>
      </c>
      <c r="M65" s="31">
        <v>0</v>
      </c>
      <c r="N65" s="31">
        <v>8.2951689599999998</v>
      </c>
      <c r="O65" s="31">
        <v>0</v>
      </c>
      <c r="P65" s="31">
        <f t="shared" si="29"/>
        <v>14.35712225</v>
      </c>
      <c r="Q65" s="31">
        <v>0</v>
      </c>
      <c r="R65" s="31">
        <v>0</v>
      </c>
      <c r="S65" s="31">
        <v>14.35712225</v>
      </c>
      <c r="T65" s="31">
        <v>0</v>
      </c>
      <c r="U65" s="31" t="s">
        <v>56</v>
      </c>
      <c r="V65" s="30">
        <f t="shared" si="30"/>
        <v>6.01530319</v>
      </c>
      <c r="W65" s="31" t="s">
        <v>56</v>
      </c>
      <c r="X65" s="31">
        <v>6.01530319</v>
      </c>
      <c r="Y65" s="31" t="s">
        <v>56</v>
      </c>
      <c r="Z65" s="31">
        <v>14.35712225</v>
      </c>
      <c r="AA65" s="31">
        <v>0.71747375999999996</v>
      </c>
      <c r="AB65" s="31">
        <v>2.12188475</v>
      </c>
      <c r="AC65" s="31">
        <v>0.75119502999999999</v>
      </c>
      <c r="AD65" s="31">
        <v>1.1171723200000001</v>
      </c>
      <c r="AE65" s="31">
        <v>0</v>
      </c>
      <c r="AF65" s="31">
        <v>0</v>
      </c>
      <c r="AG65" s="31">
        <v>1.09795566</v>
      </c>
      <c r="AH65" s="31">
        <v>1.22699483</v>
      </c>
      <c r="AI65" s="31">
        <v>3.4486787400000001</v>
      </c>
      <c r="AJ65" s="31">
        <v>4.5006170299999999</v>
      </c>
      <c r="AK65" s="31">
        <v>5.3904533199999998</v>
      </c>
      <c r="AL65" s="31" t="s">
        <v>56</v>
      </c>
      <c r="AM65" s="30">
        <f t="shared" si="2"/>
        <v>10.688282749999999</v>
      </c>
      <c r="AN65" s="30">
        <f t="shared" si="3"/>
        <v>12.2352375</v>
      </c>
      <c r="AO65" s="29" t="s">
        <v>78</v>
      </c>
      <c r="AP65" s="27"/>
    </row>
    <row r="66" spans="1:42" ht="78.75" customHeight="1" x14ac:dyDescent="0.25">
      <c r="A66" s="29" t="s">
        <v>217</v>
      </c>
      <c r="B66" s="29" t="s">
        <v>89</v>
      </c>
      <c r="C66" s="17" t="s">
        <v>231</v>
      </c>
      <c r="D66" s="17" t="s">
        <v>63</v>
      </c>
      <c r="E66" s="17" t="s">
        <v>59</v>
      </c>
      <c r="F66" s="17" t="s">
        <v>59</v>
      </c>
      <c r="G66" s="17" t="s">
        <v>59</v>
      </c>
      <c r="H66" s="17" t="s">
        <v>56</v>
      </c>
      <c r="I66" s="17" t="s">
        <v>56</v>
      </c>
      <c r="J66" s="30">
        <v>0</v>
      </c>
      <c r="K66" s="31">
        <f t="shared" si="28"/>
        <v>0.90404918000000001</v>
      </c>
      <c r="L66" s="31">
        <v>0</v>
      </c>
      <c r="M66" s="31">
        <v>0</v>
      </c>
      <c r="N66" s="31">
        <v>0.90404918000000001</v>
      </c>
      <c r="O66" s="31">
        <v>0</v>
      </c>
      <c r="P66" s="31">
        <f t="shared" si="29"/>
        <v>0.95738807999999997</v>
      </c>
      <c r="Q66" s="31">
        <v>0</v>
      </c>
      <c r="R66" s="31">
        <v>0</v>
      </c>
      <c r="S66" s="31">
        <v>0.95738807999999997</v>
      </c>
      <c r="T66" s="31">
        <v>0</v>
      </c>
      <c r="U66" s="31" t="s">
        <v>56</v>
      </c>
      <c r="V66" s="30">
        <f t="shared" si="30"/>
        <v>0.90404918000000001</v>
      </c>
      <c r="W66" s="31" t="s">
        <v>56</v>
      </c>
      <c r="X66" s="31">
        <v>0.90404918000000001</v>
      </c>
      <c r="Y66" s="31" t="s">
        <v>56</v>
      </c>
      <c r="Z66" s="31">
        <v>0.95738807999999997</v>
      </c>
      <c r="AA66" s="31">
        <v>0.90404918000000001</v>
      </c>
      <c r="AB66" s="31">
        <v>0.95738807999999997</v>
      </c>
      <c r="AC66" s="31">
        <v>0</v>
      </c>
      <c r="AD66" s="31">
        <v>0</v>
      </c>
      <c r="AE66" s="31">
        <v>0</v>
      </c>
      <c r="AF66" s="31">
        <v>0</v>
      </c>
      <c r="AG66" s="31">
        <v>0</v>
      </c>
      <c r="AH66" s="31">
        <v>0</v>
      </c>
      <c r="AI66" s="31">
        <v>0</v>
      </c>
      <c r="AJ66" s="31">
        <v>0</v>
      </c>
      <c r="AK66" s="31">
        <v>0</v>
      </c>
      <c r="AL66" s="31" t="s">
        <v>56</v>
      </c>
      <c r="AM66" s="30">
        <f t="shared" si="2"/>
        <v>0</v>
      </c>
      <c r="AN66" s="30">
        <f t="shared" si="3"/>
        <v>0</v>
      </c>
      <c r="AO66" s="29" t="s">
        <v>78</v>
      </c>
      <c r="AP66" s="27"/>
    </row>
    <row r="67" spans="1:42" ht="78.75" customHeight="1" x14ac:dyDescent="0.25">
      <c r="A67" s="29" t="s">
        <v>217</v>
      </c>
      <c r="B67" s="29" t="s">
        <v>90</v>
      </c>
      <c r="C67" s="17" t="s">
        <v>232</v>
      </c>
      <c r="D67" s="17" t="s">
        <v>63</v>
      </c>
      <c r="E67" s="17" t="s">
        <v>59</v>
      </c>
      <c r="F67" s="17" t="s">
        <v>58</v>
      </c>
      <c r="G67" s="17" t="s">
        <v>71</v>
      </c>
      <c r="H67" s="17" t="s">
        <v>56</v>
      </c>
      <c r="I67" s="17" t="s">
        <v>56</v>
      </c>
      <c r="J67" s="30">
        <v>0</v>
      </c>
      <c r="K67" s="31">
        <f t="shared" si="28"/>
        <v>0.51229710000000006</v>
      </c>
      <c r="L67" s="31">
        <v>0</v>
      </c>
      <c r="M67" s="31">
        <v>0</v>
      </c>
      <c r="N67" s="31">
        <v>0.51229710000000006</v>
      </c>
      <c r="O67" s="31">
        <v>0</v>
      </c>
      <c r="P67" s="31">
        <f t="shared" si="29"/>
        <v>1.05050303</v>
      </c>
      <c r="Q67" s="31">
        <v>0</v>
      </c>
      <c r="R67" s="31">
        <v>0</v>
      </c>
      <c r="S67" s="31">
        <v>1.05050303</v>
      </c>
      <c r="T67" s="31">
        <v>0</v>
      </c>
      <c r="U67" s="31" t="s">
        <v>56</v>
      </c>
      <c r="V67" s="30">
        <f t="shared" si="30"/>
        <v>0.51229710000000006</v>
      </c>
      <c r="W67" s="31" t="s">
        <v>56</v>
      </c>
      <c r="X67" s="31">
        <v>0.51229710000000006</v>
      </c>
      <c r="Y67" s="31" t="s">
        <v>56</v>
      </c>
      <c r="Z67" s="31">
        <v>1.05050303</v>
      </c>
      <c r="AA67" s="31">
        <v>0.25026726999999999</v>
      </c>
      <c r="AB67" s="31">
        <v>0.31611149999999999</v>
      </c>
      <c r="AC67" s="31">
        <v>0.26202983000000002</v>
      </c>
      <c r="AD67" s="31">
        <v>0.33286540999999997</v>
      </c>
      <c r="AE67" s="31">
        <v>0</v>
      </c>
      <c r="AF67" s="31">
        <v>0</v>
      </c>
      <c r="AG67" s="31">
        <v>0</v>
      </c>
      <c r="AH67" s="31">
        <v>0</v>
      </c>
      <c r="AI67" s="31">
        <v>0</v>
      </c>
      <c r="AJ67" s="31">
        <v>0</v>
      </c>
      <c r="AK67" s="31">
        <v>0.40152611999999999</v>
      </c>
      <c r="AL67" s="31" t="s">
        <v>56</v>
      </c>
      <c r="AM67" s="30">
        <f t="shared" si="2"/>
        <v>0.66355595000000001</v>
      </c>
      <c r="AN67" s="30">
        <f t="shared" si="3"/>
        <v>0.7343915299999999</v>
      </c>
      <c r="AO67" s="29" t="s">
        <v>78</v>
      </c>
      <c r="AP67" s="27"/>
    </row>
    <row r="68" spans="1:42" ht="78.75" customHeight="1" x14ac:dyDescent="0.25">
      <c r="A68" s="29" t="s">
        <v>217</v>
      </c>
      <c r="B68" s="29" t="s">
        <v>91</v>
      </c>
      <c r="C68" s="17" t="s">
        <v>233</v>
      </c>
      <c r="D68" s="17" t="s">
        <v>63</v>
      </c>
      <c r="E68" s="17" t="s">
        <v>59</v>
      </c>
      <c r="F68" s="17" t="s">
        <v>58</v>
      </c>
      <c r="G68" s="17" t="s">
        <v>58</v>
      </c>
      <c r="H68" s="17" t="s">
        <v>56</v>
      </c>
      <c r="I68" s="17" t="s">
        <v>56</v>
      </c>
      <c r="J68" s="30">
        <v>0</v>
      </c>
      <c r="K68" s="31">
        <f t="shared" si="28"/>
        <v>2.8007117199999998</v>
      </c>
      <c r="L68" s="31">
        <v>0</v>
      </c>
      <c r="M68" s="31">
        <v>0</v>
      </c>
      <c r="N68" s="31">
        <v>2.8007117199999998</v>
      </c>
      <c r="O68" s="31">
        <v>0</v>
      </c>
      <c r="P68" s="31">
        <f t="shared" si="29"/>
        <v>2.8269390699999999</v>
      </c>
      <c r="Q68" s="31">
        <v>0</v>
      </c>
      <c r="R68" s="31">
        <v>0</v>
      </c>
      <c r="S68" s="31">
        <v>2.8269390699999999</v>
      </c>
      <c r="T68" s="31">
        <v>0</v>
      </c>
      <c r="U68" s="31" t="s">
        <v>56</v>
      </c>
      <c r="V68" s="30">
        <f t="shared" si="30"/>
        <v>2.8007117199999998</v>
      </c>
      <c r="W68" s="31" t="s">
        <v>56</v>
      </c>
      <c r="X68" s="31">
        <v>2.8007117199999998</v>
      </c>
      <c r="Y68" s="31" t="s">
        <v>56</v>
      </c>
      <c r="Z68" s="31">
        <v>2.8269390699999999</v>
      </c>
      <c r="AA68" s="31">
        <v>1.36820309</v>
      </c>
      <c r="AB68" s="31">
        <v>1.37697958</v>
      </c>
      <c r="AC68" s="31">
        <v>1.4325086300000001</v>
      </c>
      <c r="AD68" s="31">
        <v>1.4499594899999999</v>
      </c>
      <c r="AE68" s="31">
        <v>0</v>
      </c>
      <c r="AF68" s="31">
        <v>0</v>
      </c>
      <c r="AG68" s="31">
        <v>0</v>
      </c>
      <c r="AH68" s="31">
        <v>0</v>
      </c>
      <c r="AI68" s="31">
        <v>0</v>
      </c>
      <c r="AJ68" s="31">
        <v>0</v>
      </c>
      <c r="AK68" s="31">
        <v>0</v>
      </c>
      <c r="AL68" s="31" t="s">
        <v>56</v>
      </c>
      <c r="AM68" s="30">
        <f t="shared" si="2"/>
        <v>1.4325086300000001</v>
      </c>
      <c r="AN68" s="30">
        <f t="shared" si="3"/>
        <v>1.4499594899999999</v>
      </c>
      <c r="AO68" s="29" t="s">
        <v>78</v>
      </c>
      <c r="AP68" s="27"/>
    </row>
    <row r="69" spans="1:42" ht="78.75" customHeight="1" x14ac:dyDescent="0.25">
      <c r="A69" s="29" t="s">
        <v>217</v>
      </c>
      <c r="B69" s="29" t="s">
        <v>92</v>
      </c>
      <c r="C69" s="17" t="s">
        <v>234</v>
      </c>
      <c r="D69" s="17" t="s">
        <v>63</v>
      </c>
      <c r="E69" s="17" t="s">
        <v>59</v>
      </c>
      <c r="F69" s="17" t="s">
        <v>73</v>
      </c>
      <c r="G69" s="17" t="s">
        <v>71</v>
      </c>
      <c r="H69" s="17" t="s">
        <v>56</v>
      </c>
      <c r="I69" s="17" t="s">
        <v>56</v>
      </c>
      <c r="J69" s="30">
        <v>0</v>
      </c>
      <c r="K69" s="31">
        <f t="shared" si="28"/>
        <v>6.5746372399999986</v>
      </c>
      <c r="L69" s="31">
        <v>0</v>
      </c>
      <c r="M69" s="31">
        <v>0</v>
      </c>
      <c r="N69" s="31">
        <v>6.5746372399999986</v>
      </c>
      <c r="O69" s="31">
        <v>0</v>
      </c>
      <c r="P69" s="31">
        <f t="shared" si="29"/>
        <v>10.771363600000001</v>
      </c>
      <c r="Q69" s="31">
        <v>0</v>
      </c>
      <c r="R69" s="31">
        <v>0</v>
      </c>
      <c r="S69" s="31">
        <v>10.771363600000001</v>
      </c>
      <c r="T69" s="31">
        <v>0</v>
      </c>
      <c r="U69" s="31" t="s">
        <v>56</v>
      </c>
      <c r="V69" s="30">
        <f t="shared" si="30"/>
        <v>6.5746372399999986</v>
      </c>
      <c r="W69" s="31" t="s">
        <v>56</v>
      </c>
      <c r="X69" s="31">
        <v>6.5746372399999986</v>
      </c>
      <c r="Y69" s="31" t="s">
        <v>56</v>
      </c>
      <c r="Z69" s="31">
        <v>10.771363600000001</v>
      </c>
      <c r="AA69" s="31">
        <v>1.9318143699999999</v>
      </c>
      <c r="AB69" s="31">
        <v>2.2945829600000001</v>
      </c>
      <c r="AC69" s="31">
        <v>0</v>
      </c>
      <c r="AD69" s="31">
        <v>0</v>
      </c>
      <c r="AE69" s="31">
        <v>0</v>
      </c>
      <c r="AF69" s="31">
        <v>0</v>
      </c>
      <c r="AG69" s="31">
        <v>0</v>
      </c>
      <c r="AH69" s="31">
        <v>0</v>
      </c>
      <c r="AI69" s="31">
        <v>4.6428228699999998</v>
      </c>
      <c r="AJ69" s="31">
        <v>5.5621920200000003</v>
      </c>
      <c r="AK69" s="31">
        <v>2.91458862</v>
      </c>
      <c r="AL69" s="31" t="s">
        <v>56</v>
      </c>
      <c r="AM69" s="30">
        <f t="shared" si="2"/>
        <v>7.5574114899999998</v>
      </c>
      <c r="AN69" s="30">
        <f t="shared" si="3"/>
        <v>8.4767806400000012</v>
      </c>
      <c r="AO69" s="29" t="s">
        <v>78</v>
      </c>
      <c r="AP69" s="27"/>
    </row>
    <row r="70" spans="1:42" ht="78.75" customHeight="1" x14ac:dyDescent="0.25">
      <c r="A70" s="29" t="s">
        <v>217</v>
      </c>
      <c r="B70" s="29" t="s">
        <v>93</v>
      </c>
      <c r="C70" s="17" t="s">
        <v>235</v>
      </c>
      <c r="D70" s="17" t="s">
        <v>63</v>
      </c>
      <c r="E70" s="17" t="s">
        <v>59</v>
      </c>
      <c r="F70" s="17" t="s">
        <v>59</v>
      </c>
      <c r="G70" s="17" t="s">
        <v>59</v>
      </c>
      <c r="H70" s="17" t="s">
        <v>56</v>
      </c>
      <c r="I70" s="17" t="s">
        <v>56</v>
      </c>
      <c r="J70" s="30">
        <v>0</v>
      </c>
      <c r="K70" s="31">
        <f t="shared" si="28"/>
        <v>0.36320439999999998</v>
      </c>
      <c r="L70" s="31">
        <v>0</v>
      </c>
      <c r="M70" s="31">
        <v>0</v>
      </c>
      <c r="N70" s="31">
        <v>0.36320439999999998</v>
      </c>
      <c r="O70" s="31">
        <v>0</v>
      </c>
      <c r="P70" s="31">
        <f t="shared" si="29"/>
        <v>0.41722255000000003</v>
      </c>
      <c r="Q70" s="31">
        <v>0</v>
      </c>
      <c r="R70" s="31">
        <v>0</v>
      </c>
      <c r="S70" s="31">
        <v>0.41722255000000003</v>
      </c>
      <c r="T70" s="31">
        <v>0</v>
      </c>
      <c r="U70" s="31" t="s">
        <v>56</v>
      </c>
      <c r="V70" s="30">
        <f t="shared" si="30"/>
        <v>0.36320439999999998</v>
      </c>
      <c r="W70" s="31" t="s">
        <v>56</v>
      </c>
      <c r="X70" s="31">
        <v>0.36320439999999998</v>
      </c>
      <c r="Y70" s="31" t="s">
        <v>56</v>
      </c>
      <c r="Z70" s="31">
        <v>0.41722255000000003</v>
      </c>
      <c r="AA70" s="31">
        <v>0.36320439999999998</v>
      </c>
      <c r="AB70" s="31">
        <v>0.41722255000000003</v>
      </c>
      <c r="AC70" s="31">
        <v>0</v>
      </c>
      <c r="AD70" s="31">
        <v>0</v>
      </c>
      <c r="AE70" s="31">
        <v>0</v>
      </c>
      <c r="AF70" s="31">
        <v>0</v>
      </c>
      <c r="AG70" s="31">
        <v>0</v>
      </c>
      <c r="AH70" s="31">
        <v>0</v>
      </c>
      <c r="AI70" s="31">
        <v>0</v>
      </c>
      <c r="AJ70" s="31">
        <v>0</v>
      </c>
      <c r="AK70" s="31">
        <v>0</v>
      </c>
      <c r="AL70" s="31" t="s">
        <v>56</v>
      </c>
      <c r="AM70" s="30">
        <f t="shared" si="2"/>
        <v>0</v>
      </c>
      <c r="AN70" s="30">
        <f t="shared" si="3"/>
        <v>0</v>
      </c>
      <c r="AO70" s="29" t="s">
        <v>78</v>
      </c>
      <c r="AP70" s="27"/>
    </row>
    <row r="71" spans="1:42" ht="78.75" customHeight="1" x14ac:dyDescent="0.25">
      <c r="A71" s="29" t="s">
        <v>217</v>
      </c>
      <c r="B71" s="29" t="s">
        <v>94</v>
      </c>
      <c r="C71" s="17" t="s">
        <v>236</v>
      </c>
      <c r="D71" s="17" t="s">
        <v>63</v>
      </c>
      <c r="E71" s="17" t="s">
        <v>59</v>
      </c>
      <c r="F71" s="17" t="s">
        <v>59</v>
      </c>
      <c r="G71" s="17" t="s">
        <v>59</v>
      </c>
      <c r="H71" s="17" t="s">
        <v>56</v>
      </c>
      <c r="I71" s="17" t="s">
        <v>56</v>
      </c>
      <c r="J71" s="30">
        <v>0</v>
      </c>
      <c r="K71" s="31">
        <f t="shared" si="28"/>
        <v>0.65805321000000006</v>
      </c>
      <c r="L71" s="31">
        <v>0</v>
      </c>
      <c r="M71" s="31">
        <v>0</v>
      </c>
      <c r="N71" s="31">
        <v>0.65805321000000006</v>
      </c>
      <c r="O71" s="31">
        <v>0</v>
      </c>
      <c r="P71" s="31">
        <f t="shared" si="29"/>
        <v>0.64453784999999997</v>
      </c>
      <c r="Q71" s="31">
        <v>0</v>
      </c>
      <c r="R71" s="31">
        <v>0</v>
      </c>
      <c r="S71" s="31">
        <v>0.64453784999999997</v>
      </c>
      <c r="T71" s="31">
        <v>0</v>
      </c>
      <c r="U71" s="31" t="s">
        <v>56</v>
      </c>
      <c r="V71" s="30">
        <f t="shared" si="30"/>
        <v>0.65805321000000006</v>
      </c>
      <c r="W71" s="31" t="s">
        <v>56</v>
      </c>
      <c r="X71" s="31">
        <v>0.65805321000000006</v>
      </c>
      <c r="Y71" s="31" t="s">
        <v>56</v>
      </c>
      <c r="Z71" s="31">
        <v>0.64453784999999997</v>
      </c>
      <c r="AA71" s="31">
        <v>0.65805321000000006</v>
      </c>
      <c r="AB71" s="31">
        <v>0.64453784999999997</v>
      </c>
      <c r="AC71" s="31">
        <v>0</v>
      </c>
      <c r="AD71" s="31">
        <v>0</v>
      </c>
      <c r="AE71" s="31">
        <v>0</v>
      </c>
      <c r="AF71" s="31">
        <v>0</v>
      </c>
      <c r="AG71" s="31">
        <v>0</v>
      </c>
      <c r="AH71" s="31">
        <v>0</v>
      </c>
      <c r="AI71" s="31">
        <v>0</v>
      </c>
      <c r="AJ71" s="31">
        <v>0</v>
      </c>
      <c r="AK71" s="31">
        <v>0</v>
      </c>
      <c r="AL71" s="31" t="s">
        <v>56</v>
      </c>
      <c r="AM71" s="30">
        <f t="shared" si="2"/>
        <v>0</v>
      </c>
      <c r="AN71" s="30">
        <f t="shared" si="3"/>
        <v>0</v>
      </c>
      <c r="AO71" s="29" t="s">
        <v>78</v>
      </c>
      <c r="AP71" s="27"/>
    </row>
    <row r="72" spans="1:42" ht="78.75" customHeight="1" x14ac:dyDescent="0.25">
      <c r="A72" s="29" t="s">
        <v>217</v>
      </c>
      <c r="B72" s="29" t="s">
        <v>95</v>
      </c>
      <c r="C72" s="17" t="s">
        <v>237</v>
      </c>
      <c r="D72" s="17" t="s">
        <v>63</v>
      </c>
      <c r="E72" s="17" t="s">
        <v>59</v>
      </c>
      <c r="F72" s="17" t="s">
        <v>59</v>
      </c>
      <c r="G72" s="17" t="s">
        <v>59</v>
      </c>
      <c r="H72" s="17" t="s">
        <v>56</v>
      </c>
      <c r="I72" s="17" t="s">
        <v>56</v>
      </c>
      <c r="J72" s="30">
        <v>0</v>
      </c>
      <c r="K72" s="31">
        <f t="shared" si="28"/>
        <v>2.4803217700000002</v>
      </c>
      <c r="L72" s="31">
        <v>0</v>
      </c>
      <c r="M72" s="31">
        <v>0</v>
      </c>
      <c r="N72" s="31">
        <v>2.4803217700000002</v>
      </c>
      <c r="O72" s="31">
        <v>0</v>
      </c>
      <c r="P72" s="31">
        <f t="shared" si="29"/>
        <v>2.1277428</v>
      </c>
      <c r="Q72" s="31">
        <v>0</v>
      </c>
      <c r="R72" s="31">
        <v>0</v>
      </c>
      <c r="S72" s="31">
        <v>2.1277428</v>
      </c>
      <c r="T72" s="31">
        <v>0</v>
      </c>
      <c r="U72" s="31" t="s">
        <v>56</v>
      </c>
      <c r="V72" s="30">
        <f t="shared" si="30"/>
        <v>2.4803217700000002</v>
      </c>
      <c r="W72" s="31" t="s">
        <v>56</v>
      </c>
      <c r="X72" s="31">
        <v>2.4803217700000002</v>
      </c>
      <c r="Y72" s="31" t="s">
        <v>56</v>
      </c>
      <c r="Z72" s="31">
        <v>2.1277428</v>
      </c>
      <c r="AA72" s="31">
        <v>2.4803217700000002</v>
      </c>
      <c r="AB72" s="31">
        <v>2.1277428</v>
      </c>
      <c r="AC72" s="31">
        <v>0</v>
      </c>
      <c r="AD72" s="31">
        <v>0</v>
      </c>
      <c r="AE72" s="31">
        <v>0</v>
      </c>
      <c r="AF72" s="31">
        <v>0</v>
      </c>
      <c r="AG72" s="31">
        <v>0</v>
      </c>
      <c r="AH72" s="31">
        <v>0</v>
      </c>
      <c r="AI72" s="31">
        <v>0</v>
      </c>
      <c r="AJ72" s="31">
        <v>0</v>
      </c>
      <c r="AK72" s="31">
        <v>0</v>
      </c>
      <c r="AL72" s="31" t="s">
        <v>56</v>
      </c>
      <c r="AM72" s="30">
        <f t="shared" si="2"/>
        <v>0</v>
      </c>
      <c r="AN72" s="30">
        <f t="shared" si="3"/>
        <v>0</v>
      </c>
      <c r="AO72" s="29" t="s">
        <v>78</v>
      </c>
      <c r="AP72" s="27"/>
    </row>
    <row r="73" spans="1:42" ht="31.5" customHeight="1" x14ac:dyDescent="0.25">
      <c r="A73" s="29" t="s">
        <v>217</v>
      </c>
      <c r="B73" s="29" t="s">
        <v>96</v>
      </c>
      <c r="C73" s="17" t="s">
        <v>238</v>
      </c>
      <c r="D73" s="17" t="s">
        <v>63</v>
      </c>
      <c r="E73" s="17" t="s">
        <v>59</v>
      </c>
      <c r="F73" s="17" t="s">
        <v>56</v>
      </c>
      <c r="G73" s="17" t="s">
        <v>59</v>
      </c>
      <c r="H73" s="17" t="s">
        <v>56</v>
      </c>
      <c r="I73" s="17" t="s">
        <v>56</v>
      </c>
      <c r="J73" s="30">
        <v>0</v>
      </c>
      <c r="K73" s="31">
        <f t="shared" si="28"/>
        <v>0</v>
      </c>
      <c r="L73" s="31">
        <v>0</v>
      </c>
      <c r="M73" s="31">
        <v>0</v>
      </c>
      <c r="N73" s="31">
        <v>0</v>
      </c>
      <c r="O73" s="31">
        <v>0</v>
      </c>
      <c r="P73" s="31">
        <f t="shared" si="29"/>
        <v>0.68169948000000002</v>
      </c>
      <c r="Q73" s="31">
        <v>0</v>
      </c>
      <c r="R73" s="31">
        <v>0</v>
      </c>
      <c r="S73" s="31">
        <v>0.68169948000000002</v>
      </c>
      <c r="T73" s="31">
        <v>0</v>
      </c>
      <c r="U73" s="31" t="s">
        <v>56</v>
      </c>
      <c r="V73" s="30">
        <f t="shared" si="30"/>
        <v>0</v>
      </c>
      <c r="W73" s="31" t="s">
        <v>56</v>
      </c>
      <c r="X73" s="31">
        <v>0</v>
      </c>
      <c r="Y73" s="31" t="s">
        <v>56</v>
      </c>
      <c r="Z73" s="31">
        <v>0.68169948000000002</v>
      </c>
      <c r="AA73" s="31">
        <v>0</v>
      </c>
      <c r="AB73" s="31">
        <v>0.68169948000000002</v>
      </c>
      <c r="AC73" s="31">
        <v>0</v>
      </c>
      <c r="AD73" s="31">
        <v>0</v>
      </c>
      <c r="AE73" s="31">
        <v>0</v>
      </c>
      <c r="AF73" s="31">
        <v>0</v>
      </c>
      <c r="AG73" s="31">
        <v>0</v>
      </c>
      <c r="AH73" s="31">
        <v>0</v>
      </c>
      <c r="AI73" s="31">
        <v>0</v>
      </c>
      <c r="AJ73" s="31">
        <v>0</v>
      </c>
      <c r="AK73" s="31">
        <v>0</v>
      </c>
      <c r="AL73" s="31" t="s">
        <v>56</v>
      </c>
      <c r="AM73" s="30">
        <f t="shared" si="2"/>
        <v>0</v>
      </c>
      <c r="AN73" s="30">
        <f t="shared" si="3"/>
        <v>0</v>
      </c>
      <c r="AO73" s="29" t="s">
        <v>97</v>
      </c>
      <c r="AP73" s="27"/>
    </row>
    <row r="74" spans="1:42" ht="47.25" customHeight="1" x14ac:dyDescent="0.25">
      <c r="A74" s="29" t="s">
        <v>217</v>
      </c>
      <c r="B74" s="29" t="s">
        <v>98</v>
      </c>
      <c r="C74" s="17" t="s">
        <v>239</v>
      </c>
      <c r="D74" s="17" t="s">
        <v>63</v>
      </c>
      <c r="E74" s="17" t="s">
        <v>59</v>
      </c>
      <c r="F74" s="17" t="s">
        <v>56</v>
      </c>
      <c r="G74" s="17" t="s">
        <v>59</v>
      </c>
      <c r="H74" s="17" t="s">
        <v>56</v>
      </c>
      <c r="I74" s="17" t="s">
        <v>56</v>
      </c>
      <c r="J74" s="30">
        <v>0</v>
      </c>
      <c r="K74" s="31">
        <f t="shared" si="28"/>
        <v>0</v>
      </c>
      <c r="L74" s="31">
        <v>0</v>
      </c>
      <c r="M74" s="31">
        <v>0</v>
      </c>
      <c r="N74" s="31">
        <v>0</v>
      </c>
      <c r="O74" s="31">
        <v>0</v>
      </c>
      <c r="P74" s="31">
        <f t="shared" si="29"/>
        <v>3.3848846400000001</v>
      </c>
      <c r="Q74" s="31">
        <v>0</v>
      </c>
      <c r="R74" s="31">
        <v>0</v>
      </c>
      <c r="S74" s="31">
        <v>3.3848846400000001</v>
      </c>
      <c r="T74" s="31">
        <v>0</v>
      </c>
      <c r="U74" s="31" t="s">
        <v>56</v>
      </c>
      <c r="V74" s="30">
        <f t="shared" si="30"/>
        <v>0</v>
      </c>
      <c r="W74" s="31" t="s">
        <v>56</v>
      </c>
      <c r="X74" s="31">
        <v>0</v>
      </c>
      <c r="Y74" s="31" t="s">
        <v>56</v>
      </c>
      <c r="Z74" s="31">
        <v>3.3848846400000001</v>
      </c>
      <c r="AA74" s="31">
        <v>0</v>
      </c>
      <c r="AB74" s="31">
        <v>3.3848846400000001</v>
      </c>
      <c r="AC74" s="31">
        <v>0</v>
      </c>
      <c r="AD74" s="31">
        <v>0</v>
      </c>
      <c r="AE74" s="31">
        <v>0</v>
      </c>
      <c r="AF74" s="31">
        <v>0</v>
      </c>
      <c r="AG74" s="31">
        <v>0</v>
      </c>
      <c r="AH74" s="31">
        <v>0</v>
      </c>
      <c r="AI74" s="31">
        <v>0</v>
      </c>
      <c r="AJ74" s="31">
        <v>0</v>
      </c>
      <c r="AK74" s="31">
        <v>0</v>
      </c>
      <c r="AL74" s="31" t="s">
        <v>56</v>
      </c>
      <c r="AM74" s="30">
        <f t="shared" si="2"/>
        <v>0</v>
      </c>
      <c r="AN74" s="30">
        <f t="shared" si="3"/>
        <v>0</v>
      </c>
      <c r="AO74" s="29" t="s">
        <v>99</v>
      </c>
      <c r="AP74" s="27"/>
    </row>
    <row r="75" spans="1:42" ht="47.25" customHeight="1" x14ac:dyDescent="0.25">
      <c r="A75" s="29" t="s">
        <v>217</v>
      </c>
      <c r="B75" s="29" t="s">
        <v>100</v>
      </c>
      <c r="C75" s="17" t="s">
        <v>240</v>
      </c>
      <c r="D75" s="17" t="s">
        <v>63</v>
      </c>
      <c r="E75" s="17" t="s">
        <v>58</v>
      </c>
      <c r="F75" s="17" t="s">
        <v>56</v>
      </c>
      <c r="G75" s="17" t="s">
        <v>58</v>
      </c>
      <c r="H75" s="17" t="s">
        <v>56</v>
      </c>
      <c r="I75" s="17" t="s">
        <v>56</v>
      </c>
      <c r="J75" s="30">
        <v>0</v>
      </c>
      <c r="K75" s="31">
        <f t="shared" si="28"/>
        <v>0</v>
      </c>
      <c r="L75" s="31">
        <v>0</v>
      </c>
      <c r="M75" s="31">
        <v>0</v>
      </c>
      <c r="N75" s="31">
        <v>0</v>
      </c>
      <c r="O75" s="31">
        <v>0</v>
      </c>
      <c r="P75" s="31">
        <f t="shared" si="29"/>
        <v>2.71479341</v>
      </c>
      <c r="Q75" s="31">
        <v>0</v>
      </c>
      <c r="R75" s="31">
        <v>0</v>
      </c>
      <c r="S75" s="31">
        <v>2.71479341</v>
      </c>
      <c r="T75" s="31">
        <v>0</v>
      </c>
      <c r="U75" s="31" t="s">
        <v>56</v>
      </c>
      <c r="V75" s="30">
        <f t="shared" si="30"/>
        <v>0</v>
      </c>
      <c r="W75" s="31" t="s">
        <v>56</v>
      </c>
      <c r="X75" s="31">
        <v>0</v>
      </c>
      <c r="Y75" s="31" t="s">
        <v>56</v>
      </c>
      <c r="Z75" s="31">
        <v>2.71479341</v>
      </c>
      <c r="AA75" s="31">
        <v>0</v>
      </c>
      <c r="AB75" s="31">
        <v>0</v>
      </c>
      <c r="AC75" s="31">
        <v>0</v>
      </c>
      <c r="AD75" s="31">
        <v>2.71479341</v>
      </c>
      <c r="AE75" s="31">
        <v>0</v>
      </c>
      <c r="AF75" s="31">
        <v>0</v>
      </c>
      <c r="AG75" s="31">
        <v>0</v>
      </c>
      <c r="AH75" s="31">
        <v>0</v>
      </c>
      <c r="AI75" s="31">
        <v>0</v>
      </c>
      <c r="AJ75" s="31">
        <v>0</v>
      </c>
      <c r="AK75" s="31">
        <v>0</v>
      </c>
      <c r="AL75" s="31" t="s">
        <v>56</v>
      </c>
      <c r="AM75" s="30">
        <f t="shared" si="2"/>
        <v>0</v>
      </c>
      <c r="AN75" s="30">
        <f t="shared" si="3"/>
        <v>2.71479341</v>
      </c>
      <c r="AO75" s="29" t="s">
        <v>99</v>
      </c>
      <c r="AP75" s="27"/>
    </row>
    <row r="76" spans="1:42" ht="47.25" customHeight="1" x14ac:dyDescent="0.25">
      <c r="A76" s="29" t="s">
        <v>217</v>
      </c>
      <c r="B76" s="29" t="s">
        <v>101</v>
      </c>
      <c r="C76" s="17" t="s">
        <v>241</v>
      </c>
      <c r="D76" s="17" t="s">
        <v>63</v>
      </c>
      <c r="E76" s="17" t="s">
        <v>61</v>
      </c>
      <c r="F76" s="17" t="s">
        <v>56</v>
      </c>
      <c r="G76" s="17" t="s">
        <v>61</v>
      </c>
      <c r="H76" s="17" t="s">
        <v>56</v>
      </c>
      <c r="I76" s="17" t="s">
        <v>56</v>
      </c>
      <c r="J76" s="30">
        <v>0</v>
      </c>
      <c r="K76" s="31">
        <f t="shared" si="28"/>
        <v>0</v>
      </c>
      <c r="L76" s="31">
        <v>0</v>
      </c>
      <c r="M76" s="31">
        <v>0</v>
      </c>
      <c r="N76" s="31">
        <v>0</v>
      </c>
      <c r="O76" s="31">
        <v>0</v>
      </c>
      <c r="P76" s="31">
        <f t="shared" si="29"/>
        <v>0.75228536999999995</v>
      </c>
      <c r="Q76" s="31">
        <v>0</v>
      </c>
      <c r="R76" s="31">
        <v>0</v>
      </c>
      <c r="S76" s="31">
        <v>0.75228536999999995</v>
      </c>
      <c r="T76" s="31">
        <v>0</v>
      </c>
      <c r="U76" s="31" t="s">
        <v>56</v>
      </c>
      <c r="V76" s="30">
        <f t="shared" si="30"/>
        <v>0</v>
      </c>
      <c r="W76" s="31" t="s">
        <v>56</v>
      </c>
      <c r="X76" s="31">
        <v>0</v>
      </c>
      <c r="Y76" s="31" t="s">
        <v>56</v>
      </c>
      <c r="Z76" s="31">
        <v>0.75228536999999995</v>
      </c>
      <c r="AA76" s="31">
        <v>0</v>
      </c>
      <c r="AB76" s="31">
        <v>0</v>
      </c>
      <c r="AC76" s="31">
        <v>0</v>
      </c>
      <c r="AD76" s="31">
        <v>0</v>
      </c>
      <c r="AE76" s="31">
        <v>0</v>
      </c>
      <c r="AF76" s="31">
        <v>0.75228536999999995</v>
      </c>
      <c r="AG76" s="31">
        <v>0</v>
      </c>
      <c r="AH76" s="31">
        <v>0</v>
      </c>
      <c r="AI76" s="31">
        <v>0</v>
      </c>
      <c r="AJ76" s="31">
        <v>0</v>
      </c>
      <c r="AK76" s="31">
        <v>0</v>
      </c>
      <c r="AL76" s="31" t="s">
        <v>56</v>
      </c>
      <c r="AM76" s="30">
        <f t="shared" si="2"/>
        <v>0</v>
      </c>
      <c r="AN76" s="30">
        <f t="shared" si="3"/>
        <v>0.75228536999999995</v>
      </c>
      <c r="AO76" s="29" t="s">
        <v>99</v>
      </c>
      <c r="AP76" s="27"/>
    </row>
    <row r="77" spans="1:42" ht="47.25" customHeight="1" x14ac:dyDescent="0.25">
      <c r="A77" s="29" t="s">
        <v>217</v>
      </c>
      <c r="B77" s="29" t="s">
        <v>102</v>
      </c>
      <c r="C77" s="17" t="s">
        <v>242</v>
      </c>
      <c r="D77" s="17" t="s">
        <v>63</v>
      </c>
      <c r="E77" s="17" t="s">
        <v>61</v>
      </c>
      <c r="F77" s="17" t="s">
        <v>56</v>
      </c>
      <c r="G77" s="17" t="s">
        <v>61</v>
      </c>
      <c r="H77" s="17" t="s">
        <v>56</v>
      </c>
      <c r="I77" s="17" t="s">
        <v>56</v>
      </c>
      <c r="J77" s="30">
        <v>0</v>
      </c>
      <c r="K77" s="31">
        <f t="shared" si="28"/>
        <v>0</v>
      </c>
      <c r="L77" s="31">
        <v>0</v>
      </c>
      <c r="M77" s="31">
        <v>0</v>
      </c>
      <c r="N77" s="31">
        <v>0</v>
      </c>
      <c r="O77" s="31">
        <v>0</v>
      </c>
      <c r="P77" s="31">
        <f t="shared" si="29"/>
        <v>0.75228536999999995</v>
      </c>
      <c r="Q77" s="31">
        <v>0</v>
      </c>
      <c r="R77" s="31">
        <v>0</v>
      </c>
      <c r="S77" s="31">
        <v>0.75228536999999995</v>
      </c>
      <c r="T77" s="31">
        <v>0</v>
      </c>
      <c r="U77" s="31" t="s">
        <v>56</v>
      </c>
      <c r="V77" s="30">
        <f t="shared" si="30"/>
        <v>0</v>
      </c>
      <c r="W77" s="31" t="s">
        <v>56</v>
      </c>
      <c r="X77" s="31">
        <v>0</v>
      </c>
      <c r="Y77" s="31" t="s">
        <v>56</v>
      </c>
      <c r="Z77" s="31">
        <v>0.75228536999999995</v>
      </c>
      <c r="AA77" s="31">
        <v>0</v>
      </c>
      <c r="AB77" s="31">
        <v>0</v>
      </c>
      <c r="AC77" s="31">
        <v>0</v>
      </c>
      <c r="AD77" s="31">
        <v>0</v>
      </c>
      <c r="AE77" s="31">
        <v>0</v>
      </c>
      <c r="AF77" s="31">
        <v>0.75228536999999995</v>
      </c>
      <c r="AG77" s="31">
        <v>0</v>
      </c>
      <c r="AH77" s="31">
        <v>0</v>
      </c>
      <c r="AI77" s="31">
        <v>0</v>
      </c>
      <c r="AJ77" s="31">
        <v>0</v>
      </c>
      <c r="AK77" s="31">
        <v>0</v>
      </c>
      <c r="AL77" s="31" t="s">
        <v>56</v>
      </c>
      <c r="AM77" s="30">
        <f t="shared" si="2"/>
        <v>0</v>
      </c>
      <c r="AN77" s="30">
        <f t="shared" si="3"/>
        <v>0.75228536999999995</v>
      </c>
      <c r="AO77" s="29" t="s">
        <v>99</v>
      </c>
      <c r="AP77" s="27"/>
    </row>
    <row r="78" spans="1:42" ht="78.75" customHeight="1" x14ac:dyDescent="0.25">
      <c r="A78" s="29" t="s">
        <v>217</v>
      </c>
      <c r="B78" s="29" t="s">
        <v>103</v>
      </c>
      <c r="C78" s="17" t="s">
        <v>243</v>
      </c>
      <c r="D78" s="17" t="s">
        <v>63</v>
      </c>
      <c r="E78" s="17" t="s">
        <v>86</v>
      </c>
      <c r="F78" s="17" t="s">
        <v>73</v>
      </c>
      <c r="G78" s="17" t="s">
        <v>71</v>
      </c>
      <c r="H78" s="17" t="s">
        <v>56</v>
      </c>
      <c r="I78" s="17" t="s">
        <v>56</v>
      </c>
      <c r="J78" s="30">
        <v>0</v>
      </c>
      <c r="K78" s="31">
        <f t="shared" si="28"/>
        <v>4.5222159099999999</v>
      </c>
      <c r="L78" s="31">
        <v>0</v>
      </c>
      <c r="M78" s="31">
        <v>0</v>
      </c>
      <c r="N78" s="31">
        <v>4.5222159099999999</v>
      </c>
      <c r="O78" s="31">
        <v>0</v>
      </c>
      <c r="P78" s="31">
        <f t="shared" si="29"/>
        <v>5.2657524299999992</v>
      </c>
      <c r="Q78" s="31">
        <v>0</v>
      </c>
      <c r="R78" s="31">
        <v>0</v>
      </c>
      <c r="S78" s="31">
        <v>5.2657524299999992</v>
      </c>
      <c r="T78" s="31">
        <v>0</v>
      </c>
      <c r="U78" s="31" t="s">
        <v>56</v>
      </c>
      <c r="V78" s="30">
        <f t="shared" si="30"/>
        <v>2.49637215</v>
      </c>
      <c r="W78" s="31" t="s">
        <v>56</v>
      </c>
      <c r="X78" s="31">
        <v>2.49637215</v>
      </c>
      <c r="Y78" s="31" t="s">
        <v>56</v>
      </c>
      <c r="Z78" s="31">
        <v>5.2657524299999992</v>
      </c>
      <c r="AA78" s="31">
        <v>0</v>
      </c>
      <c r="AB78" s="31">
        <v>0</v>
      </c>
      <c r="AC78" s="31">
        <v>0</v>
      </c>
      <c r="AD78" s="31">
        <v>0</v>
      </c>
      <c r="AE78" s="31">
        <v>0</v>
      </c>
      <c r="AF78" s="31">
        <v>0</v>
      </c>
      <c r="AG78" s="31">
        <v>1.21952719</v>
      </c>
      <c r="AH78" s="31">
        <v>1.2405744999999999</v>
      </c>
      <c r="AI78" s="31">
        <v>1.27684496</v>
      </c>
      <c r="AJ78" s="31">
        <v>1.30012207</v>
      </c>
      <c r="AK78" s="31">
        <v>2.7250558599999999</v>
      </c>
      <c r="AL78" s="31" t="s">
        <v>56</v>
      </c>
      <c r="AM78" s="30">
        <f t="shared" si="2"/>
        <v>5.2214280100000003</v>
      </c>
      <c r="AN78" s="30">
        <f t="shared" si="3"/>
        <v>5.2657524299999992</v>
      </c>
      <c r="AO78" s="29" t="s">
        <v>78</v>
      </c>
      <c r="AP78" s="27"/>
    </row>
    <row r="79" spans="1:42" ht="78.75" customHeight="1" x14ac:dyDescent="0.25">
      <c r="A79" s="29" t="s">
        <v>217</v>
      </c>
      <c r="B79" s="29" t="s">
        <v>104</v>
      </c>
      <c r="C79" s="17" t="s">
        <v>244</v>
      </c>
      <c r="D79" s="17" t="s">
        <v>63</v>
      </c>
      <c r="E79" s="17" t="s">
        <v>58</v>
      </c>
      <c r="F79" s="17" t="s">
        <v>73</v>
      </c>
      <c r="G79" s="17" t="s">
        <v>71</v>
      </c>
      <c r="H79" s="17" t="s">
        <v>56</v>
      </c>
      <c r="I79" s="17" t="s">
        <v>56</v>
      </c>
      <c r="J79" s="30">
        <v>0</v>
      </c>
      <c r="K79" s="31">
        <f t="shared" si="28"/>
        <v>3.1891564300000002</v>
      </c>
      <c r="L79" s="31">
        <v>0</v>
      </c>
      <c r="M79" s="31">
        <v>0</v>
      </c>
      <c r="N79" s="31">
        <v>3.1891564300000002</v>
      </c>
      <c r="O79" s="31">
        <v>0</v>
      </c>
      <c r="P79" s="31">
        <f t="shared" si="29"/>
        <v>4.4474514999999997</v>
      </c>
      <c r="Q79" s="31">
        <v>0</v>
      </c>
      <c r="R79" s="31">
        <v>0</v>
      </c>
      <c r="S79" s="31">
        <v>4.4474514999999997</v>
      </c>
      <c r="T79" s="31">
        <v>0</v>
      </c>
      <c r="U79" s="31" t="s">
        <v>56</v>
      </c>
      <c r="V79" s="30">
        <f t="shared" si="30"/>
        <v>3.1891564300000002</v>
      </c>
      <c r="W79" s="31" t="s">
        <v>56</v>
      </c>
      <c r="X79" s="31">
        <v>3.1891564300000002</v>
      </c>
      <c r="Y79" s="31" t="s">
        <v>56</v>
      </c>
      <c r="Z79" s="31">
        <v>4.4474514999999997</v>
      </c>
      <c r="AA79" s="31">
        <v>0</v>
      </c>
      <c r="AB79" s="31">
        <v>0</v>
      </c>
      <c r="AC79" s="31">
        <v>0.98311208000000005</v>
      </c>
      <c r="AD79" s="31">
        <v>0.99817157000000001</v>
      </c>
      <c r="AE79" s="31">
        <v>0</v>
      </c>
      <c r="AF79" s="31">
        <v>0</v>
      </c>
      <c r="AG79" s="31">
        <v>1.0776963100000001</v>
      </c>
      <c r="AH79" s="31">
        <v>1.0962958199999999</v>
      </c>
      <c r="AI79" s="31">
        <v>1.1283480400000001</v>
      </c>
      <c r="AJ79" s="31">
        <v>1.14891802</v>
      </c>
      <c r="AK79" s="31">
        <v>1.20406609</v>
      </c>
      <c r="AL79" s="31" t="s">
        <v>56</v>
      </c>
      <c r="AM79" s="30">
        <f t="shared" si="2"/>
        <v>4.3932225200000001</v>
      </c>
      <c r="AN79" s="30">
        <f t="shared" si="3"/>
        <v>4.4474514999999997</v>
      </c>
      <c r="AO79" s="29" t="s">
        <v>78</v>
      </c>
      <c r="AP79" s="27"/>
    </row>
    <row r="80" spans="1:42" ht="78.75" customHeight="1" x14ac:dyDescent="0.25">
      <c r="A80" s="29" t="s">
        <v>217</v>
      </c>
      <c r="B80" s="29" t="s">
        <v>105</v>
      </c>
      <c r="C80" s="17" t="s">
        <v>245</v>
      </c>
      <c r="D80" s="17" t="s">
        <v>63</v>
      </c>
      <c r="E80" s="17" t="s">
        <v>61</v>
      </c>
      <c r="F80" s="17" t="s">
        <v>86</v>
      </c>
      <c r="G80" s="17" t="s">
        <v>71</v>
      </c>
      <c r="H80" s="17" t="s">
        <v>56</v>
      </c>
      <c r="I80" s="17" t="s">
        <v>56</v>
      </c>
      <c r="J80" s="30">
        <v>0</v>
      </c>
      <c r="K80" s="31">
        <f t="shared" si="28"/>
        <v>0.292605</v>
      </c>
      <c r="L80" s="31">
        <v>0</v>
      </c>
      <c r="M80" s="31">
        <v>0</v>
      </c>
      <c r="N80" s="31">
        <v>0.292605</v>
      </c>
      <c r="O80" s="31">
        <v>0</v>
      </c>
      <c r="P80" s="31">
        <f t="shared" si="29"/>
        <v>0.46472703999999998</v>
      </c>
      <c r="Q80" s="31">
        <v>0</v>
      </c>
      <c r="R80" s="31">
        <v>0</v>
      </c>
      <c r="S80" s="31">
        <v>0.46472703999999998</v>
      </c>
      <c r="T80" s="31">
        <v>0</v>
      </c>
      <c r="U80" s="31" t="s">
        <v>56</v>
      </c>
      <c r="V80" s="30">
        <f t="shared" si="30"/>
        <v>0.292605</v>
      </c>
      <c r="W80" s="31" t="s">
        <v>56</v>
      </c>
      <c r="X80" s="31">
        <v>0.292605</v>
      </c>
      <c r="Y80" s="31" t="s">
        <v>56</v>
      </c>
      <c r="Z80" s="31">
        <v>0.46472703999999998</v>
      </c>
      <c r="AA80" s="31">
        <v>0</v>
      </c>
      <c r="AB80" s="31">
        <v>0</v>
      </c>
      <c r="AC80" s="31">
        <v>0</v>
      </c>
      <c r="AD80" s="31">
        <v>0</v>
      </c>
      <c r="AE80" s="31">
        <v>0.14294333000000001</v>
      </c>
      <c r="AF80" s="31">
        <v>0.14527156999999999</v>
      </c>
      <c r="AG80" s="31">
        <v>0.14966167</v>
      </c>
      <c r="AH80" s="31">
        <v>0.15224461</v>
      </c>
      <c r="AI80" s="31">
        <v>0</v>
      </c>
      <c r="AJ80" s="31">
        <v>0</v>
      </c>
      <c r="AK80" s="31">
        <v>0.16721085999999999</v>
      </c>
      <c r="AL80" s="31" t="s">
        <v>56</v>
      </c>
      <c r="AM80" s="30">
        <f t="shared" si="2"/>
        <v>0.45981585999999997</v>
      </c>
      <c r="AN80" s="30">
        <f t="shared" si="3"/>
        <v>0.46472703999999998</v>
      </c>
      <c r="AO80" s="29" t="s">
        <v>78</v>
      </c>
      <c r="AP80" s="27"/>
    </row>
    <row r="81" spans="1:42" ht="78.75" customHeight="1" x14ac:dyDescent="0.25">
      <c r="A81" s="29" t="s">
        <v>217</v>
      </c>
      <c r="B81" s="29" t="s">
        <v>106</v>
      </c>
      <c r="C81" s="17" t="s">
        <v>246</v>
      </c>
      <c r="D81" s="17" t="s">
        <v>63</v>
      </c>
      <c r="E81" s="17" t="s">
        <v>58</v>
      </c>
      <c r="F81" s="17" t="s">
        <v>61</v>
      </c>
      <c r="G81" s="17" t="s">
        <v>61</v>
      </c>
      <c r="H81" s="17" t="s">
        <v>56</v>
      </c>
      <c r="I81" s="17" t="s">
        <v>56</v>
      </c>
      <c r="J81" s="30">
        <v>0</v>
      </c>
      <c r="K81" s="31">
        <f t="shared" si="28"/>
        <v>1.3983971799999999</v>
      </c>
      <c r="L81" s="31">
        <v>0</v>
      </c>
      <c r="M81" s="31">
        <v>0</v>
      </c>
      <c r="N81" s="31">
        <v>1.3983971799999999</v>
      </c>
      <c r="O81" s="31">
        <v>0</v>
      </c>
      <c r="P81" s="31">
        <f t="shared" si="29"/>
        <v>2.86918294</v>
      </c>
      <c r="Q81" s="31">
        <v>0</v>
      </c>
      <c r="R81" s="31">
        <v>0</v>
      </c>
      <c r="S81" s="31">
        <v>2.86918294</v>
      </c>
      <c r="T81" s="31">
        <v>0</v>
      </c>
      <c r="U81" s="31" t="s">
        <v>56</v>
      </c>
      <c r="V81" s="30">
        <f t="shared" si="30"/>
        <v>1.3983971799999999</v>
      </c>
      <c r="W81" s="31" t="s">
        <v>56</v>
      </c>
      <c r="X81" s="31">
        <v>1.3983971799999999</v>
      </c>
      <c r="Y81" s="31" t="s">
        <v>56</v>
      </c>
      <c r="Z81" s="31">
        <v>2.86918294</v>
      </c>
      <c r="AA81" s="31">
        <v>0</v>
      </c>
      <c r="AB81" s="31">
        <v>0</v>
      </c>
      <c r="AC81" s="31">
        <v>0.78330608000000002</v>
      </c>
      <c r="AD81" s="31">
        <v>1.6064854099999999</v>
      </c>
      <c r="AE81" s="31">
        <v>0.6150911</v>
      </c>
      <c r="AF81" s="31">
        <v>1.2626975300000001</v>
      </c>
      <c r="AG81" s="31">
        <v>0</v>
      </c>
      <c r="AH81" s="31">
        <v>0</v>
      </c>
      <c r="AI81" s="31">
        <v>0</v>
      </c>
      <c r="AJ81" s="31">
        <v>0</v>
      </c>
      <c r="AK81" s="31">
        <v>0</v>
      </c>
      <c r="AL81" s="31" t="s">
        <v>56</v>
      </c>
      <c r="AM81" s="30">
        <f t="shared" si="2"/>
        <v>1.3983971799999999</v>
      </c>
      <c r="AN81" s="30">
        <f t="shared" si="3"/>
        <v>2.86918294</v>
      </c>
      <c r="AO81" s="29" t="s">
        <v>78</v>
      </c>
      <c r="AP81" s="27"/>
    </row>
    <row r="82" spans="1:42" ht="110.25" customHeight="1" x14ac:dyDescent="0.25">
      <c r="A82" s="29" t="s">
        <v>217</v>
      </c>
      <c r="B82" s="29" t="s">
        <v>107</v>
      </c>
      <c r="C82" s="17" t="s">
        <v>247</v>
      </c>
      <c r="D82" s="17" t="s">
        <v>63</v>
      </c>
      <c r="E82" s="17" t="s">
        <v>56</v>
      </c>
      <c r="F82" s="17" t="s">
        <v>73</v>
      </c>
      <c r="G82" s="17" t="s">
        <v>56</v>
      </c>
      <c r="H82" s="17" t="s">
        <v>56</v>
      </c>
      <c r="I82" s="17" t="s">
        <v>56</v>
      </c>
      <c r="J82" s="30">
        <v>0</v>
      </c>
      <c r="K82" s="31">
        <f t="shared" si="28"/>
        <v>2.22423627</v>
      </c>
      <c r="L82" s="31">
        <v>0</v>
      </c>
      <c r="M82" s="31">
        <v>0</v>
      </c>
      <c r="N82" s="31">
        <v>2.22423627</v>
      </c>
      <c r="O82" s="31">
        <v>0</v>
      </c>
      <c r="P82" s="31">
        <f t="shared" si="29"/>
        <v>0</v>
      </c>
      <c r="Q82" s="31">
        <v>0</v>
      </c>
      <c r="R82" s="31">
        <v>0</v>
      </c>
      <c r="S82" s="31">
        <v>0</v>
      </c>
      <c r="T82" s="31">
        <v>0</v>
      </c>
      <c r="U82" s="31" t="s">
        <v>56</v>
      </c>
      <c r="V82" s="30">
        <f t="shared" si="30"/>
        <v>2.22423627</v>
      </c>
      <c r="W82" s="31" t="s">
        <v>56</v>
      </c>
      <c r="X82" s="31">
        <v>2.22423627</v>
      </c>
      <c r="Y82" s="31" t="s">
        <v>56</v>
      </c>
      <c r="Z82" s="31">
        <v>0</v>
      </c>
      <c r="AA82" s="31">
        <v>1.0102477000000001</v>
      </c>
      <c r="AB82" s="31">
        <v>0</v>
      </c>
      <c r="AC82" s="31">
        <v>0</v>
      </c>
      <c r="AD82" s="31">
        <v>0</v>
      </c>
      <c r="AE82" s="31">
        <v>0</v>
      </c>
      <c r="AF82" s="31">
        <v>0</v>
      </c>
      <c r="AG82" s="31">
        <v>0</v>
      </c>
      <c r="AH82" s="31">
        <v>0</v>
      </c>
      <c r="AI82" s="31">
        <v>1.2139885699999999</v>
      </c>
      <c r="AJ82" s="31">
        <v>0</v>
      </c>
      <c r="AK82" s="31">
        <v>0</v>
      </c>
      <c r="AL82" s="31" t="s">
        <v>56</v>
      </c>
      <c r="AM82" s="30">
        <f t="shared" ref="AM82:AM134" si="31">AC82+AE82+AG82+AI82+AK82</f>
        <v>1.2139885699999999</v>
      </c>
      <c r="AN82" s="30">
        <f t="shared" ref="AN82:AN134" si="32">AD82+AF82+AH82+AJ82+AK82</f>
        <v>0</v>
      </c>
      <c r="AO82" s="29" t="s">
        <v>108</v>
      </c>
      <c r="AP82" s="27"/>
    </row>
    <row r="83" spans="1:42" ht="63" customHeight="1" x14ac:dyDescent="0.25">
      <c r="A83" s="29" t="s">
        <v>217</v>
      </c>
      <c r="B83" s="29" t="s">
        <v>109</v>
      </c>
      <c r="C83" s="17" t="s">
        <v>248</v>
      </c>
      <c r="D83" s="17" t="s">
        <v>63</v>
      </c>
      <c r="E83" s="17" t="s">
        <v>56</v>
      </c>
      <c r="F83" s="17" t="s">
        <v>59</v>
      </c>
      <c r="G83" s="17" t="s">
        <v>56</v>
      </c>
      <c r="H83" s="17" t="s">
        <v>56</v>
      </c>
      <c r="I83" s="17" t="s">
        <v>56</v>
      </c>
      <c r="J83" s="30">
        <v>0</v>
      </c>
      <c r="K83" s="31">
        <f t="shared" si="28"/>
        <v>0.11100587000000001</v>
      </c>
      <c r="L83" s="31">
        <v>0</v>
      </c>
      <c r="M83" s="31">
        <v>0</v>
      </c>
      <c r="N83" s="31">
        <v>0.11100587000000001</v>
      </c>
      <c r="O83" s="31">
        <v>0</v>
      </c>
      <c r="P83" s="31">
        <f t="shared" si="29"/>
        <v>0</v>
      </c>
      <c r="Q83" s="31">
        <v>0</v>
      </c>
      <c r="R83" s="31">
        <v>0</v>
      </c>
      <c r="S83" s="31">
        <v>0</v>
      </c>
      <c r="T83" s="31">
        <v>0</v>
      </c>
      <c r="U83" s="31" t="s">
        <v>56</v>
      </c>
      <c r="V83" s="30">
        <f t="shared" si="30"/>
        <v>0.11100587000000001</v>
      </c>
      <c r="W83" s="31" t="s">
        <v>56</v>
      </c>
      <c r="X83" s="31">
        <v>0.11100587000000001</v>
      </c>
      <c r="Y83" s="31" t="s">
        <v>56</v>
      </c>
      <c r="Z83" s="31">
        <v>0</v>
      </c>
      <c r="AA83" s="31">
        <v>0.11100587000000001</v>
      </c>
      <c r="AB83" s="31">
        <v>0</v>
      </c>
      <c r="AC83" s="31">
        <v>0</v>
      </c>
      <c r="AD83" s="31">
        <v>0</v>
      </c>
      <c r="AE83" s="31">
        <v>0</v>
      </c>
      <c r="AF83" s="31">
        <v>0</v>
      </c>
      <c r="AG83" s="31">
        <v>0</v>
      </c>
      <c r="AH83" s="31">
        <v>0</v>
      </c>
      <c r="AI83" s="31">
        <v>0</v>
      </c>
      <c r="AJ83" s="31">
        <v>0</v>
      </c>
      <c r="AK83" s="31">
        <v>0</v>
      </c>
      <c r="AL83" s="31" t="s">
        <v>56</v>
      </c>
      <c r="AM83" s="30">
        <f t="shared" si="31"/>
        <v>0</v>
      </c>
      <c r="AN83" s="30">
        <f t="shared" si="32"/>
        <v>0</v>
      </c>
      <c r="AO83" s="29" t="s">
        <v>110</v>
      </c>
      <c r="AP83" s="27"/>
    </row>
    <row r="84" spans="1:42" ht="63" customHeight="1" x14ac:dyDescent="0.25">
      <c r="A84" s="29" t="s">
        <v>217</v>
      </c>
      <c r="B84" s="29" t="s">
        <v>111</v>
      </c>
      <c r="C84" s="17" t="s">
        <v>249</v>
      </c>
      <c r="D84" s="17" t="s">
        <v>63</v>
      </c>
      <c r="E84" s="17" t="s">
        <v>56</v>
      </c>
      <c r="F84" s="17" t="s">
        <v>59</v>
      </c>
      <c r="G84" s="17" t="s">
        <v>56</v>
      </c>
      <c r="H84" s="17" t="s">
        <v>56</v>
      </c>
      <c r="I84" s="17" t="s">
        <v>56</v>
      </c>
      <c r="J84" s="30">
        <v>0</v>
      </c>
      <c r="K84" s="31">
        <f t="shared" si="28"/>
        <v>0.40977242000000003</v>
      </c>
      <c r="L84" s="31">
        <v>0</v>
      </c>
      <c r="M84" s="31">
        <v>0</v>
      </c>
      <c r="N84" s="31">
        <v>0.40977242000000003</v>
      </c>
      <c r="O84" s="31">
        <v>0</v>
      </c>
      <c r="P84" s="31">
        <f t="shared" si="29"/>
        <v>0</v>
      </c>
      <c r="Q84" s="31">
        <v>0</v>
      </c>
      <c r="R84" s="31">
        <v>0</v>
      </c>
      <c r="S84" s="31">
        <v>0</v>
      </c>
      <c r="T84" s="31">
        <v>0</v>
      </c>
      <c r="U84" s="31" t="s">
        <v>56</v>
      </c>
      <c r="V84" s="30">
        <f t="shared" si="30"/>
        <v>0.40977242000000003</v>
      </c>
      <c r="W84" s="31" t="s">
        <v>56</v>
      </c>
      <c r="X84" s="31">
        <v>0.40977242000000003</v>
      </c>
      <c r="Y84" s="31" t="s">
        <v>56</v>
      </c>
      <c r="Z84" s="31">
        <v>0</v>
      </c>
      <c r="AA84" s="31">
        <v>0.40977242000000003</v>
      </c>
      <c r="AB84" s="31">
        <v>0</v>
      </c>
      <c r="AC84" s="31">
        <v>0</v>
      </c>
      <c r="AD84" s="31">
        <v>0</v>
      </c>
      <c r="AE84" s="31">
        <v>0</v>
      </c>
      <c r="AF84" s="31">
        <v>0</v>
      </c>
      <c r="AG84" s="31">
        <v>0</v>
      </c>
      <c r="AH84" s="31">
        <v>0</v>
      </c>
      <c r="AI84" s="31">
        <v>0</v>
      </c>
      <c r="AJ84" s="31">
        <v>0</v>
      </c>
      <c r="AK84" s="31">
        <v>0</v>
      </c>
      <c r="AL84" s="31" t="s">
        <v>56</v>
      </c>
      <c r="AM84" s="30">
        <f t="shared" si="31"/>
        <v>0</v>
      </c>
      <c r="AN84" s="30">
        <f t="shared" si="32"/>
        <v>0</v>
      </c>
      <c r="AO84" s="29" t="s">
        <v>110</v>
      </c>
      <c r="AP84" s="27"/>
    </row>
    <row r="85" spans="1:42" ht="63" customHeight="1" x14ac:dyDescent="0.25">
      <c r="A85" s="29" t="s">
        <v>217</v>
      </c>
      <c r="B85" s="29" t="s">
        <v>112</v>
      </c>
      <c r="C85" s="17" t="s">
        <v>250</v>
      </c>
      <c r="D85" s="17" t="s">
        <v>63</v>
      </c>
      <c r="E85" s="17" t="s">
        <v>56</v>
      </c>
      <c r="F85" s="17" t="s">
        <v>59</v>
      </c>
      <c r="G85" s="17" t="s">
        <v>56</v>
      </c>
      <c r="H85" s="17" t="s">
        <v>56</v>
      </c>
      <c r="I85" s="17" t="s">
        <v>56</v>
      </c>
      <c r="J85" s="30">
        <v>0</v>
      </c>
      <c r="K85" s="31">
        <f t="shared" si="28"/>
        <v>0.15765000000000001</v>
      </c>
      <c r="L85" s="31">
        <v>0</v>
      </c>
      <c r="M85" s="31">
        <v>0</v>
      </c>
      <c r="N85" s="31">
        <v>0.15765000000000001</v>
      </c>
      <c r="O85" s="31">
        <v>0</v>
      </c>
      <c r="P85" s="31">
        <f t="shared" si="29"/>
        <v>0</v>
      </c>
      <c r="Q85" s="31">
        <v>0</v>
      </c>
      <c r="R85" s="31">
        <v>0</v>
      </c>
      <c r="S85" s="31">
        <v>0</v>
      </c>
      <c r="T85" s="31">
        <v>0</v>
      </c>
      <c r="U85" s="31" t="s">
        <v>56</v>
      </c>
      <c r="V85" s="30">
        <f t="shared" si="30"/>
        <v>0.15765000000000001</v>
      </c>
      <c r="W85" s="31" t="s">
        <v>56</v>
      </c>
      <c r="X85" s="31">
        <v>0.15765000000000001</v>
      </c>
      <c r="Y85" s="31" t="s">
        <v>56</v>
      </c>
      <c r="Z85" s="31">
        <v>0</v>
      </c>
      <c r="AA85" s="31">
        <v>0.15765000000000001</v>
      </c>
      <c r="AB85" s="31">
        <v>0</v>
      </c>
      <c r="AC85" s="31">
        <v>0</v>
      </c>
      <c r="AD85" s="31">
        <v>0</v>
      </c>
      <c r="AE85" s="31">
        <v>0</v>
      </c>
      <c r="AF85" s="31">
        <v>0</v>
      </c>
      <c r="AG85" s="31">
        <v>0</v>
      </c>
      <c r="AH85" s="31">
        <v>0</v>
      </c>
      <c r="AI85" s="31">
        <v>0</v>
      </c>
      <c r="AJ85" s="31">
        <v>0</v>
      </c>
      <c r="AK85" s="31">
        <v>0</v>
      </c>
      <c r="AL85" s="31" t="s">
        <v>56</v>
      </c>
      <c r="AM85" s="30">
        <f t="shared" si="31"/>
        <v>0</v>
      </c>
      <c r="AN85" s="30">
        <f t="shared" si="32"/>
        <v>0</v>
      </c>
      <c r="AO85" s="29" t="s">
        <v>110</v>
      </c>
      <c r="AP85" s="27"/>
    </row>
    <row r="86" spans="1:42" x14ac:dyDescent="0.25">
      <c r="A86" s="29" t="s">
        <v>217</v>
      </c>
      <c r="B86" s="29" t="s">
        <v>113</v>
      </c>
      <c r="C86" s="17" t="s">
        <v>251</v>
      </c>
      <c r="D86" s="17" t="s">
        <v>63</v>
      </c>
      <c r="E86" s="17" t="s">
        <v>59</v>
      </c>
      <c r="F86" s="17" t="s">
        <v>56</v>
      </c>
      <c r="G86" s="17" t="s">
        <v>59</v>
      </c>
      <c r="H86" s="17" t="s">
        <v>56</v>
      </c>
      <c r="I86" s="17" t="s">
        <v>56</v>
      </c>
      <c r="J86" s="30">
        <v>0</v>
      </c>
      <c r="K86" s="31">
        <f t="shared" si="28"/>
        <v>0</v>
      </c>
      <c r="L86" s="31">
        <v>0</v>
      </c>
      <c r="M86" s="31">
        <v>0</v>
      </c>
      <c r="N86" s="31">
        <v>0</v>
      </c>
      <c r="O86" s="31">
        <v>0</v>
      </c>
      <c r="P86" s="31">
        <f t="shared" si="29"/>
        <v>5.5819351199999998</v>
      </c>
      <c r="Q86" s="31">
        <v>0</v>
      </c>
      <c r="R86" s="31">
        <v>0</v>
      </c>
      <c r="S86" s="31">
        <v>5.5819351199999998</v>
      </c>
      <c r="T86" s="31">
        <v>0</v>
      </c>
      <c r="U86" s="31" t="s">
        <v>56</v>
      </c>
      <c r="V86" s="30">
        <f t="shared" si="30"/>
        <v>0</v>
      </c>
      <c r="W86" s="31" t="s">
        <v>56</v>
      </c>
      <c r="X86" s="31">
        <v>0</v>
      </c>
      <c r="Y86" s="31" t="s">
        <v>56</v>
      </c>
      <c r="Z86" s="31">
        <v>5.5819351199999998</v>
      </c>
      <c r="AA86" s="31">
        <v>0</v>
      </c>
      <c r="AB86" s="31">
        <v>5.5819351199999998</v>
      </c>
      <c r="AC86" s="31">
        <v>0</v>
      </c>
      <c r="AD86" s="31">
        <v>0</v>
      </c>
      <c r="AE86" s="31">
        <v>0</v>
      </c>
      <c r="AF86" s="31">
        <v>0</v>
      </c>
      <c r="AG86" s="31">
        <v>0</v>
      </c>
      <c r="AH86" s="31">
        <v>0</v>
      </c>
      <c r="AI86" s="31">
        <v>0</v>
      </c>
      <c r="AJ86" s="31">
        <v>0</v>
      </c>
      <c r="AK86" s="31">
        <v>0</v>
      </c>
      <c r="AL86" s="31" t="s">
        <v>56</v>
      </c>
      <c r="AM86" s="30">
        <f t="shared" si="31"/>
        <v>0</v>
      </c>
      <c r="AN86" s="30">
        <f t="shared" si="32"/>
        <v>0</v>
      </c>
      <c r="AO86" s="29" t="s">
        <v>56</v>
      </c>
      <c r="AP86" s="27"/>
    </row>
    <row r="87" spans="1:42" ht="31.5" customHeight="1" x14ac:dyDescent="0.25">
      <c r="A87" s="29" t="s">
        <v>217</v>
      </c>
      <c r="B87" s="29" t="s">
        <v>114</v>
      </c>
      <c r="C87" s="17" t="s">
        <v>252</v>
      </c>
      <c r="D87" s="17" t="s">
        <v>63</v>
      </c>
      <c r="E87" s="17" t="s">
        <v>61</v>
      </c>
      <c r="F87" s="17" t="s">
        <v>61</v>
      </c>
      <c r="G87" s="17" t="s">
        <v>61</v>
      </c>
      <c r="H87" s="17" t="s">
        <v>56</v>
      </c>
      <c r="I87" s="17" t="s">
        <v>56</v>
      </c>
      <c r="J87" s="30">
        <v>0</v>
      </c>
      <c r="K87" s="31">
        <f t="shared" si="28"/>
        <v>1.3362570899999999</v>
      </c>
      <c r="L87" s="31">
        <v>0</v>
      </c>
      <c r="M87" s="31">
        <v>0</v>
      </c>
      <c r="N87" s="31">
        <v>1.3362570899999999</v>
      </c>
      <c r="O87" s="31">
        <v>0</v>
      </c>
      <c r="P87" s="31">
        <f t="shared" si="29"/>
        <v>2.3373061900000001</v>
      </c>
      <c r="Q87" s="31">
        <v>0</v>
      </c>
      <c r="R87" s="31">
        <v>0</v>
      </c>
      <c r="S87" s="31">
        <v>2.3373061900000001</v>
      </c>
      <c r="T87" s="31">
        <v>0</v>
      </c>
      <c r="U87" s="31" t="s">
        <v>56</v>
      </c>
      <c r="V87" s="30">
        <f t="shared" si="30"/>
        <v>1.3362570899999999</v>
      </c>
      <c r="W87" s="31" t="s">
        <v>56</v>
      </c>
      <c r="X87" s="31">
        <v>1.3362570899999999</v>
      </c>
      <c r="Y87" s="31" t="s">
        <v>56</v>
      </c>
      <c r="Z87" s="31">
        <v>2.3373061900000001</v>
      </c>
      <c r="AA87" s="31">
        <v>0</v>
      </c>
      <c r="AB87" s="31">
        <v>0</v>
      </c>
      <c r="AC87" s="31">
        <v>0</v>
      </c>
      <c r="AD87" s="31">
        <v>0</v>
      </c>
      <c r="AE87" s="31">
        <v>1.3362570899999999</v>
      </c>
      <c r="AF87" s="31">
        <v>2.3373061900000001</v>
      </c>
      <c r="AG87" s="31">
        <v>0</v>
      </c>
      <c r="AH87" s="31">
        <v>0</v>
      </c>
      <c r="AI87" s="31">
        <v>0</v>
      </c>
      <c r="AJ87" s="31">
        <v>0</v>
      </c>
      <c r="AK87" s="31">
        <v>0</v>
      </c>
      <c r="AL87" s="31" t="s">
        <v>56</v>
      </c>
      <c r="AM87" s="30">
        <f t="shared" si="31"/>
        <v>1.3362570899999999</v>
      </c>
      <c r="AN87" s="30">
        <f t="shared" si="32"/>
        <v>2.3373061900000001</v>
      </c>
      <c r="AO87" s="29" t="s">
        <v>115</v>
      </c>
      <c r="AP87" s="27"/>
    </row>
    <row r="88" spans="1:42" ht="31.5" customHeight="1" x14ac:dyDescent="0.25">
      <c r="A88" s="29" t="s">
        <v>217</v>
      </c>
      <c r="B88" s="29" t="s">
        <v>116</v>
      </c>
      <c r="C88" s="17" t="s">
        <v>253</v>
      </c>
      <c r="D88" s="17" t="s">
        <v>63</v>
      </c>
      <c r="E88" s="17" t="s">
        <v>59</v>
      </c>
      <c r="F88" s="17" t="s">
        <v>59</v>
      </c>
      <c r="G88" s="17" t="s">
        <v>59</v>
      </c>
      <c r="H88" s="17" t="s">
        <v>56</v>
      </c>
      <c r="I88" s="17" t="s">
        <v>56</v>
      </c>
      <c r="J88" s="30">
        <v>0</v>
      </c>
      <c r="K88" s="31">
        <f t="shared" si="28"/>
        <v>0.21201903999999999</v>
      </c>
      <c r="L88" s="31">
        <v>0</v>
      </c>
      <c r="M88" s="31">
        <v>0</v>
      </c>
      <c r="N88" s="31">
        <v>0.21201903999999999</v>
      </c>
      <c r="O88" s="31">
        <v>0</v>
      </c>
      <c r="P88" s="31">
        <f t="shared" si="29"/>
        <v>0.21179999999999999</v>
      </c>
      <c r="Q88" s="31">
        <v>0</v>
      </c>
      <c r="R88" s="31">
        <v>0</v>
      </c>
      <c r="S88" s="31">
        <v>0.21179999999999999</v>
      </c>
      <c r="T88" s="31">
        <v>0</v>
      </c>
      <c r="U88" s="31" t="s">
        <v>56</v>
      </c>
      <c r="V88" s="30">
        <f t="shared" si="30"/>
        <v>0.21201903999999999</v>
      </c>
      <c r="W88" s="31" t="s">
        <v>56</v>
      </c>
      <c r="X88" s="31">
        <v>0.21201903999999999</v>
      </c>
      <c r="Y88" s="31" t="s">
        <v>56</v>
      </c>
      <c r="Z88" s="31">
        <v>0.21179999999999999</v>
      </c>
      <c r="AA88" s="31">
        <v>0.21201903999999999</v>
      </c>
      <c r="AB88" s="31">
        <v>0.21179999999999999</v>
      </c>
      <c r="AC88" s="31">
        <v>0</v>
      </c>
      <c r="AD88" s="31">
        <v>0</v>
      </c>
      <c r="AE88" s="31">
        <v>0</v>
      </c>
      <c r="AF88" s="31">
        <v>0</v>
      </c>
      <c r="AG88" s="31">
        <v>0</v>
      </c>
      <c r="AH88" s="31">
        <v>0</v>
      </c>
      <c r="AI88" s="31">
        <v>0</v>
      </c>
      <c r="AJ88" s="31">
        <v>0</v>
      </c>
      <c r="AK88" s="31">
        <v>0</v>
      </c>
      <c r="AL88" s="31" t="s">
        <v>56</v>
      </c>
      <c r="AM88" s="30">
        <f t="shared" si="31"/>
        <v>0</v>
      </c>
      <c r="AN88" s="30">
        <f t="shared" si="32"/>
        <v>0</v>
      </c>
      <c r="AO88" s="29" t="s">
        <v>76</v>
      </c>
      <c r="AP88" s="27"/>
    </row>
    <row r="89" spans="1:42" ht="31.5" customHeight="1" x14ac:dyDescent="0.25">
      <c r="A89" s="29" t="s">
        <v>217</v>
      </c>
      <c r="B89" s="29" t="s">
        <v>254</v>
      </c>
      <c r="C89" s="17" t="s">
        <v>255</v>
      </c>
      <c r="D89" s="17" t="s">
        <v>63</v>
      </c>
      <c r="E89" s="17">
        <v>2022</v>
      </c>
      <c r="F89" s="17">
        <v>2022</v>
      </c>
      <c r="G89" s="17" t="s">
        <v>59</v>
      </c>
      <c r="H89" s="17" t="s">
        <v>56</v>
      </c>
      <c r="I89" s="17" t="s">
        <v>56</v>
      </c>
      <c r="J89" s="30">
        <v>0.2</v>
      </c>
      <c r="K89" s="31">
        <f t="shared" si="28"/>
        <v>0.20211538000000001</v>
      </c>
      <c r="L89" s="31">
        <v>0</v>
      </c>
      <c r="M89" s="31">
        <v>0</v>
      </c>
      <c r="N89" s="31">
        <v>0.20211538000000001</v>
      </c>
      <c r="O89" s="31">
        <v>0</v>
      </c>
      <c r="P89" s="31">
        <f t="shared" si="29"/>
        <v>0.2</v>
      </c>
      <c r="Q89" s="31">
        <v>0</v>
      </c>
      <c r="R89" s="31">
        <v>0</v>
      </c>
      <c r="S89" s="31">
        <v>0.2</v>
      </c>
      <c r="T89" s="31">
        <v>0</v>
      </c>
      <c r="U89" s="31" t="s">
        <v>56</v>
      </c>
      <c r="V89" s="30">
        <f t="shared" si="30"/>
        <v>0</v>
      </c>
      <c r="W89" s="31" t="s">
        <v>56</v>
      </c>
      <c r="X89" s="31">
        <v>0</v>
      </c>
      <c r="Y89" s="31" t="s">
        <v>56</v>
      </c>
      <c r="Z89" s="31">
        <v>0</v>
      </c>
      <c r="AA89" s="31">
        <v>0</v>
      </c>
      <c r="AB89" s="31">
        <v>0</v>
      </c>
      <c r="AC89" s="31">
        <v>0</v>
      </c>
      <c r="AD89" s="31">
        <v>0</v>
      </c>
      <c r="AE89" s="31">
        <v>0</v>
      </c>
      <c r="AF89" s="31">
        <v>0</v>
      </c>
      <c r="AG89" s="31">
        <v>0</v>
      </c>
      <c r="AH89" s="31">
        <v>0</v>
      </c>
      <c r="AI89" s="31">
        <v>0</v>
      </c>
      <c r="AJ89" s="31">
        <v>0</v>
      </c>
      <c r="AK89" s="31">
        <v>0</v>
      </c>
      <c r="AL89" s="31" t="s">
        <v>56</v>
      </c>
      <c r="AM89" s="30">
        <f t="shared" si="31"/>
        <v>0</v>
      </c>
      <c r="AN89" s="30">
        <f t="shared" si="32"/>
        <v>0</v>
      </c>
      <c r="AO89" s="29" t="s">
        <v>56</v>
      </c>
      <c r="AP89" s="27"/>
    </row>
    <row r="90" spans="1:42" ht="31.5" x14ac:dyDescent="0.25">
      <c r="A90" s="29" t="s">
        <v>217</v>
      </c>
      <c r="B90" s="29" t="s">
        <v>117</v>
      </c>
      <c r="C90" s="17" t="s">
        <v>256</v>
      </c>
      <c r="D90" s="17" t="s">
        <v>63</v>
      </c>
      <c r="E90" s="17" t="s">
        <v>118</v>
      </c>
      <c r="F90" s="17">
        <v>2022</v>
      </c>
      <c r="G90" s="17" t="s">
        <v>59</v>
      </c>
      <c r="H90" s="17" t="s">
        <v>56</v>
      </c>
      <c r="I90" s="17" t="s">
        <v>56</v>
      </c>
      <c r="J90" s="30">
        <v>17.551915229999999</v>
      </c>
      <c r="K90" s="31">
        <f t="shared" si="28"/>
        <v>11.77378663</v>
      </c>
      <c r="L90" s="31">
        <v>0</v>
      </c>
      <c r="M90" s="31">
        <v>0</v>
      </c>
      <c r="N90" s="31">
        <v>11.77378663</v>
      </c>
      <c r="O90" s="31">
        <v>0</v>
      </c>
      <c r="P90" s="31">
        <f t="shared" si="29"/>
        <v>17.760248560000001</v>
      </c>
      <c r="Q90" s="31">
        <v>0</v>
      </c>
      <c r="R90" s="31">
        <v>0</v>
      </c>
      <c r="S90" s="31">
        <v>17.760248560000001</v>
      </c>
      <c r="T90" s="31">
        <v>0</v>
      </c>
      <c r="U90" s="31" t="s">
        <v>56</v>
      </c>
      <c r="V90" s="30">
        <f t="shared" si="30"/>
        <v>0</v>
      </c>
      <c r="W90" s="31" t="s">
        <v>56</v>
      </c>
      <c r="X90" s="31">
        <v>0</v>
      </c>
      <c r="Y90" s="31" t="s">
        <v>56</v>
      </c>
      <c r="Z90" s="31">
        <v>0.20833333000000209</v>
      </c>
      <c r="AA90" s="31">
        <v>0</v>
      </c>
      <c r="AB90" s="31">
        <v>0.20833333000000001</v>
      </c>
      <c r="AC90" s="31">
        <v>0</v>
      </c>
      <c r="AD90" s="31">
        <v>0</v>
      </c>
      <c r="AE90" s="31">
        <v>0</v>
      </c>
      <c r="AF90" s="31">
        <v>0</v>
      </c>
      <c r="AG90" s="31">
        <v>0</v>
      </c>
      <c r="AH90" s="31">
        <v>0</v>
      </c>
      <c r="AI90" s="31">
        <v>0</v>
      </c>
      <c r="AJ90" s="31">
        <v>0</v>
      </c>
      <c r="AK90" s="31">
        <v>0</v>
      </c>
      <c r="AL90" s="31" t="s">
        <v>56</v>
      </c>
      <c r="AM90" s="30">
        <f t="shared" si="31"/>
        <v>0</v>
      </c>
      <c r="AN90" s="30">
        <f t="shared" si="32"/>
        <v>0</v>
      </c>
      <c r="AO90" s="29" t="s">
        <v>56</v>
      </c>
      <c r="AP90" s="27"/>
    </row>
    <row r="91" spans="1:42" ht="31.5" customHeight="1" x14ac:dyDescent="0.25">
      <c r="A91" s="29" t="s">
        <v>217</v>
      </c>
      <c r="B91" s="29" t="s">
        <v>119</v>
      </c>
      <c r="C91" s="17" t="s">
        <v>257</v>
      </c>
      <c r="D91" s="17" t="s">
        <v>63</v>
      </c>
      <c r="E91" s="17" t="s">
        <v>59</v>
      </c>
      <c r="F91" s="17" t="s">
        <v>59</v>
      </c>
      <c r="G91" s="17" t="s">
        <v>59</v>
      </c>
      <c r="H91" s="17" t="s">
        <v>56</v>
      </c>
      <c r="I91" s="17" t="s">
        <v>56</v>
      </c>
      <c r="J91" s="30">
        <v>0</v>
      </c>
      <c r="K91" s="31">
        <f t="shared" si="28"/>
        <v>0.14376586999999999</v>
      </c>
      <c r="L91" s="31">
        <v>0</v>
      </c>
      <c r="M91" s="31">
        <v>0</v>
      </c>
      <c r="N91" s="31">
        <v>0.14376586999999999</v>
      </c>
      <c r="O91" s="31">
        <v>0</v>
      </c>
      <c r="P91" s="31">
        <f t="shared" si="29"/>
        <v>0.36450779999999999</v>
      </c>
      <c r="Q91" s="31">
        <v>0</v>
      </c>
      <c r="R91" s="31">
        <v>0</v>
      </c>
      <c r="S91" s="31">
        <v>0.36450779999999999</v>
      </c>
      <c r="T91" s="31">
        <v>0</v>
      </c>
      <c r="U91" s="31" t="s">
        <v>56</v>
      </c>
      <c r="V91" s="30">
        <f t="shared" si="30"/>
        <v>0.14376586999999999</v>
      </c>
      <c r="W91" s="31" t="s">
        <v>56</v>
      </c>
      <c r="X91" s="31">
        <v>0.14376586999999999</v>
      </c>
      <c r="Y91" s="31" t="s">
        <v>56</v>
      </c>
      <c r="Z91" s="31">
        <v>0.36450779999999999</v>
      </c>
      <c r="AA91" s="31">
        <v>0.14376586999999999</v>
      </c>
      <c r="AB91" s="31">
        <v>0.36450779999999999</v>
      </c>
      <c r="AC91" s="31">
        <v>0</v>
      </c>
      <c r="AD91" s="31">
        <v>0</v>
      </c>
      <c r="AE91" s="31">
        <v>0</v>
      </c>
      <c r="AF91" s="31">
        <v>0</v>
      </c>
      <c r="AG91" s="31">
        <v>0</v>
      </c>
      <c r="AH91" s="31">
        <v>0</v>
      </c>
      <c r="AI91" s="31">
        <v>0</v>
      </c>
      <c r="AJ91" s="31">
        <v>0</v>
      </c>
      <c r="AK91" s="31">
        <v>0</v>
      </c>
      <c r="AL91" s="31" t="s">
        <v>56</v>
      </c>
      <c r="AM91" s="30">
        <f t="shared" si="31"/>
        <v>0</v>
      </c>
      <c r="AN91" s="30">
        <f t="shared" si="32"/>
        <v>0</v>
      </c>
      <c r="AO91" s="29" t="s">
        <v>120</v>
      </c>
      <c r="AP91" s="27"/>
    </row>
    <row r="92" spans="1:42" ht="31.5" customHeight="1" x14ac:dyDescent="0.25">
      <c r="A92" s="29" t="s">
        <v>258</v>
      </c>
      <c r="B92" s="29" t="s">
        <v>259</v>
      </c>
      <c r="C92" s="17" t="s">
        <v>123</v>
      </c>
      <c r="D92" s="17" t="s">
        <v>56</v>
      </c>
      <c r="E92" s="17" t="s">
        <v>56</v>
      </c>
      <c r="F92" s="17" t="s">
        <v>56</v>
      </c>
      <c r="G92" s="17" t="s">
        <v>56</v>
      </c>
      <c r="H92" s="17" t="s">
        <v>56</v>
      </c>
      <c r="I92" s="17" t="s">
        <v>56</v>
      </c>
      <c r="J92" s="30">
        <f>J93+J94</f>
        <v>0</v>
      </c>
      <c r="K92" s="31">
        <v>0</v>
      </c>
      <c r="L92" s="31">
        <v>0</v>
      </c>
      <c r="M92" s="31">
        <v>0</v>
      </c>
      <c r="N92" s="31">
        <f t="shared" ref="N92:T92" si="33">N93+N94</f>
        <v>0</v>
      </c>
      <c r="O92" s="31">
        <f t="shared" si="33"/>
        <v>0</v>
      </c>
      <c r="P92" s="31">
        <f t="shared" si="33"/>
        <v>0</v>
      </c>
      <c r="Q92" s="31">
        <f t="shared" si="33"/>
        <v>0</v>
      </c>
      <c r="R92" s="31">
        <f t="shared" si="33"/>
        <v>0</v>
      </c>
      <c r="S92" s="31">
        <f t="shared" si="33"/>
        <v>0</v>
      </c>
      <c r="T92" s="31">
        <f t="shared" si="33"/>
        <v>0</v>
      </c>
      <c r="U92" s="31" t="s">
        <v>56</v>
      </c>
      <c r="V92" s="30">
        <f>V93+V94</f>
        <v>0</v>
      </c>
      <c r="W92" s="31" t="s">
        <v>56</v>
      </c>
      <c r="X92" s="31">
        <f>X93+X94</f>
        <v>0</v>
      </c>
      <c r="Y92" s="31" t="s">
        <v>56</v>
      </c>
      <c r="Z92" s="31">
        <f t="shared" ref="Z92:AK92" si="34">Z93+Z94</f>
        <v>0</v>
      </c>
      <c r="AA92" s="31">
        <f t="shared" si="34"/>
        <v>0</v>
      </c>
      <c r="AB92" s="31">
        <f t="shared" si="34"/>
        <v>0</v>
      </c>
      <c r="AC92" s="31">
        <f t="shared" si="34"/>
        <v>0</v>
      </c>
      <c r="AD92" s="31">
        <f t="shared" si="34"/>
        <v>0</v>
      </c>
      <c r="AE92" s="31">
        <f t="shared" si="34"/>
        <v>0</v>
      </c>
      <c r="AF92" s="31">
        <f t="shared" si="34"/>
        <v>0</v>
      </c>
      <c r="AG92" s="31">
        <f t="shared" si="34"/>
        <v>0</v>
      </c>
      <c r="AH92" s="31">
        <f t="shared" si="34"/>
        <v>0</v>
      </c>
      <c r="AI92" s="31">
        <f t="shared" si="34"/>
        <v>0</v>
      </c>
      <c r="AJ92" s="31">
        <f t="shared" si="34"/>
        <v>0</v>
      </c>
      <c r="AK92" s="31">
        <f t="shared" si="34"/>
        <v>0</v>
      </c>
      <c r="AL92" s="31" t="s">
        <v>56</v>
      </c>
      <c r="AM92" s="30">
        <f t="shared" si="31"/>
        <v>0</v>
      </c>
      <c r="AN92" s="30">
        <f t="shared" si="32"/>
        <v>0</v>
      </c>
      <c r="AO92" s="29" t="s">
        <v>56</v>
      </c>
      <c r="AP92" s="27"/>
    </row>
    <row r="93" spans="1:42" ht="31.5" customHeight="1" x14ac:dyDescent="0.25">
      <c r="A93" s="29" t="s">
        <v>260</v>
      </c>
      <c r="B93" s="29" t="s">
        <v>261</v>
      </c>
      <c r="C93" s="17" t="s">
        <v>123</v>
      </c>
      <c r="D93" s="17" t="s">
        <v>56</v>
      </c>
      <c r="E93" s="17" t="s">
        <v>56</v>
      </c>
      <c r="F93" s="17" t="s">
        <v>56</v>
      </c>
      <c r="G93" s="17" t="s">
        <v>56</v>
      </c>
      <c r="H93" s="17" t="s">
        <v>56</v>
      </c>
      <c r="I93" s="17" t="s">
        <v>56</v>
      </c>
      <c r="J93" s="30">
        <v>0</v>
      </c>
      <c r="K93" s="31">
        <v>0</v>
      </c>
      <c r="L93" s="31">
        <v>0</v>
      </c>
      <c r="M93" s="31">
        <v>0</v>
      </c>
      <c r="N93" s="31">
        <v>0</v>
      </c>
      <c r="O93" s="31">
        <v>0</v>
      </c>
      <c r="P93" s="31">
        <v>0</v>
      </c>
      <c r="Q93" s="31">
        <v>0</v>
      </c>
      <c r="R93" s="31">
        <v>0</v>
      </c>
      <c r="S93" s="31">
        <v>0</v>
      </c>
      <c r="T93" s="31">
        <v>0</v>
      </c>
      <c r="U93" s="31" t="s">
        <v>56</v>
      </c>
      <c r="V93" s="30">
        <f>X93</f>
        <v>0</v>
      </c>
      <c r="W93" s="31" t="s">
        <v>56</v>
      </c>
      <c r="X93" s="31">
        <f>K93-AA93</f>
        <v>0</v>
      </c>
      <c r="Y93" s="31" t="s">
        <v>56</v>
      </c>
      <c r="Z93" s="31">
        <f>P93-J93-AB93</f>
        <v>0</v>
      </c>
      <c r="AA93" s="31">
        <v>0</v>
      </c>
      <c r="AB93" s="31">
        <v>0</v>
      </c>
      <c r="AC93" s="31">
        <v>0</v>
      </c>
      <c r="AD93" s="31">
        <v>0</v>
      </c>
      <c r="AE93" s="31">
        <v>0</v>
      </c>
      <c r="AF93" s="31">
        <v>0</v>
      </c>
      <c r="AG93" s="31">
        <v>0</v>
      </c>
      <c r="AH93" s="31">
        <v>0</v>
      </c>
      <c r="AI93" s="31">
        <v>0</v>
      </c>
      <c r="AJ93" s="31">
        <v>0</v>
      </c>
      <c r="AK93" s="31">
        <v>0</v>
      </c>
      <c r="AL93" s="31" t="s">
        <v>56</v>
      </c>
      <c r="AM93" s="30">
        <f t="shared" si="31"/>
        <v>0</v>
      </c>
      <c r="AN93" s="30">
        <f t="shared" si="32"/>
        <v>0</v>
      </c>
      <c r="AO93" s="29" t="s">
        <v>56</v>
      </c>
      <c r="AP93" s="27"/>
    </row>
    <row r="94" spans="1:42" ht="31.5" customHeight="1" x14ac:dyDescent="0.25">
      <c r="A94" s="29" t="s">
        <v>262</v>
      </c>
      <c r="B94" s="29" t="s">
        <v>263</v>
      </c>
      <c r="C94" s="17" t="s">
        <v>123</v>
      </c>
      <c r="D94" s="17" t="s">
        <v>56</v>
      </c>
      <c r="E94" s="17" t="s">
        <v>56</v>
      </c>
      <c r="F94" s="17" t="s">
        <v>56</v>
      </c>
      <c r="G94" s="17" t="s">
        <v>56</v>
      </c>
      <c r="H94" s="17" t="s">
        <v>56</v>
      </c>
      <c r="I94" s="17" t="s">
        <v>56</v>
      </c>
      <c r="J94" s="30">
        <v>0</v>
      </c>
      <c r="K94" s="31">
        <v>0</v>
      </c>
      <c r="L94" s="31">
        <v>0</v>
      </c>
      <c r="M94" s="31">
        <v>0</v>
      </c>
      <c r="N94" s="31">
        <v>0</v>
      </c>
      <c r="O94" s="31">
        <v>0</v>
      </c>
      <c r="P94" s="31">
        <v>0</v>
      </c>
      <c r="Q94" s="31">
        <v>0</v>
      </c>
      <c r="R94" s="31">
        <v>0</v>
      </c>
      <c r="S94" s="31">
        <v>0</v>
      </c>
      <c r="T94" s="31">
        <v>0</v>
      </c>
      <c r="U94" s="31" t="s">
        <v>56</v>
      </c>
      <c r="V94" s="30">
        <f>X94</f>
        <v>0</v>
      </c>
      <c r="W94" s="31" t="s">
        <v>56</v>
      </c>
      <c r="X94" s="31">
        <f>K94-AA94</f>
        <v>0</v>
      </c>
      <c r="Y94" s="31" t="s">
        <v>56</v>
      </c>
      <c r="Z94" s="31">
        <f>P94-J94-AB94</f>
        <v>0</v>
      </c>
      <c r="AA94" s="31">
        <v>0</v>
      </c>
      <c r="AB94" s="31">
        <v>0</v>
      </c>
      <c r="AC94" s="31">
        <v>0</v>
      </c>
      <c r="AD94" s="31">
        <v>0</v>
      </c>
      <c r="AE94" s="31">
        <v>0</v>
      </c>
      <c r="AF94" s="31">
        <v>0</v>
      </c>
      <c r="AG94" s="31">
        <v>0</v>
      </c>
      <c r="AH94" s="31">
        <v>0</v>
      </c>
      <c r="AI94" s="31">
        <v>0</v>
      </c>
      <c r="AJ94" s="31">
        <v>0</v>
      </c>
      <c r="AK94" s="31">
        <v>0</v>
      </c>
      <c r="AL94" s="31" t="s">
        <v>56</v>
      </c>
      <c r="AM94" s="30">
        <f t="shared" si="31"/>
        <v>0</v>
      </c>
      <c r="AN94" s="30">
        <f t="shared" si="32"/>
        <v>0</v>
      </c>
      <c r="AO94" s="29" t="s">
        <v>56</v>
      </c>
      <c r="AP94" s="27"/>
    </row>
    <row r="95" spans="1:42" ht="31.5" customHeight="1" x14ac:dyDescent="0.25">
      <c r="A95" s="29" t="s">
        <v>264</v>
      </c>
      <c r="B95" s="29" t="s">
        <v>265</v>
      </c>
      <c r="C95" s="17" t="s">
        <v>123</v>
      </c>
      <c r="D95" s="17" t="s">
        <v>56</v>
      </c>
      <c r="E95" s="17" t="s">
        <v>56</v>
      </c>
      <c r="F95" s="17" t="s">
        <v>56</v>
      </c>
      <c r="G95" s="17" t="s">
        <v>56</v>
      </c>
      <c r="H95" s="17" t="s">
        <v>56</v>
      </c>
      <c r="I95" s="17" t="s">
        <v>56</v>
      </c>
      <c r="J95" s="30">
        <v>0</v>
      </c>
      <c r="K95" s="31">
        <v>0</v>
      </c>
      <c r="L95" s="31">
        <v>0</v>
      </c>
      <c r="M95" s="31">
        <v>0</v>
      </c>
      <c r="N95" s="31">
        <v>0</v>
      </c>
      <c r="O95" s="31">
        <v>0</v>
      </c>
      <c r="P95" s="31">
        <v>0</v>
      </c>
      <c r="Q95" s="31">
        <v>0</v>
      </c>
      <c r="R95" s="31">
        <v>0</v>
      </c>
      <c r="S95" s="31">
        <v>0</v>
      </c>
      <c r="T95" s="31">
        <v>0</v>
      </c>
      <c r="U95" s="31" t="s">
        <v>56</v>
      </c>
      <c r="V95" s="30">
        <v>0</v>
      </c>
      <c r="W95" s="31" t="s">
        <v>56</v>
      </c>
      <c r="X95" s="31">
        <v>0</v>
      </c>
      <c r="Y95" s="31" t="s">
        <v>56</v>
      </c>
      <c r="Z95" s="31">
        <v>0</v>
      </c>
      <c r="AA95" s="31">
        <v>0</v>
      </c>
      <c r="AB95" s="31">
        <v>0</v>
      </c>
      <c r="AC95" s="31">
        <v>0</v>
      </c>
      <c r="AD95" s="31">
        <v>0</v>
      </c>
      <c r="AE95" s="31">
        <v>0</v>
      </c>
      <c r="AF95" s="31">
        <v>0</v>
      </c>
      <c r="AG95" s="31">
        <v>0</v>
      </c>
      <c r="AH95" s="31">
        <v>0</v>
      </c>
      <c r="AI95" s="31">
        <v>0</v>
      </c>
      <c r="AJ95" s="31">
        <v>0</v>
      </c>
      <c r="AK95" s="31">
        <v>0</v>
      </c>
      <c r="AL95" s="31" t="s">
        <v>56</v>
      </c>
      <c r="AM95" s="30">
        <f t="shared" si="31"/>
        <v>0</v>
      </c>
      <c r="AN95" s="30">
        <f t="shared" si="32"/>
        <v>0</v>
      </c>
      <c r="AO95" s="29" t="s">
        <v>56</v>
      </c>
      <c r="AP95" s="27"/>
    </row>
    <row r="96" spans="1:42" x14ac:dyDescent="0.25">
      <c r="A96" s="29" t="s">
        <v>266</v>
      </c>
      <c r="B96" s="29" t="s">
        <v>267</v>
      </c>
      <c r="C96" s="17" t="s">
        <v>123</v>
      </c>
      <c r="D96" s="17" t="s">
        <v>56</v>
      </c>
      <c r="E96" s="17" t="s">
        <v>56</v>
      </c>
      <c r="F96" s="17" t="s">
        <v>56</v>
      </c>
      <c r="G96" s="17" t="s">
        <v>56</v>
      </c>
      <c r="H96" s="17" t="s">
        <v>56</v>
      </c>
      <c r="I96" s="17" t="s">
        <v>56</v>
      </c>
      <c r="J96" s="30">
        <v>0</v>
      </c>
      <c r="K96" s="31">
        <v>0</v>
      </c>
      <c r="L96" s="31">
        <v>0</v>
      </c>
      <c r="M96" s="31">
        <v>0</v>
      </c>
      <c r="N96" s="31">
        <v>0</v>
      </c>
      <c r="O96" s="31">
        <v>0</v>
      </c>
      <c r="P96" s="31">
        <v>0</v>
      </c>
      <c r="Q96" s="31">
        <v>0</v>
      </c>
      <c r="R96" s="31">
        <v>0</v>
      </c>
      <c r="S96" s="31">
        <v>0</v>
      </c>
      <c r="T96" s="31">
        <v>0</v>
      </c>
      <c r="U96" s="31" t="s">
        <v>56</v>
      </c>
      <c r="V96" s="30">
        <v>0</v>
      </c>
      <c r="W96" s="31" t="s">
        <v>56</v>
      </c>
      <c r="X96" s="31">
        <v>0</v>
      </c>
      <c r="Y96" s="31" t="s">
        <v>56</v>
      </c>
      <c r="Z96" s="31">
        <v>0</v>
      </c>
      <c r="AA96" s="31">
        <v>0</v>
      </c>
      <c r="AB96" s="31">
        <v>0</v>
      </c>
      <c r="AC96" s="31">
        <v>0</v>
      </c>
      <c r="AD96" s="31">
        <v>0</v>
      </c>
      <c r="AE96" s="31">
        <v>0</v>
      </c>
      <c r="AF96" s="31">
        <v>0</v>
      </c>
      <c r="AG96" s="31">
        <v>0</v>
      </c>
      <c r="AH96" s="31">
        <v>0</v>
      </c>
      <c r="AI96" s="31">
        <v>0</v>
      </c>
      <c r="AJ96" s="31">
        <v>0</v>
      </c>
      <c r="AK96" s="31">
        <v>0</v>
      </c>
      <c r="AL96" s="31" t="s">
        <v>56</v>
      </c>
      <c r="AM96" s="30">
        <f t="shared" si="31"/>
        <v>0</v>
      </c>
      <c r="AN96" s="30">
        <f t="shared" si="32"/>
        <v>0</v>
      </c>
      <c r="AO96" s="29" t="s">
        <v>56</v>
      </c>
      <c r="AP96" s="27"/>
    </row>
    <row r="97" spans="1:41" s="38" customFormat="1" x14ac:dyDescent="0.25">
      <c r="A97" s="33" t="s">
        <v>121</v>
      </c>
      <c r="B97" s="34" t="s">
        <v>122</v>
      </c>
      <c r="C97" s="35" t="s">
        <v>123</v>
      </c>
      <c r="D97" s="36" t="s">
        <v>56</v>
      </c>
      <c r="E97" s="36" t="s">
        <v>56</v>
      </c>
      <c r="F97" s="36" t="s">
        <v>56</v>
      </c>
      <c r="G97" s="36" t="s">
        <v>56</v>
      </c>
      <c r="H97" s="36" t="s">
        <v>56</v>
      </c>
      <c r="I97" s="36" t="s">
        <v>56</v>
      </c>
      <c r="J97" s="30">
        <f t="shared" ref="J97:T97" si="35">J102+J109+J116+J133+J134</f>
        <v>0</v>
      </c>
      <c r="K97" s="37">
        <f t="shared" si="35"/>
        <v>218.15162448999999</v>
      </c>
      <c r="L97" s="37">
        <f t="shared" si="35"/>
        <v>0</v>
      </c>
      <c r="M97" s="37">
        <f t="shared" si="35"/>
        <v>0</v>
      </c>
      <c r="N97" s="37">
        <f t="shared" si="35"/>
        <v>218.15162448999999</v>
      </c>
      <c r="O97" s="37">
        <f t="shared" si="35"/>
        <v>0</v>
      </c>
      <c r="P97" s="37">
        <f t="shared" si="35"/>
        <v>226.24841415000003</v>
      </c>
      <c r="Q97" s="37">
        <f t="shared" si="35"/>
        <v>1.4261200000000001</v>
      </c>
      <c r="R97" s="37">
        <f t="shared" si="35"/>
        <v>5.6202421999999999</v>
      </c>
      <c r="S97" s="37">
        <f t="shared" si="35"/>
        <v>219.20205195000003</v>
      </c>
      <c r="T97" s="37">
        <f t="shared" si="35"/>
        <v>0</v>
      </c>
      <c r="U97" s="37" t="s">
        <v>56</v>
      </c>
      <c r="V97" s="30">
        <f>V102+V109+V116+V133+V134</f>
        <v>172.12124513000001</v>
      </c>
      <c r="W97" s="37" t="s">
        <v>56</v>
      </c>
      <c r="X97" s="37">
        <f>X102+X109+X116+X133+X134</f>
        <v>172.12124513000001</v>
      </c>
      <c r="Y97" s="37" t="s">
        <v>56</v>
      </c>
      <c r="Z97" s="37">
        <f t="shared" ref="Z97:AK97" si="36">Z102+Z109+Z116+Z133+Z134</f>
        <v>226.24841415000003</v>
      </c>
      <c r="AA97" s="37">
        <f t="shared" si="36"/>
        <v>50.227653369999999</v>
      </c>
      <c r="AB97" s="37">
        <f t="shared" si="36"/>
        <v>84.238984789999989</v>
      </c>
      <c r="AC97" s="37">
        <f t="shared" si="36"/>
        <v>22.98907105</v>
      </c>
      <c r="AD97" s="37">
        <f t="shared" si="36"/>
        <v>24.484941580000001</v>
      </c>
      <c r="AE97" s="37">
        <f t="shared" si="36"/>
        <v>15.679813750000001</v>
      </c>
      <c r="AF97" s="37">
        <f t="shared" si="36"/>
        <v>18.30917595</v>
      </c>
      <c r="AG97" s="37">
        <f t="shared" si="36"/>
        <v>25.200826589999998</v>
      </c>
      <c r="AH97" s="37">
        <f t="shared" si="36"/>
        <v>26.89190928</v>
      </c>
      <c r="AI97" s="37">
        <f t="shared" si="36"/>
        <v>58.023880370000001</v>
      </c>
      <c r="AJ97" s="37">
        <f t="shared" si="36"/>
        <v>61.976667669999998</v>
      </c>
      <c r="AK97" s="37">
        <f t="shared" si="36"/>
        <v>10.34673488</v>
      </c>
      <c r="AL97" s="37" t="s">
        <v>56</v>
      </c>
      <c r="AM97" s="30">
        <f t="shared" si="31"/>
        <v>132.24032663999998</v>
      </c>
      <c r="AN97" s="30">
        <f t="shared" si="32"/>
        <v>142.00942936000001</v>
      </c>
      <c r="AO97" s="29" t="s">
        <v>56</v>
      </c>
    </row>
    <row r="98" spans="1:41" s="38" customFormat="1" x14ac:dyDescent="0.25">
      <c r="A98" s="39" t="s">
        <v>121</v>
      </c>
      <c r="B98" s="40" t="s">
        <v>124</v>
      </c>
      <c r="C98" s="41" t="s">
        <v>123</v>
      </c>
      <c r="D98" s="36" t="s">
        <v>56</v>
      </c>
      <c r="E98" s="36" t="s">
        <v>56</v>
      </c>
      <c r="F98" s="36" t="s">
        <v>56</v>
      </c>
      <c r="G98" s="36" t="s">
        <v>56</v>
      </c>
      <c r="H98" s="36" t="s">
        <v>56</v>
      </c>
      <c r="I98" s="36" t="s">
        <v>56</v>
      </c>
      <c r="J98" s="42">
        <f>ROUND(J97*$C$146,8)</f>
        <v>0</v>
      </c>
      <c r="K98" s="37">
        <f>ROUND(K97*$B$139,8)</f>
        <v>103.52385339999999</v>
      </c>
      <c r="L98" s="37">
        <f>ROUND(L97*$B$139,8)</f>
        <v>0</v>
      </c>
      <c r="M98" s="37">
        <f>ROUND(M97*$B$139,8)</f>
        <v>0</v>
      </c>
      <c r="N98" s="37">
        <f>ROUND(N97*$B$139,8)</f>
        <v>103.52385339999999</v>
      </c>
      <c r="O98" s="37">
        <f>ROUND(O97*$B$139,8)</f>
        <v>0</v>
      </c>
      <c r="P98" s="37">
        <f>ROUND(P97*$C$139,8)</f>
        <v>107.65578290000001</v>
      </c>
      <c r="Q98" s="37">
        <f>ROUND(Q97*$C$139,8)</f>
        <v>0.67859068</v>
      </c>
      <c r="R98" s="37">
        <f>ROUND(R97*$C$139,8)</f>
        <v>2.67427985</v>
      </c>
      <c r="S98" s="37">
        <f>ROUND(S97*$C$139,8)</f>
        <v>104.30291238</v>
      </c>
      <c r="T98" s="37">
        <f>ROUND(T97*$C$139,8)</f>
        <v>0</v>
      </c>
      <c r="U98" s="37" t="s">
        <v>56</v>
      </c>
      <c r="V98" s="42">
        <f>ROUND(V97*$B$146,8)</f>
        <v>81.680136880000006</v>
      </c>
      <c r="W98" s="37" t="s">
        <v>56</v>
      </c>
      <c r="X98" s="37">
        <f>ROUND(X97*$B$139,8)</f>
        <v>81.680136880000006</v>
      </c>
      <c r="Y98" s="37" t="s">
        <v>56</v>
      </c>
      <c r="Z98" s="37">
        <f>ROUND(Z97*$C$139,8)</f>
        <v>107.65578290000001</v>
      </c>
      <c r="AA98" s="37">
        <f>ROUND(AA97*$B$139,8)</f>
        <v>23.835532910000001</v>
      </c>
      <c r="AB98" s="37">
        <f>ROUND(AB97*$C$139,8)</f>
        <v>40.083436130000003</v>
      </c>
      <c r="AC98" s="37">
        <f>ROUND(AC97*$B$139,8)</f>
        <v>10.909463669999999</v>
      </c>
      <c r="AD98" s="37">
        <f>ROUND(AD97*$C$139,8)</f>
        <v>11.65066975</v>
      </c>
      <c r="AE98" s="37">
        <f>ROUND(AE97*$B$139,8)</f>
        <v>7.4408556199999998</v>
      </c>
      <c r="AF98" s="37">
        <f>ROUND(AF97*$C$139,8)</f>
        <v>8.7120551899999992</v>
      </c>
      <c r="AG98" s="37">
        <f>ROUND(AG97*$B$139,8)</f>
        <v>11.95905226</v>
      </c>
      <c r="AH98" s="37">
        <f>ROUND(AH97*$C$139,8)</f>
        <v>12.79597719</v>
      </c>
      <c r="AI98" s="37">
        <f>ROUND(AI97*$B$139,8)</f>
        <v>27.535232430000001</v>
      </c>
      <c r="AJ98" s="37">
        <f>ROUND(AJ97*$C$139,8)</f>
        <v>29.49035778</v>
      </c>
      <c r="AK98" s="37">
        <f>ROUND(AK97*$C$139,8)</f>
        <v>4.9232868600000002</v>
      </c>
      <c r="AL98" s="37" t="s">
        <v>56</v>
      </c>
      <c r="AM98" s="30">
        <f t="shared" si="31"/>
        <v>62.76789084</v>
      </c>
      <c r="AN98" s="30">
        <f t="shared" si="32"/>
        <v>67.57234677000001</v>
      </c>
      <c r="AO98" s="29" t="s">
        <v>56</v>
      </c>
    </row>
    <row r="99" spans="1:41" s="38" customFormat="1" x14ac:dyDescent="0.25">
      <c r="A99" s="39" t="s">
        <v>121</v>
      </c>
      <c r="B99" s="40" t="s">
        <v>125</v>
      </c>
      <c r="C99" s="41" t="s">
        <v>123</v>
      </c>
      <c r="D99" s="36" t="s">
        <v>56</v>
      </c>
      <c r="E99" s="36" t="s">
        <v>56</v>
      </c>
      <c r="F99" s="36" t="s">
        <v>56</v>
      </c>
      <c r="G99" s="36" t="s">
        <v>56</v>
      </c>
      <c r="H99" s="36" t="s">
        <v>56</v>
      </c>
      <c r="I99" s="36" t="s">
        <v>56</v>
      </c>
      <c r="J99" s="42">
        <f>ROUND(J97*$C$147,8)</f>
        <v>0</v>
      </c>
      <c r="K99" s="37">
        <f>ROUND(K97*$B$140,8)</f>
        <v>57.458956370000003</v>
      </c>
      <c r="L99" s="37">
        <f>ROUND(L97*$B$140,8)</f>
        <v>0</v>
      </c>
      <c r="M99" s="37">
        <f>ROUND(M97*$B$140,8)</f>
        <v>0</v>
      </c>
      <c r="N99" s="37">
        <f>ROUND(N97*$B$140,8)</f>
        <v>57.458956370000003</v>
      </c>
      <c r="O99" s="37">
        <f>ROUND(O97*$B$140,8)</f>
        <v>0</v>
      </c>
      <c r="P99" s="37">
        <f>ROUND(P97*$C$140,8)</f>
        <v>59.673019230000001</v>
      </c>
      <c r="Q99" s="37">
        <f>ROUND(Q97*$C$140,8)</f>
        <v>0.37613914999999998</v>
      </c>
      <c r="R99" s="37">
        <f>ROUND(R97*$C$140,8)</f>
        <v>1.4823388799999999</v>
      </c>
      <c r="S99" s="37">
        <f>ROUND(S97*$C$140,8)</f>
        <v>57.814541200000001</v>
      </c>
      <c r="T99" s="37">
        <f>ROUND(T97*$C$140,8)</f>
        <v>0</v>
      </c>
      <c r="U99" s="37" t="s">
        <v>56</v>
      </c>
      <c r="V99" s="42">
        <f>ROUND(V97*$B$147,8)</f>
        <v>45.335014749999999</v>
      </c>
      <c r="W99" s="37" t="s">
        <v>56</v>
      </c>
      <c r="X99" s="37">
        <f>ROUND(X97*$B$140,8)</f>
        <v>45.335014749999999</v>
      </c>
      <c r="Y99" s="37" t="s">
        <v>56</v>
      </c>
      <c r="Z99" s="37">
        <f>ROUND(Z97*$C$140,8)</f>
        <v>59.673019230000001</v>
      </c>
      <c r="AA99" s="37">
        <f>ROUND(AA97*$B$140,8)</f>
        <v>13.22946162</v>
      </c>
      <c r="AB99" s="37">
        <f>ROUND(AB97*$C$140,8)</f>
        <v>22.218032239999999</v>
      </c>
      <c r="AC99" s="37">
        <f>ROUND(AC97*$B$140,8)</f>
        <v>6.0550914200000001</v>
      </c>
      <c r="AD99" s="37">
        <f>ROUND(AD97*$C$140,8)</f>
        <v>6.4579033399999997</v>
      </c>
      <c r="AE99" s="37">
        <f>ROUND(AE97*$B$140,8)</f>
        <v>4.1299061400000001</v>
      </c>
      <c r="AF99" s="37">
        <f>ROUND(AF97*$C$140,8)</f>
        <v>4.8290451599999997</v>
      </c>
      <c r="AG99" s="37">
        <f>ROUND(AG97*$B$140,8)</f>
        <v>6.6376457200000001</v>
      </c>
      <c r="AH99" s="37">
        <f>ROUND(AH97*$C$140,8)</f>
        <v>7.0927410699999998</v>
      </c>
      <c r="AI99" s="37">
        <f>ROUND(AI97*$B$140,8)</f>
        <v>15.282909849999999</v>
      </c>
      <c r="AJ99" s="37">
        <f>ROUND(AJ97*$C$140,8)</f>
        <v>16.346346100000002</v>
      </c>
      <c r="AK99" s="37">
        <f>ROUND(AK97*$C$140,8)</f>
        <v>2.7289513200000002</v>
      </c>
      <c r="AL99" s="37" t="s">
        <v>56</v>
      </c>
      <c r="AM99" s="30">
        <f t="shared" si="31"/>
        <v>34.834504450000004</v>
      </c>
      <c r="AN99" s="30">
        <f t="shared" si="32"/>
        <v>37.454986990000002</v>
      </c>
      <c r="AO99" s="29" t="s">
        <v>56</v>
      </c>
    </row>
    <row r="100" spans="1:41" s="38" customFormat="1" x14ac:dyDescent="0.25">
      <c r="A100" s="39" t="s">
        <v>121</v>
      </c>
      <c r="B100" s="40" t="s">
        <v>126</v>
      </c>
      <c r="C100" s="41" t="s">
        <v>123</v>
      </c>
      <c r="D100" s="36" t="s">
        <v>56</v>
      </c>
      <c r="E100" s="36" t="s">
        <v>56</v>
      </c>
      <c r="F100" s="36" t="s">
        <v>56</v>
      </c>
      <c r="G100" s="36" t="s">
        <v>56</v>
      </c>
      <c r="H100" s="36" t="s">
        <v>56</v>
      </c>
      <c r="I100" s="36" t="s">
        <v>56</v>
      </c>
      <c r="J100" s="42">
        <f>ROUND(J97*$C$148,8)</f>
        <v>0</v>
      </c>
      <c r="K100" s="37">
        <f>ROUND(K97*$B$141,8)</f>
        <v>50.043982659999998</v>
      </c>
      <c r="L100" s="37">
        <f>ROUND(L97*$B$141,8)</f>
        <v>0</v>
      </c>
      <c r="M100" s="37">
        <f>ROUND(M97*$B$141,8)</f>
        <v>0</v>
      </c>
      <c r="N100" s="37">
        <f>ROUND(N97*$B$141,8)</f>
        <v>50.043982659999998</v>
      </c>
      <c r="O100" s="37">
        <f>ROUND(O97*$B$141,8)</f>
        <v>0</v>
      </c>
      <c r="P100" s="37">
        <f>ROUND(P97*$C$141,8)</f>
        <v>51.801836899999998</v>
      </c>
      <c r="Q100" s="37">
        <f>ROUND(Q97*$C$141,8)</f>
        <v>0.32652444000000003</v>
      </c>
      <c r="R100" s="37">
        <f>ROUND(R97*$C$141,8)</f>
        <v>1.2868106500000001</v>
      </c>
      <c r="S100" s="37">
        <f>ROUND(S97*$C$141,8)</f>
        <v>50.188501809999998</v>
      </c>
      <c r="T100" s="37">
        <f>ROUND(T97*$C$141,8)</f>
        <v>0</v>
      </c>
      <c r="U100" s="37" t="s">
        <v>56</v>
      </c>
      <c r="V100" s="42">
        <f>ROUND(V97*$B$148,8)</f>
        <v>39.484613629999998</v>
      </c>
      <c r="W100" s="37" t="s">
        <v>56</v>
      </c>
      <c r="X100" s="37">
        <f>ROUND(X97*$B$141,8)</f>
        <v>39.484613629999998</v>
      </c>
      <c r="Y100" s="37" t="s">
        <v>56</v>
      </c>
      <c r="Z100" s="37">
        <f>ROUND(Z97*$C$141,8)</f>
        <v>51.801836899999998</v>
      </c>
      <c r="AA100" s="37">
        <f>ROUND(AA97*$B$141,8)</f>
        <v>11.52222368</v>
      </c>
      <c r="AB100" s="37">
        <f>ROUND(AB97*$C$141,8)</f>
        <v>19.287357960000001</v>
      </c>
      <c r="AC100" s="37">
        <f>ROUND(AC97*$B$141,8)</f>
        <v>5.2736929000000003</v>
      </c>
      <c r="AD100" s="37">
        <f>ROUND(AD97*$C$141,8)</f>
        <v>5.6060722199999997</v>
      </c>
      <c r="AE100" s="37">
        <f>ROUND(AE97*$B$141,8)</f>
        <v>3.5969492700000001</v>
      </c>
      <c r="AF100" s="37">
        <f>ROUND(AF97*$C$141,8)</f>
        <v>4.1920689299999996</v>
      </c>
      <c r="AG100" s="37">
        <f>ROUND(AG97*$B$141,8)</f>
        <v>5.7810696200000002</v>
      </c>
      <c r="AH100" s="37">
        <f>ROUND(AH97*$C$141,8)</f>
        <v>6.1571715500000002</v>
      </c>
      <c r="AI100" s="37">
        <f>ROUND(AI97*$B$141,8)</f>
        <v>13.31067816</v>
      </c>
      <c r="AJ100" s="37">
        <f>ROUND(AJ97*$C$141,8)</f>
        <v>14.19017783</v>
      </c>
      <c r="AK100" s="37">
        <f>ROUND(AK97*$C$141,8)</f>
        <v>2.36898842</v>
      </c>
      <c r="AL100" s="37" t="s">
        <v>56</v>
      </c>
      <c r="AM100" s="30">
        <f t="shared" si="31"/>
        <v>30.331378370000003</v>
      </c>
      <c r="AN100" s="30">
        <f t="shared" si="32"/>
        <v>32.514478949999997</v>
      </c>
      <c r="AO100" s="29" t="s">
        <v>56</v>
      </c>
    </row>
    <row r="101" spans="1:41" s="38" customFormat="1" ht="31.5" customHeight="1" x14ac:dyDescent="0.25">
      <c r="A101" s="39" t="s">
        <v>121</v>
      </c>
      <c r="B101" s="40" t="s">
        <v>127</v>
      </c>
      <c r="C101" s="41" t="s">
        <v>123</v>
      </c>
      <c r="D101" s="36" t="s">
        <v>56</v>
      </c>
      <c r="E101" s="36" t="s">
        <v>56</v>
      </c>
      <c r="F101" s="36" t="s">
        <v>56</v>
      </c>
      <c r="G101" s="36" t="s">
        <v>56</v>
      </c>
      <c r="H101" s="36" t="s">
        <v>56</v>
      </c>
      <c r="I101" s="36" t="s">
        <v>56</v>
      </c>
      <c r="J101" s="42">
        <f>ROUND(J97*$C$149,8)</f>
        <v>0</v>
      </c>
      <c r="K101" s="37">
        <f>ROUND(K97*$B$142,8)</f>
        <v>7.1248320600000001</v>
      </c>
      <c r="L101" s="37">
        <f>ROUND(L97*$B$142,8)</f>
        <v>0</v>
      </c>
      <c r="M101" s="37">
        <f>ROUND(M97*$B$142,8)</f>
        <v>0</v>
      </c>
      <c r="N101" s="37">
        <f>ROUND(N97*$B$142,8)</f>
        <v>7.1248320600000001</v>
      </c>
      <c r="O101" s="37">
        <f>ROUND(O97*$B$142,8)</f>
        <v>0</v>
      </c>
      <c r="P101" s="37">
        <f>ROUND(P97*$C$142,8)</f>
        <v>7.1177751100000002</v>
      </c>
      <c r="Q101" s="37">
        <f>ROUND(Q97*$C$142,8)</f>
        <v>4.4865740000000001E-2</v>
      </c>
      <c r="R101" s="37">
        <f>ROUND(R97*$C$142,8)</f>
        <v>0.17681282000000001</v>
      </c>
      <c r="S101" s="37">
        <f>ROUND(S97*$C$142,8)</f>
        <v>6.8960965500000002</v>
      </c>
      <c r="T101" s="37">
        <f>ROUND(T97*$C$142,8)</f>
        <v>0</v>
      </c>
      <c r="U101" s="37" t="s">
        <v>56</v>
      </c>
      <c r="V101" s="42">
        <f>ROUND(V97*$B$149,8)</f>
        <v>5.6214798699999999</v>
      </c>
      <c r="W101" s="37" t="s">
        <v>56</v>
      </c>
      <c r="X101" s="37">
        <f>ROUND(X97*$B$142,8)</f>
        <v>5.6214798699999999</v>
      </c>
      <c r="Y101" s="37" t="s">
        <v>56</v>
      </c>
      <c r="Z101" s="37">
        <f>ROUND(Z97*$C$142,8)</f>
        <v>7.1177751100000002</v>
      </c>
      <c r="AA101" s="37">
        <f>ROUND(AA97*$B$142,8)</f>
        <v>1.64043516</v>
      </c>
      <c r="AB101" s="37">
        <f>ROUND(AB97*$C$142,8)</f>
        <v>2.6501584600000001</v>
      </c>
      <c r="AC101" s="37">
        <f>ROUND(AC97*$B$142,8)</f>
        <v>0.75082305999999999</v>
      </c>
      <c r="AD101" s="37">
        <f>ROUND(AD97*$C$142,8)</f>
        <v>0.77029625999999995</v>
      </c>
      <c r="AE101" s="37">
        <f>ROUND(AE97*$B$142,8)</f>
        <v>0.51210272000000001</v>
      </c>
      <c r="AF101" s="37">
        <f>ROUND(AF97*$C$142,8)</f>
        <v>0.57600667999999999</v>
      </c>
      <c r="AG101" s="37">
        <f>ROUND(AG97*$B$142,8)</f>
        <v>0.82305899999999999</v>
      </c>
      <c r="AH101" s="37">
        <f>ROUND(AH97*$C$142,8)</f>
        <v>0.84601947</v>
      </c>
      <c r="AI101" s="37">
        <f>ROUND(AI97*$B$142,8)</f>
        <v>1.8950599299999999</v>
      </c>
      <c r="AJ101" s="37">
        <f>ROUND(AJ97*$C$142,8)</f>
        <v>1.94978596</v>
      </c>
      <c r="AK101" s="37">
        <f>ROUND(AK97*$C$142,8)</f>
        <v>0.32550827999999998</v>
      </c>
      <c r="AL101" s="37" t="s">
        <v>56</v>
      </c>
      <c r="AM101" s="30">
        <f t="shared" si="31"/>
        <v>4.3065529900000001</v>
      </c>
      <c r="AN101" s="30">
        <f t="shared" si="32"/>
        <v>4.4676166500000001</v>
      </c>
      <c r="AO101" s="29" t="s">
        <v>56</v>
      </c>
    </row>
    <row r="102" spans="1:41" s="38" customFormat="1" x14ac:dyDescent="0.25">
      <c r="A102" s="43" t="s">
        <v>268</v>
      </c>
      <c r="B102" s="44" t="s">
        <v>166</v>
      </c>
      <c r="C102" s="36" t="s">
        <v>123</v>
      </c>
      <c r="D102" s="45" t="s">
        <v>56</v>
      </c>
      <c r="E102" s="36" t="s">
        <v>56</v>
      </c>
      <c r="F102" s="36" t="s">
        <v>56</v>
      </c>
      <c r="G102" s="45" t="s">
        <v>56</v>
      </c>
      <c r="H102" s="36" t="s">
        <v>56</v>
      </c>
      <c r="I102" s="36" t="s">
        <v>56</v>
      </c>
      <c r="J102" s="30">
        <f t="shared" ref="J102:T102" si="37">J103+J107+J108</f>
        <v>0</v>
      </c>
      <c r="K102" s="37">
        <f t="shared" si="37"/>
        <v>0</v>
      </c>
      <c r="L102" s="37">
        <f t="shared" si="37"/>
        <v>0</v>
      </c>
      <c r="M102" s="37">
        <f t="shared" si="37"/>
        <v>0</v>
      </c>
      <c r="N102" s="37">
        <f t="shared" si="37"/>
        <v>0</v>
      </c>
      <c r="O102" s="37">
        <f t="shared" si="37"/>
        <v>0</v>
      </c>
      <c r="P102" s="37">
        <f t="shared" si="37"/>
        <v>7.0463621999999999</v>
      </c>
      <c r="Q102" s="37">
        <f t="shared" si="37"/>
        <v>1.4261200000000001</v>
      </c>
      <c r="R102" s="37">
        <f t="shared" si="37"/>
        <v>5.6202421999999999</v>
      </c>
      <c r="S102" s="37">
        <f t="shared" si="37"/>
        <v>0</v>
      </c>
      <c r="T102" s="37">
        <f t="shared" si="37"/>
        <v>0</v>
      </c>
      <c r="U102" s="37" t="s">
        <v>56</v>
      </c>
      <c r="V102" s="30">
        <f>V103+V107+V108</f>
        <v>0</v>
      </c>
      <c r="W102" s="37" t="s">
        <v>56</v>
      </c>
      <c r="X102" s="37">
        <f>X103+X107+X108</f>
        <v>0</v>
      </c>
      <c r="Y102" s="37" t="s">
        <v>56</v>
      </c>
      <c r="Z102" s="37">
        <f t="shared" ref="Z102:AK102" si="38">Z103+Z107+Z108</f>
        <v>7.0463621999999999</v>
      </c>
      <c r="AA102" s="37">
        <f t="shared" si="38"/>
        <v>0</v>
      </c>
      <c r="AB102" s="37">
        <f t="shared" si="38"/>
        <v>7.0463621999999999</v>
      </c>
      <c r="AC102" s="37">
        <f t="shared" si="38"/>
        <v>0</v>
      </c>
      <c r="AD102" s="37">
        <f t="shared" si="38"/>
        <v>0</v>
      </c>
      <c r="AE102" s="37">
        <f t="shared" si="38"/>
        <v>0</v>
      </c>
      <c r="AF102" s="37">
        <f t="shared" si="38"/>
        <v>0</v>
      </c>
      <c r="AG102" s="37">
        <f t="shared" si="38"/>
        <v>0</v>
      </c>
      <c r="AH102" s="37">
        <f t="shared" si="38"/>
        <v>0</v>
      </c>
      <c r="AI102" s="37">
        <f t="shared" si="38"/>
        <v>0</v>
      </c>
      <c r="AJ102" s="37">
        <f t="shared" si="38"/>
        <v>0</v>
      </c>
      <c r="AK102" s="37">
        <f t="shared" si="38"/>
        <v>0</v>
      </c>
      <c r="AL102" s="37" t="s">
        <v>56</v>
      </c>
      <c r="AM102" s="30">
        <f t="shared" si="31"/>
        <v>0</v>
      </c>
      <c r="AN102" s="30">
        <f t="shared" si="32"/>
        <v>0</v>
      </c>
      <c r="AO102" s="29" t="s">
        <v>56</v>
      </c>
    </row>
    <row r="103" spans="1:41" s="38" customFormat="1" x14ac:dyDescent="0.25">
      <c r="A103" s="43" t="s">
        <v>269</v>
      </c>
      <c r="B103" s="44" t="s">
        <v>168</v>
      </c>
      <c r="C103" s="36" t="s">
        <v>123</v>
      </c>
      <c r="D103" s="45" t="s">
        <v>56</v>
      </c>
      <c r="E103" s="36" t="s">
        <v>56</v>
      </c>
      <c r="F103" s="36" t="s">
        <v>56</v>
      </c>
      <c r="G103" s="45" t="s">
        <v>56</v>
      </c>
      <c r="H103" s="36" t="s">
        <v>56</v>
      </c>
      <c r="I103" s="36" t="s">
        <v>56</v>
      </c>
      <c r="J103" s="30">
        <f t="shared" ref="J103:T103" si="39">J104+J106</f>
        <v>0</v>
      </c>
      <c r="K103" s="37">
        <f t="shared" si="39"/>
        <v>0</v>
      </c>
      <c r="L103" s="37">
        <f t="shared" si="39"/>
        <v>0</v>
      </c>
      <c r="M103" s="37">
        <f t="shared" si="39"/>
        <v>0</v>
      </c>
      <c r="N103" s="37">
        <f t="shared" si="39"/>
        <v>0</v>
      </c>
      <c r="O103" s="37">
        <f t="shared" si="39"/>
        <v>0</v>
      </c>
      <c r="P103" s="37">
        <f t="shared" si="39"/>
        <v>7.0463621999999999</v>
      </c>
      <c r="Q103" s="37">
        <f t="shared" si="39"/>
        <v>1.4261200000000001</v>
      </c>
      <c r="R103" s="37">
        <f t="shared" si="39"/>
        <v>5.6202421999999999</v>
      </c>
      <c r="S103" s="37">
        <f t="shared" si="39"/>
        <v>0</v>
      </c>
      <c r="T103" s="37">
        <f t="shared" si="39"/>
        <v>0</v>
      </c>
      <c r="U103" s="37" t="s">
        <v>56</v>
      </c>
      <c r="V103" s="30">
        <f>V104+V106</f>
        <v>0</v>
      </c>
      <c r="W103" s="37" t="s">
        <v>56</v>
      </c>
      <c r="X103" s="37">
        <f>X104+X106</f>
        <v>0</v>
      </c>
      <c r="Y103" s="37" t="s">
        <v>56</v>
      </c>
      <c r="Z103" s="37">
        <f t="shared" ref="Z103:AK103" si="40">Z104+Z106</f>
        <v>7.0463621999999999</v>
      </c>
      <c r="AA103" s="37">
        <f t="shared" si="40"/>
        <v>0</v>
      </c>
      <c r="AB103" s="37">
        <f t="shared" si="40"/>
        <v>7.0463621999999999</v>
      </c>
      <c r="AC103" s="37">
        <f t="shared" si="40"/>
        <v>0</v>
      </c>
      <c r="AD103" s="37">
        <f t="shared" si="40"/>
        <v>0</v>
      </c>
      <c r="AE103" s="37">
        <f t="shared" si="40"/>
        <v>0</v>
      </c>
      <c r="AF103" s="37">
        <f t="shared" si="40"/>
        <v>0</v>
      </c>
      <c r="AG103" s="37">
        <f t="shared" si="40"/>
        <v>0</v>
      </c>
      <c r="AH103" s="37">
        <f t="shared" si="40"/>
        <v>0</v>
      </c>
      <c r="AI103" s="37">
        <f t="shared" si="40"/>
        <v>0</v>
      </c>
      <c r="AJ103" s="37">
        <f t="shared" si="40"/>
        <v>0</v>
      </c>
      <c r="AK103" s="37">
        <f t="shared" si="40"/>
        <v>0</v>
      </c>
      <c r="AL103" s="37" t="s">
        <v>56</v>
      </c>
      <c r="AM103" s="30">
        <f t="shared" si="31"/>
        <v>0</v>
      </c>
      <c r="AN103" s="30">
        <f t="shared" si="32"/>
        <v>0</v>
      </c>
      <c r="AO103" s="44" t="s">
        <v>56</v>
      </c>
    </row>
    <row r="104" spans="1:41" s="38" customFormat="1" ht="31.5" customHeight="1" x14ac:dyDescent="0.25">
      <c r="A104" s="43" t="s">
        <v>270</v>
      </c>
      <c r="B104" s="44" t="s">
        <v>170</v>
      </c>
      <c r="C104" s="36" t="s">
        <v>123</v>
      </c>
      <c r="D104" s="45" t="s">
        <v>56</v>
      </c>
      <c r="E104" s="36" t="s">
        <v>56</v>
      </c>
      <c r="F104" s="36" t="s">
        <v>56</v>
      </c>
      <c r="G104" s="45" t="s">
        <v>56</v>
      </c>
      <c r="H104" s="36" t="s">
        <v>56</v>
      </c>
      <c r="I104" s="36" t="s">
        <v>56</v>
      </c>
      <c r="J104" s="30">
        <f t="shared" ref="J104:T104" si="41">SUM(J105:J105)</f>
        <v>0</v>
      </c>
      <c r="K104" s="37">
        <f t="shared" si="41"/>
        <v>0</v>
      </c>
      <c r="L104" s="37">
        <f t="shared" si="41"/>
        <v>0</v>
      </c>
      <c r="M104" s="37">
        <f t="shared" si="41"/>
        <v>0</v>
      </c>
      <c r="N104" s="37">
        <f t="shared" si="41"/>
        <v>0</v>
      </c>
      <c r="O104" s="37">
        <f t="shared" si="41"/>
        <v>0</v>
      </c>
      <c r="P104" s="37">
        <f t="shared" si="41"/>
        <v>7.0463621999999999</v>
      </c>
      <c r="Q104" s="37">
        <f t="shared" si="41"/>
        <v>1.4261200000000001</v>
      </c>
      <c r="R104" s="37">
        <f t="shared" si="41"/>
        <v>5.6202421999999999</v>
      </c>
      <c r="S104" s="37">
        <f t="shared" si="41"/>
        <v>0</v>
      </c>
      <c r="T104" s="37">
        <f t="shared" si="41"/>
        <v>0</v>
      </c>
      <c r="U104" s="37" t="s">
        <v>56</v>
      </c>
      <c r="V104" s="30">
        <f>SUM(V105:V105)</f>
        <v>0</v>
      </c>
      <c r="W104" s="37" t="s">
        <v>56</v>
      </c>
      <c r="X104" s="37">
        <f>SUM(X105:X105)</f>
        <v>0</v>
      </c>
      <c r="Y104" s="37" t="s">
        <v>56</v>
      </c>
      <c r="Z104" s="37">
        <f t="shared" ref="Z104:AK104" si="42">SUM(Z105:Z105)</f>
        <v>7.0463621999999999</v>
      </c>
      <c r="AA104" s="37">
        <f t="shared" si="42"/>
        <v>0</v>
      </c>
      <c r="AB104" s="37">
        <f t="shared" si="42"/>
        <v>7.0463621999999999</v>
      </c>
      <c r="AC104" s="37">
        <f t="shared" si="42"/>
        <v>0</v>
      </c>
      <c r="AD104" s="37">
        <f t="shared" si="42"/>
        <v>0</v>
      </c>
      <c r="AE104" s="37">
        <f t="shared" si="42"/>
        <v>0</v>
      </c>
      <c r="AF104" s="37">
        <f t="shared" si="42"/>
        <v>0</v>
      </c>
      <c r="AG104" s="37">
        <f t="shared" si="42"/>
        <v>0</v>
      </c>
      <c r="AH104" s="37">
        <f t="shared" si="42"/>
        <v>0</v>
      </c>
      <c r="AI104" s="37">
        <f t="shared" si="42"/>
        <v>0</v>
      </c>
      <c r="AJ104" s="37">
        <f t="shared" si="42"/>
        <v>0</v>
      </c>
      <c r="AK104" s="37">
        <f t="shared" si="42"/>
        <v>0</v>
      </c>
      <c r="AL104" s="37" t="s">
        <v>56</v>
      </c>
      <c r="AM104" s="30">
        <f t="shared" si="31"/>
        <v>0</v>
      </c>
      <c r="AN104" s="30">
        <f t="shared" si="32"/>
        <v>0</v>
      </c>
      <c r="AO104" s="44" t="s">
        <v>56</v>
      </c>
    </row>
    <row r="105" spans="1:41" s="38" customFormat="1" ht="47.25" customHeight="1" x14ac:dyDescent="0.25">
      <c r="A105" s="43" t="s">
        <v>270</v>
      </c>
      <c r="B105" s="44" t="s">
        <v>128</v>
      </c>
      <c r="C105" s="36" t="s">
        <v>271</v>
      </c>
      <c r="D105" s="36" t="s">
        <v>57</v>
      </c>
      <c r="E105" s="36" t="s">
        <v>59</v>
      </c>
      <c r="F105" s="36" t="s">
        <v>56</v>
      </c>
      <c r="G105" s="36" t="s">
        <v>59</v>
      </c>
      <c r="H105" s="36" t="s">
        <v>56</v>
      </c>
      <c r="I105" s="36" t="s">
        <v>56</v>
      </c>
      <c r="J105" s="30">
        <v>0</v>
      </c>
      <c r="K105" s="37">
        <f>L105+M105+N105+O105</f>
        <v>0</v>
      </c>
      <c r="L105" s="37">
        <v>0</v>
      </c>
      <c r="M105" s="37">
        <v>0</v>
      </c>
      <c r="N105" s="37">
        <v>0</v>
      </c>
      <c r="O105" s="37">
        <v>0</v>
      </c>
      <c r="P105" s="37">
        <f>Q105+R105+S105+T105</f>
        <v>7.0463621999999999</v>
      </c>
      <c r="Q105" s="37">
        <v>1.4261200000000001</v>
      </c>
      <c r="R105" s="37">
        <v>5.6202421999999999</v>
      </c>
      <c r="S105" s="37">
        <v>0</v>
      </c>
      <c r="T105" s="37">
        <v>0</v>
      </c>
      <c r="U105" s="37" t="s">
        <v>56</v>
      </c>
      <c r="V105" s="30">
        <f>X105</f>
        <v>0</v>
      </c>
      <c r="W105" s="37" t="s">
        <v>56</v>
      </c>
      <c r="X105" s="37">
        <v>0</v>
      </c>
      <c r="Y105" s="37" t="s">
        <v>56</v>
      </c>
      <c r="Z105" s="37">
        <v>7.0463621999999999</v>
      </c>
      <c r="AA105" s="37">
        <v>0</v>
      </c>
      <c r="AB105" s="37">
        <v>7.0463621999999999</v>
      </c>
      <c r="AC105" s="37">
        <v>0</v>
      </c>
      <c r="AD105" s="37">
        <v>0</v>
      </c>
      <c r="AE105" s="37">
        <v>0</v>
      </c>
      <c r="AF105" s="37">
        <v>0</v>
      </c>
      <c r="AG105" s="37">
        <v>0</v>
      </c>
      <c r="AH105" s="37">
        <v>0</v>
      </c>
      <c r="AI105" s="37">
        <v>0</v>
      </c>
      <c r="AJ105" s="37">
        <v>0</v>
      </c>
      <c r="AK105" s="37">
        <v>0</v>
      </c>
      <c r="AL105" s="37" t="s">
        <v>56</v>
      </c>
      <c r="AM105" s="30">
        <f t="shared" si="31"/>
        <v>0</v>
      </c>
      <c r="AN105" s="30">
        <f t="shared" si="32"/>
        <v>0</v>
      </c>
      <c r="AO105" s="46" t="s">
        <v>56</v>
      </c>
    </row>
    <row r="106" spans="1:41" s="38" customFormat="1" ht="31.5" customHeight="1" x14ac:dyDescent="0.25">
      <c r="A106" s="43" t="s">
        <v>272</v>
      </c>
      <c r="B106" s="44" t="s">
        <v>186</v>
      </c>
      <c r="C106" s="36" t="s">
        <v>123</v>
      </c>
      <c r="D106" s="45" t="s">
        <v>56</v>
      </c>
      <c r="E106" s="36" t="s">
        <v>56</v>
      </c>
      <c r="F106" s="36" t="s">
        <v>56</v>
      </c>
      <c r="G106" s="45" t="s">
        <v>56</v>
      </c>
      <c r="H106" s="36" t="s">
        <v>56</v>
      </c>
      <c r="I106" s="36" t="s">
        <v>56</v>
      </c>
      <c r="J106" s="30">
        <v>0</v>
      </c>
      <c r="K106" s="37">
        <v>0</v>
      </c>
      <c r="L106" s="37">
        <v>0</v>
      </c>
      <c r="M106" s="37">
        <v>0</v>
      </c>
      <c r="N106" s="37">
        <v>0</v>
      </c>
      <c r="O106" s="37">
        <v>0</v>
      </c>
      <c r="P106" s="37">
        <v>0</v>
      </c>
      <c r="Q106" s="37">
        <v>0</v>
      </c>
      <c r="R106" s="37">
        <v>0</v>
      </c>
      <c r="S106" s="37">
        <v>0</v>
      </c>
      <c r="T106" s="37">
        <v>0</v>
      </c>
      <c r="U106" s="37" t="s">
        <v>56</v>
      </c>
      <c r="V106" s="30">
        <f>X106</f>
        <v>0</v>
      </c>
      <c r="W106" s="37" t="s">
        <v>56</v>
      </c>
      <c r="X106" s="37">
        <f>K106-AA106</f>
        <v>0</v>
      </c>
      <c r="Y106" s="37" t="s">
        <v>56</v>
      </c>
      <c r="Z106" s="37">
        <f>P106-J106-AB106</f>
        <v>0</v>
      </c>
      <c r="AA106" s="37">
        <v>0</v>
      </c>
      <c r="AB106" s="37">
        <v>0</v>
      </c>
      <c r="AC106" s="37">
        <v>0</v>
      </c>
      <c r="AD106" s="37">
        <v>0</v>
      </c>
      <c r="AE106" s="37">
        <v>0</v>
      </c>
      <c r="AF106" s="37">
        <v>0</v>
      </c>
      <c r="AG106" s="37">
        <v>0</v>
      </c>
      <c r="AH106" s="37">
        <v>0</v>
      </c>
      <c r="AI106" s="37">
        <v>0</v>
      </c>
      <c r="AJ106" s="37">
        <v>0</v>
      </c>
      <c r="AK106" s="37">
        <v>0</v>
      </c>
      <c r="AL106" s="37" t="s">
        <v>56</v>
      </c>
      <c r="AM106" s="30">
        <f t="shared" si="31"/>
        <v>0</v>
      </c>
      <c r="AN106" s="30">
        <f t="shared" si="32"/>
        <v>0</v>
      </c>
      <c r="AO106" s="44" t="s">
        <v>56</v>
      </c>
    </row>
    <row r="107" spans="1:41" s="38" customFormat="1" ht="31.5" customHeight="1" x14ac:dyDescent="0.25">
      <c r="A107" s="43" t="s">
        <v>273</v>
      </c>
      <c r="B107" s="44" t="s">
        <v>188</v>
      </c>
      <c r="C107" s="36" t="s">
        <v>123</v>
      </c>
      <c r="D107" s="45" t="s">
        <v>56</v>
      </c>
      <c r="E107" s="36" t="s">
        <v>56</v>
      </c>
      <c r="F107" s="36" t="s">
        <v>56</v>
      </c>
      <c r="G107" s="45" t="s">
        <v>56</v>
      </c>
      <c r="H107" s="36" t="s">
        <v>56</v>
      </c>
      <c r="I107" s="36" t="s">
        <v>56</v>
      </c>
      <c r="J107" s="30">
        <v>0</v>
      </c>
      <c r="K107" s="37">
        <v>0</v>
      </c>
      <c r="L107" s="37">
        <v>0</v>
      </c>
      <c r="M107" s="37">
        <v>0</v>
      </c>
      <c r="N107" s="37">
        <v>0</v>
      </c>
      <c r="O107" s="37">
        <v>0</v>
      </c>
      <c r="P107" s="37">
        <v>0</v>
      </c>
      <c r="Q107" s="37">
        <v>0</v>
      </c>
      <c r="R107" s="37">
        <v>0</v>
      </c>
      <c r="S107" s="37">
        <v>0</v>
      </c>
      <c r="T107" s="37">
        <v>0</v>
      </c>
      <c r="U107" s="37" t="s">
        <v>56</v>
      </c>
      <c r="V107" s="30">
        <f>X107</f>
        <v>0</v>
      </c>
      <c r="W107" s="37" t="s">
        <v>56</v>
      </c>
      <c r="X107" s="37">
        <f>K107-AA107</f>
        <v>0</v>
      </c>
      <c r="Y107" s="37" t="s">
        <v>56</v>
      </c>
      <c r="Z107" s="37">
        <f>P107-J107-AB107</f>
        <v>0</v>
      </c>
      <c r="AA107" s="37">
        <v>0</v>
      </c>
      <c r="AB107" s="37">
        <v>0</v>
      </c>
      <c r="AC107" s="37">
        <v>0</v>
      </c>
      <c r="AD107" s="37">
        <v>0</v>
      </c>
      <c r="AE107" s="37">
        <v>0</v>
      </c>
      <c r="AF107" s="37">
        <v>0</v>
      </c>
      <c r="AG107" s="37">
        <v>0</v>
      </c>
      <c r="AH107" s="37">
        <v>0</v>
      </c>
      <c r="AI107" s="37">
        <v>0</v>
      </c>
      <c r="AJ107" s="37">
        <v>0</v>
      </c>
      <c r="AK107" s="37">
        <v>0</v>
      </c>
      <c r="AL107" s="37" t="s">
        <v>56</v>
      </c>
      <c r="AM107" s="30">
        <f t="shared" si="31"/>
        <v>0</v>
      </c>
      <c r="AN107" s="30">
        <f t="shared" si="32"/>
        <v>0</v>
      </c>
      <c r="AO107" s="44" t="s">
        <v>56</v>
      </c>
    </row>
    <row r="108" spans="1:41" s="38" customFormat="1" ht="31.5" customHeight="1" x14ac:dyDescent="0.25">
      <c r="A108" s="43" t="s">
        <v>274</v>
      </c>
      <c r="B108" s="44" t="s">
        <v>190</v>
      </c>
      <c r="C108" s="36" t="s">
        <v>123</v>
      </c>
      <c r="D108" s="45" t="s">
        <v>56</v>
      </c>
      <c r="E108" s="36" t="s">
        <v>56</v>
      </c>
      <c r="F108" s="36" t="s">
        <v>56</v>
      </c>
      <c r="G108" s="45" t="s">
        <v>56</v>
      </c>
      <c r="H108" s="36" t="s">
        <v>56</v>
      </c>
      <c r="I108" s="36" t="s">
        <v>56</v>
      </c>
      <c r="J108" s="30">
        <v>0</v>
      </c>
      <c r="K108" s="37">
        <v>0</v>
      </c>
      <c r="L108" s="37">
        <v>0</v>
      </c>
      <c r="M108" s="37">
        <v>0</v>
      </c>
      <c r="N108" s="37">
        <v>0</v>
      </c>
      <c r="O108" s="37">
        <v>0</v>
      </c>
      <c r="P108" s="37">
        <v>0</v>
      </c>
      <c r="Q108" s="37">
        <v>0</v>
      </c>
      <c r="R108" s="37">
        <v>0</v>
      </c>
      <c r="S108" s="37">
        <v>0</v>
      </c>
      <c r="T108" s="37">
        <v>0</v>
      </c>
      <c r="U108" s="37" t="s">
        <v>56</v>
      </c>
      <c r="V108" s="30">
        <f>X108</f>
        <v>0</v>
      </c>
      <c r="W108" s="37" t="s">
        <v>56</v>
      </c>
      <c r="X108" s="37">
        <f>K108-AA108</f>
        <v>0</v>
      </c>
      <c r="Y108" s="37" t="s">
        <v>56</v>
      </c>
      <c r="Z108" s="37">
        <f>P108-J108-AB108</f>
        <v>0</v>
      </c>
      <c r="AA108" s="37">
        <v>0</v>
      </c>
      <c r="AB108" s="37">
        <v>0</v>
      </c>
      <c r="AC108" s="37">
        <v>0</v>
      </c>
      <c r="AD108" s="37">
        <v>0</v>
      </c>
      <c r="AE108" s="37">
        <v>0</v>
      </c>
      <c r="AF108" s="37">
        <v>0</v>
      </c>
      <c r="AG108" s="37">
        <v>0</v>
      </c>
      <c r="AH108" s="37">
        <v>0</v>
      </c>
      <c r="AI108" s="37">
        <v>0</v>
      </c>
      <c r="AJ108" s="37">
        <v>0</v>
      </c>
      <c r="AK108" s="37">
        <v>0</v>
      </c>
      <c r="AL108" s="37" t="s">
        <v>56</v>
      </c>
      <c r="AM108" s="30">
        <f t="shared" si="31"/>
        <v>0</v>
      </c>
      <c r="AN108" s="30">
        <f t="shared" si="32"/>
        <v>0</v>
      </c>
      <c r="AO108" s="44" t="s">
        <v>56</v>
      </c>
    </row>
    <row r="109" spans="1:41" s="38" customFormat="1" ht="31.5" customHeight="1" x14ac:dyDescent="0.25">
      <c r="A109" s="43" t="s">
        <v>275</v>
      </c>
      <c r="B109" s="44" t="s">
        <v>192</v>
      </c>
      <c r="C109" s="36" t="s">
        <v>123</v>
      </c>
      <c r="D109" s="45" t="s">
        <v>56</v>
      </c>
      <c r="E109" s="36" t="s">
        <v>56</v>
      </c>
      <c r="F109" s="36" t="s">
        <v>56</v>
      </c>
      <c r="G109" s="45" t="s">
        <v>56</v>
      </c>
      <c r="H109" s="36" t="s">
        <v>56</v>
      </c>
      <c r="I109" s="36" t="s">
        <v>56</v>
      </c>
      <c r="J109" s="30">
        <f t="shared" ref="J109:T109" si="43">J110+J113+J114+J115</f>
        <v>0</v>
      </c>
      <c r="K109" s="37">
        <f t="shared" si="43"/>
        <v>0</v>
      </c>
      <c r="L109" s="37">
        <f t="shared" si="43"/>
        <v>0</v>
      </c>
      <c r="M109" s="37">
        <f t="shared" si="43"/>
        <v>0</v>
      </c>
      <c r="N109" s="37">
        <f t="shared" si="43"/>
        <v>0</v>
      </c>
      <c r="O109" s="37">
        <f t="shared" si="43"/>
        <v>0</v>
      </c>
      <c r="P109" s="37">
        <f t="shared" si="43"/>
        <v>0</v>
      </c>
      <c r="Q109" s="37">
        <f t="shared" si="43"/>
        <v>0</v>
      </c>
      <c r="R109" s="37">
        <f t="shared" si="43"/>
        <v>0</v>
      </c>
      <c r="S109" s="37">
        <f t="shared" si="43"/>
        <v>0</v>
      </c>
      <c r="T109" s="37">
        <f t="shared" si="43"/>
        <v>0</v>
      </c>
      <c r="U109" s="37" t="s">
        <v>56</v>
      </c>
      <c r="V109" s="30">
        <f>V110+V113+V114+V115</f>
        <v>0</v>
      </c>
      <c r="W109" s="37" t="s">
        <v>56</v>
      </c>
      <c r="X109" s="37">
        <f>X110+X113+X114+X115</f>
        <v>0</v>
      </c>
      <c r="Y109" s="37" t="s">
        <v>56</v>
      </c>
      <c r="Z109" s="37">
        <f t="shared" ref="Z109:AK109" si="44">Z110+Z113+Z114+Z115</f>
        <v>0</v>
      </c>
      <c r="AA109" s="37">
        <f t="shared" si="44"/>
        <v>0</v>
      </c>
      <c r="AB109" s="37">
        <f t="shared" si="44"/>
        <v>0</v>
      </c>
      <c r="AC109" s="37">
        <f t="shared" si="44"/>
        <v>0</v>
      </c>
      <c r="AD109" s="37">
        <f t="shared" si="44"/>
        <v>0</v>
      </c>
      <c r="AE109" s="37">
        <f t="shared" si="44"/>
        <v>0</v>
      </c>
      <c r="AF109" s="37">
        <f t="shared" si="44"/>
        <v>0</v>
      </c>
      <c r="AG109" s="37">
        <f t="shared" si="44"/>
        <v>0</v>
      </c>
      <c r="AH109" s="37">
        <f t="shared" si="44"/>
        <v>0</v>
      </c>
      <c r="AI109" s="37">
        <f t="shared" si="44"/>
        <v>0</v>
      </c>
      <c r="AJ109" s="37">
        <f t="shared" si="44"/>
        <v>0</v>
      </c>
      <c r="AK109" s="37">
        <f t="shared" si="44"/>
        <v>0</v>
      </c>
      <c r="AL109" s="37" t="s">
        <v>56</v>
      </c>
      <c r="AM109" s="30">
        <f t="shared" si="31"/>
        <v>0</v>
      </c>
      <c r="AN109" s="30">
        <f t="shared" si="32"/>
        <v>0</v>
      </c>
      <c r="AO109" s="44" t="s">
        <v>56</v>
      </c>
    </row>
    <row r="110" spans="1:41" s="38" customFormat="1" ht="31.5" customHeight="1" x14ac:dyDescent="0.25">
      <c r="A110" s="43" t="s">
        <v>276</v>
      </c>
      <c r="B110" s="44" t="s">
        <v>194</v>
      </c>
      <c r="C110" s="36" t="s">
        <v>123</v>
      </c>
      <c r="D110" s="45" t="s">
        <v>56</v>
      </c>
      <c r="E110" s="36" t="s">
        <v>56</v>
      </c>
      <c r="F110" s="36" t="s">
        <v>56</v>
      </c>
      <c r="G110" s="45" t="s">
        <v>56</v>
      </c>
      <c r="H110" s="36" t="s">
        <v>56</v>
      </c>
      <c r="I110" s="36" t="s">
        <v>56</v>
      </c>
      <c r="J110" s="30">
        <f t="shared" ref="J110:T110" si="45">J111+J112</f>
        <v>0</v>
      </c>
      <c r="K110" s="37">
        <f t="shared" si="45"/>
        <v>0</v>
      </c>
      <c r="L110" s="37">
        <f t="shared" si="45"/>
        <v>0</v>
      </c>
      <c r="M110" s="37">
        <f t="shared" si="45"/>
        <v>0</v>
      </c>
      <c r="N110" s="37">
        <f t="shared" si="45"/>
        <v>0</v>
      </c>
      <c r="O110" s="37">
        <f t="shared" si="45"/>
        <v>0</v>
      </c>
      <c r="P110" s="37">
        <f t="shared" si="45"/>
        <v>0</v>
      </c>
      <c r="Q110" s="37">
        <f t="shared" si="45"/>
        <v>0</v>
      </c>
      <c r="R110" s="37">
        <f t="shared" si="45"/>
        <v>0</v>
      </c>
      <c r="S110" s="37">
        <f t="shared" si="45"/>
        <v>0</v>
      </c>
      <c r="T110" s="37">
        <f t="shared" si="45"/>
        <v>0</v>
      </c>
      <c r="U110" s="37" t="s">
        <v>56</v>
      </c>
      <c r="V110" s="30">
        <f>V111+V112</f>
        <v>0</v>
      </c>
      <c r="W110" s="37" t="s">
        <v>56</v>
      </c>
      <c r="X110" s="37">
        <f>X111+X112</f>
        <v>0</v>
      </c>
      <c r="Y110" s="37" t="s">
        <v>56</v>
      </c>
      <c r="Z110" s="37">
        <f t="shared" ref="Z110:AK110" si="46">Z111+Z112</f>
        <v>0</v>
      </c>
      <c r="AA110" s="37">
        <f t="shared" si="46"/>
        <v>0</v>
      </c>
      <c r="AB110" s="37">
        <f t="shared" si="46"/>
        <v>0</v>
      </c>
      <c r="AC110" s="37">
        <f t="shared" si="46"/>
        <v>0</v>
      </c>
      <c r="AD110" s="37">
        <f t="shared" si="46"/>
        <v>0</v>
      </c>
      <c r="AE110" s="37">
        <f t="shared" si="46"/>
        <v>0</v>
      </c>
      <c r="AF110" s="37">
        <f t="shared" si="46"/>
        <v>0</v>
      </c>
      <c r="AG110" s="37">
        <f t="shared" si="46"/>
        <v>0</v>
      </c>
      <c r="AH110" s="37">
        <f t="shared" si="46"/>
        <v>0</v>
      </c>
      <c r="AI110" s="37">
        <f t="shared" si="46"/>
        <v>0</v>
      </c>
      <c r="AJ110" s="37">
        <f t="shared" si="46"/>
        <v>0</v>
      </c>
      <c r="AK110" s="37">
        <f t="shared" si="46"/>
        <v>0</v>
      </c>
      <c r="AL110" s="37" t="s">
        <v>56</v>
      </c>
      <c r="AM110" s="30">
        <f t="shared" si="31"/>
        <v>0</v>
      </c>
      <c r="AN110" s="30">
        <f t="shared" si="32"/>
        <v>0</v>
      </c>
      <c r="AO110" s="44" t="s">
        <v>56</v>
      </c>
    </row>
    <row r="111" spans="1:41" s="38" customFormat="1" ht="47.25" customHeight="1" x14ac:dyDescent="0.25">
      <c r="A111" s="43" t="s">
        <v>277</v>
      </c>
      <c r="B111" s="44" t="s">
        <v>196</v>
      </c>
      <c r="C111" s="36" t="s">
        <v>123</v>
      </c>
      <c r="D111" s="45" t="s">
        <v>56</v>
      </c>
      <c r="E111" s="36" t="s">
        <v>56</v>
      </c>
      <c r="F111" s="36" t="s">
        <v>56</v>
      </c>
      <c r="G111" s="45" t="s">
        <v>56</v>
      </c>
      <c r="H111" s="36" t="s">
        <v>56</v>
      </c>
      <c r="I111" s="36" t="s">
        <v>56</v>
      </c>
      <c r="J111" s="30">
        <v>0</v>
      </c>
      <c r="K111" s="37">
        <v>0</v>
      </c>
      <c r="L111" s="37">
        <v>0</v>
      </c>
      <c r="M111" s="37">
        <v>0</v>
      </c>
      <c r="N111" s="37">
        <v>0</v>
      </c>
      <c r="O111" s="37">
        <v>0</v>
      </c>
      <c r="P111" s="37">
        <v>0</v>
      </c>
      <c r="Q111" s="37">
        <v>0</v>
      </c>
      <c r="R111" s="37">
        <v>0</v>
      </c>
      <c r="S111" s="37">
        <v>0</v>
      </c>
      <c r="T111" s="37">
        <v>0</v>
      </c>
      <c r="U111" s="37" t="s">
        <v>56</v>
      </c>
      <c r="V111" s="30">
        <v>0</v>
      </c>
      <c r="W111" s="37" t="s">
        <v>56</v>
      </c>
      <c r="X111" s="37">
        <v>0</v>
      </c>
      <c r="Y111" s="37" t="s">
        <v>56</v>
      </c>
      <c r="Z111" s="37">
        <v>0</v>
      </c>
      <c r="AA111" s="37">
        <v>0</v>
      </c>
      <c r="AB111" s="37">
        <v>0</v>
      </c>
      <c r="AC111" s="37">
        <v>0</v>
      </c>
      <c r="AD111" s="37">
        <v>0</v>
      </c>
      <c r="AE111" s="37">
        <v>0</v>
      </c>
      <c r="AF111" s="37">
        <v>0</v>
      </c>
      <c r="AG111" s="37">
        <v>0</v>
      </c>
      <c r="AH111" s="37">
        <v>0</v>
      </c>
      <c r="AI111" s="37">
        <v>0</v>
      </c>
      <c r="AJ111" s="37">
        <v>0</v>
      </c>
      <c r="AK111" s="37">
        <v>0</v>
      </c>
      <c r="AL111" s="37" t="s">
        <v>56</v>
      </c>
      <c r="AM111" s="30">
        <f t="shared" si="31"/>
        <v>0</v>
      </c>
      <c r="AN111" s="30">
        <f t="shared" si="32"/>
        <v>0</v>
      </c>
      <c r="AO111" s="44" t="s">
        <v>56</v>
      </c>
    </row>
    <row r="112" spans="1:41" s="38" customFormat="1" ht="31.5" customHeight="1" x14ac:dyDescent="0.25">
      <c r="A112" s="43" t="s">
        <v>278</v>
      </c>
      <c r="B112" s="44" t="s">
        <v>198</v>
      </c>
      <c r="C112" s="36" t="s">
        <v>123</v>
      </c>
      <c r="D112" s="45" t="s">
        <v>56</v>
      </c>
      <c r="E112" s="36" t="s">
        <v>56</v>
      </c>
      <c r="F112" s="36" t="s">
        <v>56</v>
      </c>
      <c r="G112" s="45" t="s">
        <v>56</v>
      </c>
      <c r="H112" s="36" t="s">
        <v>56</v>
      </c>
      <c r="I112" s="36" t="s">
        <v>56</v>
      </c>
      <c r="J112" s="30">
        <v>0</v>
      </c>
      <c r="K112" s="37">
        <v>0</v>
      </c>
      <c r="L112" s="37">
        <v>0</v>
      </c>
      <c r="M112" s="37">
        <v>0</v>
      </c>
      <c r="N112" s="37">
        <v>0</v>
      </c>
      <c r="O112" s="37">
        <v>0</v>
      </c>
      <c r="P112" s="37">
        <v>0</v>
      </c>
      <c r="Q112" s="37">
        <v>0</v>
      </c>
      <c r="R112" s="37">
        <v>0</v>
      </c>
      <c r="S112" s="37">
        <v>0</v>
      </c>
      <c r="T112" s="37">
        <v>0</v>
      </c>
      <c r="U112" s="37" t="s">
        <v>56</v>
      </c>
      <c r="V112" s="30">
        <v>0</v>
      </c>
      <c r="W112" s="37" t="s">
        <v>56</v>
      </c>
      <c r="X112" s="37">
        <v>0</v>
      </c>
      <c r="Y112" s="37" t="s">
        <v>56</v>
      </c>
      <c r="Z112" s="37">
        <v>0</v>
      </c>
      <c r="AA112" s="37">
        <v>0</v>
      </c>
      <c r="AB112" s="37">
        <v>0</v>
      </c>
      <c r="AC112" s="37">
        <v>0</v>
      </c>
      <c r="AD112" s="37">
        <v>0</v>
      </c>
      <c r="AE112" s="37">
        <v>0</v>
      </c>
      <c r="AF112" s="37">
        <v>0</v>
      </c>
      <c r="AG112" s="37">
        <v>0</v>
      </c>
      <c r="AH112" s="37">
        <v>0</v>
      </c>
      <c r="AI112" s="37">
        <v>0</v>
      </c>
      <c r="AJ112" s="37">
        <v>0</v>
      </c>
      <c r="AK112" s="37">
        <v>0</v>
      </c>
      <c r="AL112" s="37" t="s">
        <v>56</v>
      </c>
      <c r="AM112" s="30">
        <f t="shared" si="31"/>
        <v>0</v>
      </c>
      <c r="AN112" s="30">
        <f t="shared" si="32"/>
        <v>0</v>
      </c>
      <c r="AO112" s="44" t="s">
        <v>56</v>
      </c>
    </row>
    <row r="113" spans="1:41" s="38" customFormat="1" ht="31.5" customHeight="1" x14ac:dyDescent="0.25">
      <c r="A113" s="43" t="s">
        <v>279</v>
      </c>
      <c r="B113" s="44" t="s">
        <v>200</v>
      </c>
      <c r="C113" s="36" t="s">
        <v>123</v>
      </c>
      <c r="D113" s="45" t="s">
        <v>56</v>
      </c>
      <c r="E113" s="36" t="s">
        <v>56</v>
      </c>
      <c r="F113" s="36" t="s">
        <v>56</v>
      </c>
      <c r="G113" s="45" t="s">
        <v>56</v>
      </c>
      <c r="H113" s="36" t="s">
        <v>56</v>
      </c>
      <c r="I113" s="36" t="s">
        <v>56</v>
      </c>
      <c r="J113" s="30">
        <v>0</v>
      </c>
      <c r="K113" s="37">
        <v>0</v>
      </c>
      <c r="L113" s="37">
        <v>0</v>
      </c>
      <c r="M113" s="37">
        <v>0</v>
      </c>
      <c r="N113" s="37">
        <v>0</v>
      </c>
      <c r="O113" s="37">
        <v>0</v>
      </c>
      <c r="P113" s="37">
        <v>0</v>
      </c>
      <c r="Q113" s="37">
        <v>0</v>
      </c>
      <c r="R113" s="37">
        <v>0</v>
      </c>
      <c r="S113" s="37">
        <v>0</v>
      </c>
      <c r="T113" s="37">
        <v>0</v>
      </c>
      <c r="U113" s="37" t="s">
        <v>56</v>
      </c>
      <c r="V113" s="30">
        <v>0</v>
      </c>
      <c r="W113" s="37" t="s">
        <v>56</v>
      </c>
      <c r="X113" s="37">
        <v>0</v>
      </c>
      <c r="Y113" s="37" t="s">
        <v>56</v>
      </c>
      <c r="Z113" s="37">
        <v>0</v>
      </c>
      <c r="AA113" s="37">
        <v>0</v>
      </c>
      <c r="AB113" s="37">
        <v>0</v>
      </c>
      <c r="AC113" s="37">
        <v>0</v>
      </c>
      <c r="AD113" s="37">
        <v>0</v>
      </c>
      <c r="AE113" s="37">
        <v>0</v>
      </c>
      <c r="AF113" s="37">
        <v>0</v>
      </c>
      <c r="AG113" s="37">
        <v>0</v>
      </c>
      <c r="AH113" s="37">
        <v>0</v>
      </c>
      <c r="AI113" s="37">
        <v>0</v>
      </c>
      <c r="AJ113" s="37">
        <v>0</v>
      </c>
      <c r="AK113" s="37">
        <v>0</v>
      </c>
      <c r="AL113" s="37" t="s">
        <v>56</v>
      </c>
      <c r="AM113" s="30">
        <f t="shared" si="31"/>
        <v>0</v>
      </c>
      <c r="AN113" s="30">
        <f t="shared" si="32"/>
        <v>0</v>
      </c>
      <c r="AO113" s="44" t="s">
        <v>56</v>
      </c>
    </row>
    <row r="114" spans="1:41" s="38" customFormat="1" ht="31.5" customHeight="1" x14ac:dyDescent="0.25">
      <c r="A114" s="43" t="s">
        <v>280</v>
      </c>
      <c r="B114" s="44" t="s">
        <v>202</v>
      </c>
      <c r="C114" s="36" t="s">
        <v>123</v>
      </c>
      <c r="D114" s="45" t="s">
        <v>56</v>
      </c>
      <c r="E114" s="36" t="s">
        <v>56</v>
      </c>
      <c r="F114" s="36" t="s">
        <v>56</v>
      </c>
      <c r="G114" s="45" t="s">
        <v>56</v>
      </c>
      <c r="H114" s="36" t="s">
        <v>56</v>
      </c>
      <c r="I114" s="36" t="s">
        <v>56</v>
      </c>
      <c r="J114" s="30">
        <v>0</v>
      </c>
      <c r="K114" s="37">
        <v>0</v>
      </c>
      <c r="L114" s="37">
        <v>0</v>
      </c>
      <c r="M114" s="37">
        <v>0</v>
      </c>
      <c r="N114" s="37">
        <v>0</v>
      </c>
      <c r="O114" s="37">
        <v>0</v>
      </c>
      <c r="P114" s="37">
        <v>0</v>
      </c>
      <c r="Q114" s="37">
        <v>0</v>
      </c>
      <c r="R114" s="37">
        <v>0</v>
      </c>
      <c r="S114" s="37">
        <v>0</v>
      </c>
      <c r="T114" s="37">
        <v>0</v>
      </c>
      <c r="U114" s="37" t="s">
        <v>56</v>
      </c>
      <c r="V114" s="30">
        <v>0</v>
      </c>
      <c r="W114" s="37" t="s">
        <v>56</v>
      </c>
      <c r="X114" s="37">
        <v>0</v>
      </c>
      <c r="Y114" s="37" t="s">
        <v>56</v>
      </c>
      <c r="Z114" s="37">
        <v>0</v>
      </c>
      <c r="AA114" s="37">
        <v>0</v>
      </c>
      <c r="AB114" s="37">
        <v>0</v>
      </c>
      <c r="AC114" s="37">
        <v>0</v>
      </c>
      <c r="AD114" s="37">
        <v>0</v>
      </c>
      <c r="AE114" s="37">
        <v>0</v>
      </c>
      <c r="AF114" s="37">
        <v>0</v>
      </c>
      <c r="AG114" s="37">
        <v>0</v>
      </c>
      <c r="AH114" s="37">
        <v>0</v>
      </c>
      <c r="AI114" s="37">
        <v>0</v>
      </c>
      <c r="AJ114" s="37">
        <v>0</v>
      </c>
      <c r="AK114" s="37">
        <v>0</v>
      </c>
      <c r="AL114" s="37" t="s">
        <v>56</v>
      </c>
      <c r="AM114" s="30">
        <f t="shared" si="31"/>
        <v>0</v>
      </c>
      <c r="AN114" s="30">
        <f t="shared" si="32"/>
        <v>0</v>
      </c>
      <c r="AO114" s="44" t="s">
        <v>56</v>
      </c>
    </row>
    <row r="115" spans="1:41" s="38" customFormat="1" x14ac:dyDescent="0.25">
      <c r="A115" s="43" t="s">
        <v>281</v>
      </c>
      <c r="B115" s="44" t="s">
        <v>204</v>
      </c>
      <c r="C115" s="36" t="s">
        <v>123</v>
      </c>
      <c r="D115" s="45" t="s">
        <v>56</v>
      </c>
      <c r="E115" s="36" t="s">
        <v>56</v>
      </c>
      <c r="F115" s="36" t="s">
        <v>56</v>
      </c>
      <c r="G115" s="45" t="s">
        <v>56</v>
      </c>
      <c r="H115" s="36" t="s">
        <v>56</v>
      </c>
      <c r="I115" s="36" t="s">
        <v>56</v>
      </c>
      <c r="J115" s="30">
        <v>0</v>
      </c>
      <c r="K115" s="37">
        <v>0</v>
      </c>
      <c r="L115" s="37">
        <v>0</v>
      </c>
      <c r="M115" s="37">
        <v>0</v>
      </c>
      <c r="N115" s="37">
        <v>0</v>
      </c>
      <c r="O115" s="37">
        <v>0</v>
      </c>
      <c r="P115" s="37">
        <v>0</v>
      </c>
      <c r="Q115" s="37">
        <v>0</v>
      </c>
      <c r="R115" s="37">
        <v>0</v>
      </c>
      <c r="S115" s="37">
        <v>0</v>
      </c>
      <c r="T115" s="37">
        <v>0</v>
      </c>
      <c r="U115" s="37" t="s">
        <v>56</v>
      </c>
      <c r="V115" s="30">
        <v>0</v>
      </c>
      <c r="W115" s="37" t="s">
        <v>56</v>
      </c>
      <c r="X115" s="37">
        <v>0</v>
      </c>
      <c r="Y115" s="37" t="s">
        <v>56</v>
      </c>
      <c r="Z115" s="37">
        <v>0</v>
      </c>
      <c r="AA115" s="37">
        <v>0</v>
      </c>
      <c r="AB115" s="37">
        <v>0</v>
      </c>
      <c r="AC115" s="37">
        <v>0</v>
      </c>
      <c r="AD115" s="37">
        <v>0</v>
      </c>
      <c r="AE115" s="37">
        <v>0</v>
      </c>
      <c r="AF115" s="37">
        <v>0</v>
      </c>
      <c r="AG115" s="37">
        <v>0</v>
      </c>
      <c r="AH115" s="37">
        <v>0</v>
      </c>
      <c r="AI115" s="37">
        <v>0</v>
      </c>
      <c r="AJ115" s="37">
        <v>0</v>
      </c>
      <c r="AK115" s="37">
        <v>0</v>
      </c>
      <c r="AL115" s="37" t="s">
        <v>56</v>
      </c>
      <c r="AM115" s="30">
        <f t="shared" si="31"/>
        <v>0</v>
      </c>
      <c r="AN115" s="30">
        <f t="shared" si="32"/>
        <v>0</v>
      </c>
      <c r="AO115" s="44" t="s">
        <v>56</v>
      </c>
    </row>
    <row r="116" spans="1:41" s="38" customFormat="1" x14ac:dyDescent="0.25">
      <c r="A116" s="43" t="s">
        <v>282</v>
      </c>
      <c r="B116" s="44" t="s">
        <v>206</v>
      </c>
      <c r="C116" s="36" t="s">
        <v>123</v>
      </c>
      <c r="D116" s="45" t="s">
        <v>56</v>
      </c>
      <c r="E116" s="36" t="s">
        <v>56</v>
      </c>
      <c r="F116" s="36" t="s">
        <v>56</v>
      </c>
      <c r="G116" s="45" t="s">
        <v>56</v>
      </c>
      <c r="H116" s="36" t="s">
        <v>56</v>
      </c>
      <c r="I116" s="36" t="s">
        <v>56</v>
      </c>
      <c r="J116" s="30">
        <f t="shared" ref="J116:T116" si="47">J117+J118+J119+J130</f>
        <v>0</v>
      </c>
      <c r="K116" s="37">
        <f t="shared" si="47"/>
        <v>218.15162448999999</v>
      </c>
      <c r="L116" s="37">
        <f t="shared" si="47"/>
        <v>0</v>
      </c>
      <c r="M116" s="37">
        <f t="shared" si="47"/>
        <v>0</v>
      </c>
      <c r="N116" s="37">
        <f t="shared" si="47"/>
        <v>218.15162448999999</v>
      </c>
      <c r="O116" s="37">
        <f t="shared" si="47"/>
        <v>0</v>
      </c>
      <c r="P116" s="37">
        <f t="shared" si="47"/>
        <v>219.20205195000003</v>
      </c>
      <c r="Q116" s="37">
        <f t="shared" si="47"/>
        <v>0</v>
      </c>
      <c r="R116" s="37">
        <f t="shared" si="47"/>
        <v>0</v>
      </c>
      <c r="S116" s="37">
        <f t="shared" si="47"/>
        <v>219.20205195000003</v>
      </c>
      <c r="T116" s="37">
        <f t="shared" si="47"/>
        <v>0</v>
      </c>
      <c r="U116" s="37" t="s">
        <v>56</v>
      </c>
      <c r="V116" s="30">
        <f>V117+V118+V119+V130</f>
        <v>172.12124513000001</v>
      </c>
      <c r="W116" s="37" t="s">
        <v>56</v>
      </c>
      <c r="X116" s="37">
        <f>X117+X118+X119+X130</f>
        <v>172.12124513000001</v>
      </c>
      <c r="Y116" s="37" t="s">
        <v>56</v>
      </c>
      <c r="Z116" s="37">
        <f t="shared" ref="Z116:AK116" si="48">Z117+Z118+Z119+Z130</f>
        <v>219.20205195000003</v>
      </c>
      <c r="AA116" s="37">
        <f t="shared" si="48"/>
        <v>50.227653369999999</v>
      </c>
      <c r="AB116" s="37">
        <f t="shared" si="48"/>
        <v>77.192622589999985</v>
      </c>
      <c r="AC116" s="37">
        <f t="shared" si="48"/>
        <v>22.98907105</v>
      </c>
      <c r="AD116" s="37">
        <f t="shared" si="48"/>
        <v>24.484941580000001</v>
      </c>
      <c r="AE116" s="37">
        <f t="shared" si="48"/>
        <v>15.679813750000001</v>
      </c>
      <c r="AF116" s="37">
        <f t="shared" si="48"/>
        <v>18.30917595</v>
      </c>
      <c r="AG116" s="37">
        <f t="shared" si="48"/>
        <v>25.200826589999998</v>
      </c>
      <c r="AH116" s="37">
        <f t="shared" si="48"/>
        <v>26.89190928</v>
      </c>
      <c r="AI116" s="37">
        <f t="shared" si="48"/>
        <v>58.023880370000001</v>
      </c>
      <c r="AJ116" s="37">
        <f t="shared" si="48"/>
        <v>61.976667669999998</v>
      </c>
      <c r="AK116" s="37">
        <f t="shared" si="48"/>
        <v>10.34673488</v>
      </c>
      <c r="AL116" s="37" t="s">
        <v>56</v>
      </c>
      <c r="AM116" s="30">
        <f t="shared" si="31"/>
        <v>132.24032663999998</v>
      </c>
      <c r="AN116" s="30">
        <f t="shared" si="32"/>
        <v>142.00942936000001</v>
      </c>
      <c r="AO116" s="44" t="s">
        <v>56</v>
      </c>
    </row>
    <row r="117" spans="1:41" s="38" customFormat="1" ht="31.5" customHeight="1" x14ac:dyDescent="0.25">
      <c r="A117" s="43" t="s">
        <v>283</v>
      </c>
      <c r="B117" s="44" t="s">
        <v>208</v>
      </c>
      <c r="C117" s="36" t="s">
        <v>123</v>
      </c>
      <c r="D117" s="45" t="s">
        <v>56</v>
      </c>
      <c r="E117" s="36" t="s">
        <v>56</v>
      </c>
      <c r="F117" s="36" t="s">
        <v>56</v>
      </c>
      <c r="G117" s="45" t="s">
        <v>56</v>
      </c>
      <c r="H117" s="36" t="s">
        <v>56</v>
      </c>
      <c r="I117" s="36" t="s">
        <v>56</v>
      </c>
      <c r="J117" s="30">
        <v>0</v>
      </c>
      <c r="K117" s="37">
        <v>0</v>
      </c>
      <c r="L117" s="37">
        <v>0</v>
      </c>
      <c r="M117" s="37">
        <v>0</v>
      </c>
      <c r="N117" s="37">
        <v>0</v>
      </c>
      <c r="O117" s="37">
        <v>0</v>
      </c>
      <c r="P117" s="37">
        <v>0</v>
      </c>
      <c r="Q117" s="37">
        <v>0</v>
      </c>
      <c r="R117" s="37">
        <v>0</v>
      </c>
      <c r="S117" s="37">
        <v>0</v>
      </c>
      <c r="T117" s="37">
        <v>0</v>
      </c>
      <c r="U117" s="37" t="s">
        <v>56</v>
      </c>
      <c r="V117" s="30">
        <v>0</v>
      </c>
      <c r="W117" s="37" t="s">
        <v>56</v>
      </c>
      <c r="X117" s="37">
        <v>0</v>
      </c>
      <c r="Y117" s="37" t="s">
        <v>56</v>
      </c>
      <c r="Z117" s="37">
        <v>0</v>
      </c>
      <c r="AA117" s="37">
        <v>0</v>
      </c>
      <c r="AB117" s="37">
        <v>0</v>
      </c>
      <c r="AC117" s="37">
        <v>0</v>
      </c>
      <c r="AD117" s="37">
        <v>0</v>
      </c>
      <c r="AE117" s="37">
        <v>0</v>
      </c>
      <c r="AF117" s="37">
        <v>0</v>
      </c>
      <c r="AG117" s="37">
        <v>0</v>
      </c>
      <c r="AH117" s="37">
        <v>0</v>
      </c>
      <c r="AI117" s="37">
        <v>0</v>
      </c>
      <c r="AJ117" s="37">
        <v>0</v>
      </c>
      <c r="AK117" s="37">
        <v>0</v>
      </c>
      <c r="AL117" s="37" t="s">
        <v>56</v>
      </c>
      <c r="AM117" s="30">
        <f t="shared" si="31"/>
        <v>0</v>
      </c>
      <c r="AN117" s="30">
        <f t="shared" si="32"/>
        <v>0</v>
      </c>
      <c r="AO117" s="44" t="s">
        <v>56</v>
      </c>
    </row>
    <row r="118" spans="1:41" s="38" customFormat="1" ht="31.5" customHeight="1" x14ac:dyDescent="0.25">
      <c r="A118" s="43" t="s">
        <v>284</v>
      </c>
      <c r="B118" s="44" t="s">
        <v>216</v>
      </c>
      <c r="C118" s="36" t="s">
        <v>123</v>
      </c>
      <c r="D118" s="45" t="s">
        <v>56</v>
      </c>
      <c r="E118" s="36" t="s">
        <v>56</v>
      </c>
      <c r="F118" s="36" t="s">
        <v>56</v>
      </c>
      <c r="G118" s="45" t="s">
        <v>56</v>
      </c>
      <c r="H118" s="36" t="s">
        <v>56</v>
      </c>
      <c r="I118" s="36" t="s">
        <v>56</v>
      </c>
      <c r="J118" s="30">
        <v>0</v>
      </c>
      <c r="K118" s="37">
        <v>0</v>
      </c>
      <c r="L118" s="37">
        <v>0</v>
      </c>
      <c r="M118" s="37">
        <v>0</v>
      </c>
      <c r="N118" s="37">
        <v>0</v>
      </c>
      <c r="O118" s="37">
        <v>0</v>
      </c>
      <c r="P118" s="37">
        <v>0</v>
      </c>
      <c r="Q118" s="37">
        <v>0</v>
      </c>
      <c r="R118" s="37">
        <v>0</v>
      </c>
      <c r="S118" s="37">
        <v>0</v>
      </c>
      <c r="T118" s="37">
        <v>0</v>
      </c>
      <c r="U118" s="37" t="s">
        <v>56</v>
      </c>
      <c r="V118" s="30">
        <f>X118</f>
        <v>0</v>
      </c>
      <c r="W118" s="37" t="s">
        <v>56</v>
      </c>
      <c r="X118" s="37">
        <f>K118-AA118</f>
        <v>0</v>
      </c>
      <c r="Y118" s="37" t="s">
        <v>56</v>
      </c>
      <c r="Z118" s="37">
        <f>P118-J118-AB118</f>
        <v>0</v>
      </c>
      <c r="AA118" s="37">
        <v>0</v>
      </c>
      <c r="AB118" s="37">
        <v>0</v>
      </c>
      <c r="AC118" s="37">
        <v>0</v>
      </c>
      <c r="AD118" s="37">
        <v>0</v>
      </c>
      <c r="AE118" s="37">
        <v>0</v>
      </c>
      <c r="AF118" s="37">
        <v>0</v>
      </c>
      <c r="AG118" s="37">
        <v>0</v>
      </c>
      <c r="AH118" s="37">
        <v>0</v>
      </c>
      <c r="AI118" s="37">
        <v>0</v>
      </c>
      <c r="AJ118" s="37">
        <v>0</v>
      </c>
      <c r="AK118" s="37">
        <v>0</v>
      </c>
      <c r="AL118" s="37" t="s">
        <v>56</v>
      </c>
      <c r="AM118" s="30">
        <f t="shared" si="31"/>
        <v>0</v>
      </c>
      <c r="AN118" s="30">
        <f t="shared" si="32"/>
        <v>0</v>
      </c>
      <c r="AO118" s="44" t="s">
        <v>56</v>
      </c>
    </row>
    <row r="119" spans="1:41" s="38" customFormat="1" ht="31.5" customHeight="1" x14ac:dyDescent="0.25">
      <c r="A119" s="43" t="s">
        <v>285</v>
      </c>
      <c r="B119" s="44" t="s">
        <v>218</v>
      </c>
      <c r="C119" s="36" t="s">
        <v>123</v>
      </c>
      <c r="D119" s="45" t="s">
        <v>56</v>
      </c>
      <c r="E119" s="36" t="s">
        <v>56</v>
      </c>
      <c r="F119" s="36" t="s">
        <v>56</v>
      </c>
      <c r="G119" s="45" t="s">
        <v>56</v>
      </c>
      <c r="H119" s="36" t="s">
        <v>56</v>
      </c>
      <c r="I119" s="36" t="s">
        <v>56</v>
      </c>
      <c r="J119" s="30">
        <f t="shared" ref="J119:T119" si="49">SUM(J120:J129)</f>
        <v>0</v>
      </c>
      <c r="K119" s="37">
        <f t="shared" si="49"/>
        <v>218.15162448999999</v>
      </c>
      <c r="L119" s="37">
        <f t="shared" si="49"/>
        <v>0</v>
      </c>
      <c r="M119" s="37">
        <f t="shared" si="49"/>
        <v>0</v>
      </c>
      <c r="N119" s="37">
        <f t="shared" si="49"/>
        <v>218.15162448999999</v>
      </c>
      <c r="O119" s="37">
        <f t="shared" si="49"/>
        <v>0</v>
      </c>
      <c r="P119" s="37">
        <f t="shared" si="49"/>
        <v>219.20205195000003</v>
      </c>
      <c r="Q119" s="37">
        <f t="shared" si="49"/>
        <v>0</v>
      </c>
      <c r="R119" s="37">
        <f t="shared" si="49"/>
        <v>0</v>
      </c>
      <c r="S119" s="37">
        <f t="shared" si="49"/>
        <v>219.20205195000003</v>
      </c>
      <c r="T119" s="37">
        <f t="shared" si="49"/>
        <v>0</v>
      </c>
      <c r="U119" s="37" t="s">
        <v>56</v>
      </c>
      <c r="V119" s="30">
        <f>SUM(V120:V129)</f>
        <v>172.12124513000001</v>
      </c>
      <c r="W119" s="37" t="s">
        <v>56</v>
      </c>
      <c r="X119" s="37">
        <f>SUM(X120:X129)</f>
        <v>172.12124513000001</v>
      </c>
      <c r="Y119" s="37" t="s">
        <v>56</v>
      </c>
      <c r="Z119" s="37">
        <f t="shared" ref="Z119:AK119" si="50">SUM(Z120:Z129)</f>
        <v>219.20205195000003</v>
      </c>
      <c r="AA119" s="37">
        <f t="shared" si="50"/>
        <v>50.227653369999999</v>
      </c>
      <c r="AB119" s="37">
        <f t="shared" si="50"/>
        <v>77.192622589999985</v>
      </c>
      <c r="AC119" s="37">
        <f t="shared" si="50"/>
        <v>22.98907105</v>
      </c>
      <c r="AD119" s="37">
        <f t="shared" si="50"/>
        <v>24.484941580000001</v>
      </c>
      <c r="AE119" s="37">
        <f t="shared" si="50"/>
        <v>15.679813750000001</v>
      </c>
      <c r="AF119" s="37">
        <f t="shared" si="50"/>
        <v>18.30917595</v>
      </c>
      <c r="AG119" s="37">
        <f t="shared" si="50"/>
        <v>25.200826589999998</v>
      </c>
      <c r="AH119" s="37">
        <f t="shared" si="50"/>
        <v>26.89190928</v>
      </c>
      <c r="AI119" s="37">
        <f t="shared" si="50"/>
        <v>58.023880370000001</v>
      </c>
      <c r="AJ119" s="37">
        <f t="shared" si="50"/>
        <v>61.976667669999998</v>
      </c>
      <c r="AK119" s="37">
        <f t="shared" si="50"/>
        <v>10.34673488</v>
      </c>
      <c r="AL119" s="37" t="s">
        <v>56</v>
      </c>
      <c r="AM119" s="30">
        <f t="shared" si="31"/>
        <v>132.24032663999998</v>
      </c>
      <c r="AN119" s="30">
        <f t="shared" si="32"/>
        <v>142.00942936000001</v>
      </c>
      <c r="AO119" s="44" t="s">
        <v>56</v>
      </c>
    </row>
    <row r="120" spans="1:41" s="38" customFormat="1" ht="31.5" customHeight="1" x14ac:dyDescent="0.25">
      <c r="A120" s="43" t="s">
        <v>285</v>
      </c>
      <c r="B120" s="44" t="s">
        <v>129</v>
      </c>
      <c r="C120" s="36" t="s">
        <v>286</v>
      </c>
      <c r="D120" s="36" t="s">
        <v>63</v>
      </c>
      <c r="E120" s="36" t="s">
        <v>59</v>
      </c>
      <c r="F120" s="36" t="s">
        <v>73</v>
      </c>
      <c r="G120" s="36" t="s">
        <v>71</v>
      </c>
      <c r="H120" s="36" t="s">
        <v>56</v>
      </c>
      <c r="I120" s="36" t="s">
        <v>56</v>
      </c>
      <c r="J120" s="30">
        <v>0</v>
      </c>
      <c r="K120" s="37">
        <f t="shared" ref="K120:K129" si="51">L120+M120+N120+O120</f>
        <v>49.581266300000003</v>
      </c>
      <c r="L120" s="37">
        <v>0</v>
      </c>
      <c r="M120" s="37">
        <v>0</v>
      </c>
      <c r="N120" s="37">
        <v>49.581266300000003</v>
      </c>
      <c r="O120" s="37">
        <v>0</v>
      </c>
      <c r="P120" s="37">
        <f t="shared" ref="P120:P129" si="52">Q120+R120+S120+T120</f>
        <v>55.352564889999996</v>
      </c>
      <c r="Q120" s="37">
        <v>0</v>
      </c>
      <c r="R120" s="37">
        <v>0</v>
      </c>
      <c r="S120" s="37">
        <v>55.352564889999996</v>
      </c>
      <c r="T120" s="37">
        <v>0</v>
      </c>
      <c r="U120" s="37" t="s">
        <v>56</v>
      </c>
      <c r="V120" s="30">
        <f t="shared" ref="V120:V129" si="53">X120</f>
        <v>42.248659940000003</v>
      </c>
      <c r="W120" s="37" t="s">
        <v>56</v>
      </c>
      <c r="X120" s="37">
        <v>42.248659940000003</v>
      </c>
      <c r="Y120" s="37" t="s">
        <v>56</v>
      </c>
      <c r="Z120" s="37">
        <v>55.352564889999996</v>
      </c>
      <c r="AA120" s="37">
        <v>7.6919040699999996</v>
      </c>
      <c r="AB120" s="37">
        <v>8.14572641</v>
      </c>
      <c r="AC120" s="37">
        <v>8.0534235600000006</v>
      </c>
      <c r="AD120" s="37">
        <v>8.5774499100000003</v>
      </c>
      <c r="AE120" s="37">
        <v>8.4319344699999998</v>
      </c>
      <c r="AF120" s="37">
        <v>8.9891675099999997</v>
      </c>
      <c r="AG120" s="37">
        <v>8.8282353899999997</v>
      </c>
      <c r="AH120" s="37">
        <v>9.42064755</v>
      </c>
      <c r="AI120" s="37">
        <v>9.2431624499999998</v>
      </c>
      <c r="AJ120" s="37">
        <v>9.8728386300000004</v>
      </c>
      <c r="AK120" s="37">
        <v>10.34673488</v>
      </c>
      <c r="AL120" s="37" t="s">
        <v>56</v>
      </c>
      <c r="AM120" s="30">
        <f t="shared" si="31"/>
        <v>44.903490750000003</v>
      </c>
      <c r="AN120" s="30">
        <f t="shared" si="32"/>
        <v>47.206838480000002</v>
      </c>
      <c r="AO120" s="46" t="s">
        <v>130</v>
      </c>
    </row>
    <row r="121" spans="1:41" s="38" customFormat="1" x14ac:dyDescent="0.25">
      <c r="A121" s="43" t="s">
        <v>285</v>
      </c>
      <c r="B121" s="44" t="s">
        <v>131</v>
      </c>
      <c r="C121" s="36" t="s">
        <v>287</v>
      </c>
      <c r="D121" s="36" t="s">
        <v>63</v>
      </c>
      <c r="E121" s="36" t="s">
        <v>59</v>
      </c>
      <c r="F121" s="36" t="s">
        <v>56</v>
      </c>
      <c r="G121" s="36" t="s">
        <v>59</v>
      </c>
      <c r="H121" s="36" t="s">
        <v>56</v>
      </c>
      <c r="I121" s="36" t="s">
        <v>56</v>
      </c>
      <c r="J121" s="30">
        <v>0</v>
      </c>
      <c r="K121" s="37">
        <f t="shared" si="51"/>
        <v>0</v>
      </c>
      <c r="L121" s="37">
        <v>0</v>
      </c>
      <c r="M121" s="37">
        <v>0</v>
      </c>
      <c r="N121" s="37">
        <v>0</v>
      </c>
      <c r="O121" s="37">
        <v>0</v>
      </c>
      <c r="P121" s="37">
        <f t="shared" si="52"/>
        <v>1.39548378</v>
      </c>
      <c r="Q121" s="37">
        <v>0</v>
      </c>
      <c r="R121" s="37">
        <v>0</v>
      </c>
      <c r="S121" s="37">
        <v>1.39548378</v>
      </c>
      <c r="T121" s="37">
        <v>0</v>
      </c>
      <c r="U121" s="37" t="s">
        <v>56</v>
      </c>
      <c r="V121" s="30">
        <f t="shared" si="53"/>
        <v>0</v>
      </c>
      <c r="W121" s="37" t="s">
        <v>56</v>
      </c>
      <c r="X121" s="37">
        <v>0</v>
      </c>
      <c r="Y121" s="37" t="s">
        <v>56</v>
      </c>
      <c r="Z121" s="37">
        <v>1.39548378</v>
      </c>
      <c r="AA121" s="37">
        <v>0</v>
      </c>
      <c r="AB121" s="37">
        <v>1.39548378</v>
      </c>
      <c r="AC121" s="37">
        <v>0</v>
      </c>
      <c r="AD121" s="37">
        <v>0</v>
      </c>
      <c r="AE121" s="37">
        <v>0</v>
      </c>
      <c r="AF121" s="37">
        <v>0</v>
      </c>
      <c r="AG121" s="37">
        <v>0</v>
      </c>
      <c r="AH121" s="37">
        <v>0</v>
      </c>
      <c r="AI121" s="37">
        <v>0</v>
      </c>
      <c r="AJ121" s="37">
        <v>0</v>
      </c>
      <c r="AK121" s="37">
        <v>0</v>
      </c>
      <c r="AL121" s="37" t="s">
        <v>56</v>
      </c>
      <c r="AM121" s="30">
        <f t="shared" si="31"/>
        <v>0</v>
      </c>
      <c r="AN121" s="30">
        <f t="shared" si="32"/>
        <v>0</v>
      </c>
      <c r="AO121" s="46" t="s">
        <v>56</v>
      </c>
    </row>
    <row r="122" spans="1:41" s="38" customFormat="1" ht="78.75" customHeight="1" x14ac:dyDescent="0.25">
      <c r="A122" s="43" t="s">
        <v>285</v>
      </c>
      <c r="B122" s="44" t="s">
        <v>132</v>
      </c>
      <c r="C122" s="36" t="s">
        <v>288</v>
      </c>
      <c r="D122" s="36" t="s">
        <v>63</v>
      </c>
      <c r="E122" s="36" t="s">
        <v>59</v>
      </c>
      <c r="F122" s="36" t="s">
        <v>59</v>
      </c>
      <c r="G122" s="36" t="s">
        <v>59</v>
      </c>
      <c r="H122" s="36" t="s">
        <v>56</v>
      </c>
      <c r="I122" s="36" t="s">
        <v>56</v>
      </c>
      <c r="J122" s="30">
        <v>0</v>
      </c>
      <c r="K122" s="37">
        <f t="shared" si="51"/>
        <v>14.452759759999999</v>
      </c>
      <c r="L122" s="37">
        <v>0</v>
      </c>
      <c r="M122" s="37">
        <v>0</v>
      </c>
      <c r="N122" s="37">
        <v>14.452759759999999</v>
      </c>
      <c r="O122" s="37">
        <v>0</v>
      </c>
      <c r="P122" s="37">
        <f t="shared" si="52"/>
        <v>3.4907846400000002</v>
      </c>
      <c r="Q122" s="37">
        <v>0</v>
      </c>
      <c r="R122" s="37">
        <v>0</v>
      </c>
      <c r="S122" s="37">
        <v>3.4907846400000002</v>
      </c>
      <c r="T122" s="37">
        <v>0</v>
      </c>
      <c r="U122" s="37" t="s">
        <v>56</v>
      </c>
      <c r="V122" s="30">
        <f t="shared" si="53"/>
        <v>14.452759759999999</v>
      </c>
      <c r="W122" s="37" t="s">
        <v>56</v>
      </c>
      <c r="X122" s="37">
        <v>14.452759759999999</v>
      </c>
      <c r="Y122" s="37" t="s">
        <v>56</v>
      </c>
      <c r="Z122" s="37">
        <v>3.4907846400000002</v>
      </c>
      <c r="AA122" s="37">
        <v>14.452759759999999</v>
      </c>
      <c r="AB122" s="37">
        <v>3.4907846400000002</v>
      </c>
      <c r="AC122" s="37">
        <v>0</v>
      </c>
      <c r="AD122" s="37">
        <v>0</v>
      </c>
      <c r="AE122" s="37">
        <v>0</v>
      </c>
      <c r="AF122" s="37">
        <v>0</v>
      </c>
      <c r="AG122" s="37">
        <v>0</v>
      </c>
      <c r="AH122" s="37">
        <v>0</v>
      </c>
      <c r="AI122" s="37">
        <v>0</v>
      </c>
      <c r="AJ122" s="37">
        <v>0</v>
      </c>
      <c r="AK122" s="37">
        <v>0</v>
      </c>
      <c r="AL122" s="37" t="s">
        <v>56</v>
      </c>
      <c r="AM122" s="30">
        <f t="shared" si="31"/>
        <v>0</v>
      </c>
      <c r="AN122" s="30">
        <f t="shared" si="32"/>
        <v>0</v>
      </c>
      <c r="AO122" s="46" t="s">
        <v>133</v>
      </c>
    </row>
    <row r="123" spans="1:41" s="38" customFormat="1" ht="31.5" customHeight="1" x14ac:dyDescent="0.25">
      <c r="A123" s="43" t="s">
        <v>285</v>
      </c>
      <c r="B123" s="44" t="s">
        <v>134</v>
      </c>
      <c r="C123" s="36" t="s">
        <v>289</v>
      </c>
      <c r="D123" s="36" t="s">
        <v>63</v>
      </c>
      <c r="E123" s="36" t="s">
        <v>58</v>
      </c>
      <c r="F123" s="36" t="s">
        <v>86</v>
      </c>
      <c r="G123" s="36" t="s">
        <v>86</v>
      </c>
      <c r="H123" s="36" t="s">
        <v>56</v>
      </c>
      <c r="I123" s="36" t="s">
        <v>56</v>
      </c>
      <c r="J123" s="30">
        <v>0</v>
      </c>
      <c r="K123" s="37">
        <f t="shared" si="51"/>
        <v>31.30823869</v>
      </c>
      <c r="L123" s="37">
        <v>0</v>
      </c>
      <c r="M123" s="37">
        <v>0</v>
      </c>
      <c r="N123" s="37">
        <v>31.30823869</v>
      </c>
      <c r="O123" s="37">
        <v>0</v>
      </c>
      <c r="P123" s="37">
        <f t="shared" si="52"/>
        <v>33.378753400000001</v>
      </c>
      <c r="Q123" s="37">
        <v>0</v>
      </c>
      <c r="R123" s="37">
        <v>0</v>
      </c>
      <c r="S123" s="37">
        <v>33.378753400000001</v>
      </c>
      <c r="T123" s="37">
        <v>0</v>
      </c>
      <c r="U123" s="37" t="s">
        <v>56</v>
      </c>
      <c r="V123" s="30">
        <f t="shared" si="53"/>
        <v>31.30823869</v>
      </c>
      <c r="W123" s="37" t="s">
        <v>56</v>
      </c>
      <c r="X123" s="37">
        <v>31.30823869</v>
      </c>
      <c r="Y123" s="37" t="s">
        <v>56</v>
      </c>
      <c r="Z123" s="37">
        <v>33.378753400000001</v>
      </c>
      <c r="AA123" s="37">
        <v>0</v>
      </c>
      <c r="AB123" s="37">
        <v>0</v>
      </c>
      <c r="AC123" s="37">
        <v>14.935647489999999</v>
      </c>
      <c r="AD123" s="37">
        <v>15.907491670000001</v>
      </c>
      <c r="AE123" s="37">
        <v>0</v>
      </c>
      <c r="AF123" s="37">
        <v>0</v>
      </c>
      <c r="AG123" s="37">
        <v>16.372591199999999</v>
      </c>
      <c r="AH123" s="37">
        <v>17.471261729999998</v>
      </c>
      <c r="AI123" s="37">
        <v>0</v>
      </c>
      <c r="AJ123" s="37">
        <v>0</v>
      </c>
      <c r="AK123" s="37">
        <v>0</v>
      </c>
      <c r="AL123" s="37" t="s">
        <v>56</v>
      </c>
      <c r="AM123" s="30">
        <f t="shared" si="31"/>
        <v>31.308238689999996</v>
      </c>
      <c r="AN123" s="30">
        <f t="shared" si="32"/>
        <v>33.378753400000001</v>
      </c>
      <c r="AO123" s="46" t="s">
        <v>130</v>
      </c>
    </row>
    <row r="124" spans="1:41" s="38" customFormat="1" ht="31.5" customHeight="1" x14ac:dyDescent="0.25">
      <c r="A124" s="43" t="s">
        <v>285</v>
      </c>
      <c r="B124" s="44" t="s">
        <v>135</v>
      </c>
      <c r="C124" s="36" t="s">
        <v>290</v>
      </c>
      <c r="D124" s="36" t="s">
        <v>63</v>
      </c>
      <c r="E124" s="36" t="s">
        <v>73</v>
      </c>
      <c r="F124" s="36" t="s">
        <v>73</v>
      </c>
      <c r="G124" s="36" t="s">
        <v>73</v>
      </c>
      <c r="H124" s="36" t="s">
        <v>56</v>
      </c>
      <c r="I124" s="36" t="s">
        <v>56</v>
      </c>
      <c r="J124" s="30">
        <v>0</v>
      </c>
      <c r="K124" s="37">
        <f t="shared" si="51"/>
        <v>87.478490919999999</v>
      </c>
      <c r="L124" s="37">
        <v>0</v>
      </c>
      <c r="M124" s="37">
        <v>0</v>
      </c>
      <c r="N124" s="37">
        <v>87.478490919999999</v>
      </c>
      <c r="O124" s="37">
        <v>0</v>
      </c>
      <c r="P124" s="37">
        <f t="shared" si="52"/>
        <v>52.103829040000001</v>
      </c>
      <c r="Q124" s="37">
        <v>0</v>
      </c>
      <c r="R124" s="37">
        <v>0</v>
      </c>
      <c r="S124" s="37">
        <v>52.103829040000001</v>
      </c>
      <c r="T124" s="37">
        <v>0</v>
      </c>
      <c r="U124" s="37" t="s">
        <v>56</v>
      </c>
      <c r="V124" s="30">
        <f t="shared" si="53"/>
        <v>48.780717920000001</v>
      </c>
      <c r="W124" s="37" t="s">
        <v>56</v>
      </c>
      <c r="X124" s="37">
        <v>48.780717920000001</v>
      </c>
      <c r="Y124" s="37" t="s">
        <v>56</v>
      </c>
      <c r="Z124" s="37">
        <v>52.103829040000001</v>
      </c>
      <c r="AA124" s="37">
        <v>0</v>
      </c>
      <c r="AB124" s="37">
        <v>0</v>
      </c>
      <c r="AC124" s="37">
        <v>0</v>
      </c>
      <c r="AD124" s="37">
        <v>0</v>
      </c>
      <c r="AE124" s="37">
        <v>0</v>
      </c>
      <c r="AF124" s="37">
        <v>0</v>
      </c>
      <c r="AG124" s="37">
        <v>0</v>
      </c>
      <c r="AH124" s="37">
        <v>0</v>
      </c>
      <c r="AI124" s="37">
        <v>48.780717920000001</v>
      </c>
      <c r="AJ124" s="37">
        <v>52.103829040000001</v>
      </c>
      <c r="AK124" s="37">
        <v>0</v>
      </c>
      <c r="AL124" s="37" t="s">
        <v>56</v>
      </c>
      <c r="AM124" s="30">
        <f t="shared" si="31"/>
        <v>48.780717920000001</v>
      </c>
      <c r="AN124" s="30">
        <f t="shared" si="32"/>
        <v>52.103829040000001</v>
      </c>
      <c r="AO124" s="46" t="s">
        <v>130</v>
      </c>
    </row>
    <row r="125" spans="1:41" s="38" customFormat="1" ht="31.5" customHeight="1" x14ac:dyDescent="0.25">
      <c r="A125" s="43" t="s">
        <v>285</v>
      </c>
      <c r="B125" s="44" t="s">
        <v>136</v>
      </c>
      <c r="C125" s="36" t="s">
        <v>291</v>
      </c>
      <c r="D125" s="36" t="s">
        <v>63</v>
      </c>
      <c r="E125" s="36" t="s">
        <v>59</v>
      </c>
      <c r="F125" s="36" t="s">
        <v>59</v>
      </c>
      <c r="G125" s="36" t="s">
        <v>59</v>
      </c>
      <c r="H125" s="36" t="s">
        <v>56</v>
      </c>
      <c r="I125" s="36" t="s">
        <v>56</v>
      </c>
      <c r="J125" s="30">
        <v>0</v>
      </c>
      <c r="K125" s="37">
        <f t="shared" si="51"/>
        <v>28.08298954</v>
      </c>
      <c r="L125" s="37">
        <v>0</v>
      </c>
      <c r="M125" s="37">
        <v>0</v>
      </c>
      <c r="N125" s="37">
        <v>28.08298954</v>
      </c>
      <c r="O125" s="37">
        <v>0</v>
      </c>
      <c r="P125" s="37">
        <f t="shared" si="52"/>
        <v>29.739885919999999</v>
      </c>
      <c r="Q125" s="37">
        <v>0</v>
      </c>
      <c r="R125" s="37">
        <v>0</v>
      </c>
      <c r="S125" s="37">
        <v>29.739885919999999</v>
      </c>
      <c r="T125" s="37">
        <v>0</v>
      </c>
      <c r="U125" s="37" t="s">
        <v>56</v>
      </c>
      <c r="V125" s="30">
        <f t="shared" si="53"/>
        <v>28.08298954</v>
      </c>
      <c r="W125" s="37" t="s">
        <v>56</v>
      </c>
      <c r="X125" s="37">
        <v>28.08298954</v>
      </c>
      <c r="Y125" s="37" t="s">
        <v>56</v>
      </c>
      <c r="Z125" s="37">
        <v>29.739885919999999</v>
      </c>
      <c r="AA125" s="37">
        <v>28.08298954</v>
      </c>
      <c r="AB125" s="37">
        <v>29.739885919999999</v>
      </c>
      <c r="AC125" s="37">
        <v>0</v>
      </c>
      <c r="AD125" s="37">
        <v>0</v>
      </c>
      <c r="AE125" s="37">
        <v>0</v>
      </c>
      <c r="AF125" s="37">
        <v>0</v>
      </c>
      <c r="AG125" s="37">
        <v>0</v>
      </c>
      <c r="AH125" s="37">
        <v>0</v>
      </c>
      <c r="AI125" s="37">
        <v>0</v>
      </c>
      <c r="AJ125" s="37">
        <v>0</v>
      </c>
      <c r="AK125" s="37">
        <v>0</v>
      </c>
      <c r="AL125" s="37" t="s">
        <v>56</v>
      </c>
      <c r="AM125" s="30">
        <f t="shared" si="31"/>
        <v>0</v>
      </c>
      <c r="AN125" s="30">
        <f t="shared" si="32"/>
        <v>0</v>
      </c>
      <c r="AO125" s="46" t="s">
        <v>130</v>
      </c>
    </row>
    <row r="126" spans="1:41" s="38" customFormat="1" ht="31.5" customHeight="1" x14ac:dyDescent="0.25">
      <c r="A126" s="43" t="s">
        <v>285</v>
      </c>
      <c r="B126" s="44" t="s">
        <v>137</v>
      </c>
      <c r="C126" s="36" t="s">
        <v>292</v>
      </c>
      <c r="D126" s="36" t="s">
        <v>63</v>
      </c>
      <c r="E126" s="36" t="s">
        <v>61</v>
      </c>
      <c r="F126" s="36" t="s">
        <v>61</v>
      </c>
      <c r="G126" s="36" t="s">
        <v>61</v>
      </c>
      <c r="H126" s="36" t="s">
        <v>56</v>
      </c>
      <c r="I126" s="36" t="s">
        <v>56</v>
      </c>
      <c r="J126" s="30">
        <v>0</v>
      </c>
      <c r="K126" s="37">
        <f t="shared" si="51"/>
        <v>7.2478792800000003</v>
      </c>
      <c r="L126" s="37">
        <v>0</v>
      </c>
      <c r="M126" s="37">
        <v>0</v>
      </c>
      <c r="N126" s="37">
        <v>7.2478792800000003</v>
      </c>
      <c r="O126" s="37">
        <v>0</v>
      </c>
      <c r="P126" s="37">
        <f t="shared" si="52"/>
        <v>9.3200084400000005</v>
      </c>
      <c r="Q126" s="37">
        <v>0</v>
      </c>
      <c r="R126" s="37">
        <v>0</v>
      </c>
      <c r="S126" s="37">
        <v>9.3200084400000005</v>
      </c>
      <c r="T126" s="37">
        <v>0</v>
      </c>
      <c r="U126" s="37" t="s">
        <v>56</v>
      </c>
      <c r="V126" s="30">
        <f t="shared" si="53"/>
        <v>7.2478792800000003</v>
      </c>
      <c r="W126" s="37" t="s">
        <v>56</v>
      </c>
      <c r="X126" s="37">
        <v>7.2478792800000003</v>
      </c>
      <c r="Y126" s="37" t="s">
        <v>56</v>
      </c>
      <c r="Z126" s="37">
        <v>9.3200084400000005</v>
      </c>
      <c r="AA126" s="37">
        <v>0</v>
      </c>
      <c r="AB126" s="37">
        <v>0</v>
      </c>
      <c r="AC126" s="37">
        <v>0</v>
      </c>
      <c r="AD126" s="37">
        <v>0</v>
      </c>
      <c r="AE126" s="37">
        <v>7.2478792800000003</v>
      </c>
      <c r="AF126" s="37">
        <v>9.3200084400000005</v>
      </c>
      <c r="AG126" s="37">
        <v>0</v>
      </c>
      <c r="AH126" s="37">
        <v>0</v>
      </c>
      <c r="AI126" s="37">
        <v>0</v>
      </c>
      <c r="AJ126" s="37">
        <v>0</v>
      </c>
      <c r="AK126" s="37">
        <v>0</v>
      </c>
      <c r="AL126" s="37" t="s">
        <v>56</v>
      </c>
      <c r="AM126" s="30">
        <f t="shared" si="31"/>
        <v>7.2478792800000003</v>
      </c>
      <c r="AN126" s="30">
        <f t="shared" si="32"/>
        <v>9.3200084400000005</v>
      </c>
      <c r="AO126" s="46" t="s">
        <v>130</v>
      </c>
    </row>
    <row r="127" spans="1:41" s="38" customFormat="1" ht="220.5" customHeight="1" x14ac:dyDescent="0.25">
      <c r="A127" s="43" t="s">
        <v>285</v>
      </c>
      <c r="B127" s="44" t="s">
        <v>138</v>
      </c>
      <c r="C127" s="36" t="s">
        <v>293</v>
      </c>
      <c r="D127" s="36" t="s">
        <v>63</v>
      </c>
      <c r="E127" s="36" t="s">
        <v>59</v>
      </c>
      <c r="F127" s="36" t="s">
        <v>56</v>
      </c>
      <c r="G127" s="36" t="s">
        <v>59</v>
      </c>
      <c r="H127" s="36" t="s">
        <v>56</v>
      </c>
      <c r="I127" s="36" t="s">
        <v>56</v>
      </c>
      <c r="J127" s="30">
        <v>0</v>
      </c>
      <c r="K127" s="37">
        <f t="shared" si="51"/>
        <v>0</v>
      </c>
      <c r="L127" s="37">
        <v>0</v>
      </c>
      <c r="M127" s="37">
        <v>0</v>
      </c>
      <c r="N127" s="37">
        <v>0</v>
      </c>
      <c r="O127" s="37">
        <v>0</v>
      </c>
      <c r="P127" s="37">
        <f t="shared" si="52"/>
        <v>28.657150829999999</v>
      </c>
      <c r="Q127" s="37">
        <v>0</v>
      </c>
      <c r="R127" s="37">
        <v>0</v>
      </c>
      <c r="S127" s="37">
        <v>28.657150829999999</v>
      </c>
      <c r="T127" s="37">
        <v>0</v>
      </c>
      <c r="U127" s="37" t="s">
        <v>56</v>
      </c>
      <c r="V127" s="30">
        <f t="shared" si="53"/>
        <v>0</v>
      </c>
      <c r="W127" s="37" t="s">
        <v>56</v>
      </c>
      <c r="X127" s="37">
        <v>0</v>
      </c>
      <c r="Y127" s="37" t="s">
        <v>56</v>
      </c>
      <c r="Z127" s="37">
        <v>28.657150829999999</v>
      </c>
      <c r="AA127" s="37">
        <v>0</v>
      </c>
      <c r="AB127" s="37">
        <v>28.657150829999999</v>
      </c>
      <c r="AC127" s="37">
        <v>0</v>
      </c>
      <c r="AD127" s="37">
        <v>0</v>
      </c>
      <c r="AE127" s="37">
        <v>0</v>
      </c>
      <c r="AF127" s="37">
        <v>0</v>
      </c>
      <c r="AG127" s="37">
        <v>0</v>
      </c>
      <c r="AH127" s="37">
        <v>0</v>
      </c>
      <c r="AI127" s="37">
        <v>0</v>
      </c>
      <c r="AJ127" s="37">
        <v>0</v>
      </c>
      <c r="AK127" s="37">
        <v>0</v>
      </c>
      <c r="AL127" s="37" t="s">
        <v>56</v>
      </c>
      <c r="AM127" s="30">
        <f t="shared" si="31"/>
        <v>0</v>
      </c>
      <c r="AN127" s="30">
        <f t="shared" si="32"/>
        <v>0</v>
      </c>
      <c r="AO127" s="46" t="s">
        <v>139</v>
      </c>
    </row>
    <row r="128" spans="1:41" s="38" customFormat="1" x14ac:dyDescent="0.25">
      <c r="A128" s="43" t="s">
        <v>285</v>
      </c>
      <c r="B128" s="44" t="s">
        <v>140</v>
      </c>
      <c r="C128" s="36" t="s">
        <v>294</v>
      </c>
      <c r="D128" s="36" t="s">
        <v>63</v>
      </c>
      <c r="E128" s="36" t="s">
        <v>59</v>
      </c>
      <c r="F128" s="36" t="s">
        <v>56</v>
      </c>
      <c r="G128" s="36" t="s">
        <v>59</v>
      </c>
      <c r="H128" s="36" t="s">
        <v>56</v>
      </c>
      <c r="I128" s="36" t="s">
        <v>56</v>
      </c>
      <c r="J128" s="30">
        <v>0</v>
      </c>
      <c r="K128" s="37">
        <f t="shared" si="51"/>
        <v>0</v>
      </c>
      <c r="L128" s="37">
        <v>0</v>
      </c>
      <c r="M128" s="37">
        <v>0</v>
      </c>
      <c r="N128" s="37">
        <v>0</v>
      </c>
      <c r="O128" s="37">
        <v>0</v>
      </c>
      <c r="P128" s="37">
        <f t="shared" si="52"/>
        <v>0.32069667000000002</v>
      </c>
      <c r="Q128" s="37">
        <v>0</v>
      </c>
      <c r="R128" s="37">
        <v>0</v>
      </c>
      <c r="S128" s="37">
        <v>0.32069667000000002</v>
      </c>
      <c r="T128" s="37">
        <v>0</v>
      </c>
      <c r="U128" s="37" t="s">
        <v>56</v>
      </c>
      <c r="V128" s="30">
        <f t="shared" si="53"/>
        <v>0</v>
      </c>
      <c r="W128" s="37" t="s">
        <v>56</v>
      </c>
      <c r="X128" s="37">
        <v>0</v>
      </c>
      <c r="Y128" s="37" t="s">
        <v>56</v>
      </c>
      <c r="Z128" s="37">
        <v>0.32069667000000002</v>
      </c>
      <c r="AA128" s="37">
        <v>0</v>
      </c>
      <c r="AB128" s="37">
        <v>0.32069667000000002</v>
      </c>
      <c r="AC128" s="37">
        <v>0</v>
      </c>
      <c r="AD128" s="37">
        <v>0</v>
      </c>
      <c r="AE128" s="37">
        <v>0</v>
      </c>
      <c r="AF128" s="37">
        <v>0</v>
      </c>
      <c r="AG128" s="37">
        <v>0</v>
      </c>
      <c r="AH128" s="37">
        <v>0</v>
      </c>
      <c r="AI128" s="37">
        <v>0</v>
      </c>
      <c r="AJ128" s="37">
        <v>0</v>
      </c>
      <c r="AK128" s="37">
        <v>0</v>
      </c>
      <c r="AL128" s="37" t="s">
        <v>56</v>
      </c>
      <c r="AM128" s="30">
        <f t="shared" si="31"/>
        <v>0</v>
      </c>
      <c r="AN128" s="30">
        <f t="shared" si="32"/>
        <v>0</v>
      </c>
      <c r="AO128" s="46" t="s">
        <v>56</v>
      </c>
    </row>
    <row r="129" spans="1:41" s="38" customFormat="1" ht="31.5" customHeight="1" x14ac:dyDescent="0.25">
      <c r="A129" s="43" t="s">
        <v>285</v>
      </c>
      <c r="B129" s="44" t="s">
        <v>141</v>
      </c>
      <c r="C129" s="36" t="s">
        <v>295</v>
      </c>
      <c r="D129" s="36" t="s">
        <v>63</v>
      </c>
      <c r="E129" s="36" t="s">
        <v>59</v>
      </c>
      <c r="F129" s="36" t="s">
        <v>56</v>
      </c>
      <c r="G129" s="36" t="s">
        <v>59</v>
      </c>
      <c r="H129" s="36" t="s">
        <v>56</v>
      </c>
      <c r="I129" s="36" t="s">
        <v>56</v>
      </c>
      <c r="J129" s="30">
        <v>0</v>
      </c>
      <c r="K129" s="37">
        <f t="shared" si="51"/>
        <v>0</v>
      </c>
      <c r="L129" s="37">
        <v>0</v>
      </c>
      <c r="M129" s="37">
        <v>0</v>
      </c>
      <c r="N129" s="37">
        <v>0</v>
      </c>
      <c r="O129" s="37">
        <v>0</v>
      </c>
      <c r="P129" s="37">
        <f t="shared" si="52"/>
        <v>5.4428943399999996</v>
      </c>
      <c r="Q129" s="37">
        <v>0</v>
      </c>
      <c r="R129" s="37">
        <v>0</v>
      </c>
      <c r="S129" s="37">
        <v>5.4428943399999996</v>
      </c>
      <c r="T129" s="37">
        <v>0</v>
      </c>
      <c r="U129" s="37" t="s">
        <v>56</v>
      </c>
      <c r="V129" s="30">
        <f t="shared" si="53"/>
        <v>0</v>
      </c>
      <c r="W129" s="37" t="s">
        <v>56</v>
      </c>
      <c r="X129" s="37">
        <v>0</v>
      </c>
      <c r="Y129" s="37" t="s">
        <v>56</v>
      </c>
      <c r="Z129" s="37">
        <v>5.4428943399999996</v>
      </c>
      <c r="AA129" s="37">
        <v>0</v>
      </c>
      <c r="AB129" s="37">
        <v>5.4428943399999996</v>
      </c>
      <c r="AC129" s="37">
        <v>0</v>
      </c>
      <c r="AD129" s="37">
        <v>0</v>
      </c>
      <c r="AE129" s="37">
        <v>0</v>
      </c>
      <c r="AF129" s="37">
        <v>0</v>
      </c>
      <c r="AG129" s="37">
        <v>0</v>
      </c>
      <c r="AH129" s="37">
        <v>0</v>
      </c>
      <c r="AI129" s="37">
        <v>0</v>
      </c>
      <c r="AJ129" s="37">
        <v>0</v>
      </c>
      <c r="AK129" s="37">
        <v>0</v>
      </c>
      <c r="AL129" s="37" t="s">
        <v>56</v>
      </c>
      <c r="AM129" s="30">
        <f t="shared" si="31"/>
        <v>0</v>
      </c>
      <c r="AN129" s="30">
        <f t="shared" si="32"/>
        <v>0</v>
      </c>
      <c r="AO129" s="46" t="s">
        <v>56</v>
      </c>
    </row>
    <row r="130" spans="1:41" s="38" customFormat="1" ht="31.5" customHeight="1" x14ac:dyDescent="0.25">
      <c r="A130" s="43" t="s">
        <v>296</v>
      </c>
      <c r="B130" s="44" t="s">
        <v>259</v>
      </c>
      <c r="C130" s="36" t="s">
        <v>123</v>
      </c>
      <c r="D130" s="45" t="s">
        <v>56</v>
      </c>
      <c r="E130" s="36" t="s">
        <v>56</v>
      </c>
      <c r="F130" s="36" t="s">
        <v>56</v>
      </c>
      <c r="G130" s="45" t="s">
        <v>56</v>
      </c>
      <c r="H130" s="36" t="s">
        <v>56</v>
      </c>
      <c r="I130" s="36" t="s">
        <v>56</v>
      </c>
      <c r="J130" s="30">
        <f>J131+J132</f>
        <v>0</v>
      </c>
      <c r="K130" s="37">
        <v>0</v>
      </c>
      <c r="L130" s="37">
        <v>0</v>
      </c>
      <c r="M130" s="37">
        <v>0</v>
      </c>
      <c r="N130" s="37">
        <f t="shared" ref="N130:T130" si="54">N131+N132</f>
        <v>0</v>
      </c>
      <c r="O130" s="37">
        <f t="shared" si="54"/>
        <v>0</v>
      </c>
      <c r="P130" s="37">
        <f t="shared" si="54"/>
        <v>0</v>
      </c>
      <c r="Q130" s="37">
        <f t="shared" si="54"/>
        <v>0</v>
      </c>
      <c r="R130" s="37">
        <f t="shared" si="54"/>
        <v>0</v>
      </c>
      <c r="S130" s="37">
        <f t="shared" si="54"/>
        <v>0</v>
      </c>
      <c r="T130" s="37">
        <f t="shared" si="54"/>
        <v>0</v>
      </c>
      <c r="U130" s="37" t="s">
        <v>56</v>
      </c>
      <c r="V130" s="30">
        <f>V131+V132</f>
        <v>0</v>
      </c>
      <c r="W130" s="37" t="s">
        <v>56</v>
      </c>
      <c r="X130" s="37">
        <f>X131+X132</f>
        <v>0</v>
      </c>
      <c r="Y130" s="37" t="s">
        <v>56</v>
      </c>
      <c r="Z130" s="37">
        <f t="shared" ref="Z130:AK130" si="55">Z131+Z132</f>
        <v>0</v>
      </c>
      <c r="AA130" s="37">
        <f t="shared" si="55"/>
        <v>0</v>
      </c>
      <c r="AB130" s="37">
        <f t="shared" si="55"/>
        <v>0</v>
      </c>
      <c r="AC130" s="37">
        <f t="shared" si="55"/>
        <v>0</v>
      </c>
      <c r="AD130" s="37">
        <f t="shared" si="55"/>
        <v>0</v>
      </c>
      <c r="AE130" s="37">
        <f t="shared" si="55"/>
        <v>0</v>
      </c>
      <c r="AF130" s="37">
        <f t="shared" si="55"/>
        <v>0</v>
      </c>
      <c r="AG130" s="37">
        <f t="shared" si="55"/>
        <v>0</v>
      </c>
      <c r="AH130" s="37">
        <f t="shared" si="55"/>
        <v>0</v>
      </c>
      <c r="AI130" s="37">
        <f t="shared" si="55"/>
        <v>0</v>
      </c>
      <c r="AJ130" s="37">
        <f t="shared" si="55"/>
        <v>0</v>
      </c>
      <c r="AK130" s="37">
        <f t="shared" si="55"/>
        <v>0</v>
      </c>
      <c r="AL130" s="37" t="s">
        <v>56</v>
      </c>
      <c r="AM130" s="30">
        <f t="shared" si="31"/>
        <v>0</v>
      </c>
      <c r="AN130" s="30">
        <f t="shared" si="32"/>
        <v>0</v>
      </c>
      <c r="AO130" s="44" t="s">
        <v>56</v>
      </c>
    </row>
    <row r="131" spans="1:41" s="38" customFormat="1" ht="31.5" customHeight="1" x14ac:dyDescent="0.25">
      <c r="A131" s="43" t="s">
        <v>297</v>
      </c>
      <c r="B131" s="44" t="s">
        <v>261</v>
      </c>
      <c r="C131" s="36" t="s">
        <v>123</v>
      </c>
      <c r="D131" s="45" t="s">
        <v>56</v>
      </c>
      <c r="E131" s="36" t="s">
        <v>56</v>
      </c>
      <c r="F131" s="36" t="s">
        <v>56</v>
      </c>
      <c r="G131" s="45" t="s">
        <v>56</v>
      </c>
      <c r="H131" s="36" t="s">
        <v>56</v>
      </c>
      <c r="I131" s="36" t="s">
        <v>56</v>
      </c>
      <c r="J131" s="30">
        <v>0</v>
      </c>
      <c r="K131" s="37">
        <v>0</v>
      </c>
      <c r="L131" s="37">
        <v>0</v>
      </c>
      <c r="M131" s="37">
        <v>0</v>
      </c>
      <c r="N131" s="37">
        <v>0</v>
      </c>
      <c r="O131" s="37">
        <v>0</v>
      </c>
      <c r="P131" s="37">
        <v>0</v>
      </c>
      <c r="Q131" s="37">
        <v>0</v>
      </c>
      <c r="R131" s="37">
        <v>0</v>
      </c>
      <c r="S131" s="37">
        <v>0</v>
      </c>
      <c r="T131" s="37">
        <v>0</v>
      </c>
      <c r="U131" s="37" t="s">
        <v>56</v>
      </c>
      <c r="V131" s="30">
        <f>X131</f>
        <v>0</v>
      </c>
      <c r="W131" s="37" t="s">
        <v>56</v>
      </c>
      <c r="X131" s="37">
        <f>K131-AA131</f>
        <v>0</v>
      </c>
      <c r="Y131" s="37" t="s">
        <v>56</v>
      </c>
      <c r="Z131" s="37">
        <f>P131-J131-AB131</f>
        <v>0</v>
      </c>
      <c r="AA131" s="37">
        <v>0</v>
      </c>
      <c r="AB131" s="37">
        <v>0</v>
      </c>
      <c r="AC131" s="37">
        <v>0</v>
      </c>
      <c r="AD131" s="37">
        <v>0</v>
      </c>
      <c r="AE131" s="37">
        <v>0</v>
      </c>
      <c r="AF131" s="37">
        <v>0</v>
      </c>
      <c r="AG131" s="37">
        <v>0</v>
      </c>
      <c r="AH131" s="37">
        <v>0</v>
      </c>
      <c r="AI131" s="37">
        <v>0</v>
      </c>
      <c r="AJ131" s="37">
        <v>0</v>
      </c>
      <c r="AK131" s="37">
        <v>0</v>
      </c>
      <c r="AL131" s="37" t="s">
        <v>56</v>
      </c>
      <c r="AM131" s="30">
        <f t="shared" si="31"/>
        <v>0</v>
      </c>
      <c r="AN131" s="30">
        <f t="shared" si="32"/>
        <v>0</v>
      </c>
      <c r="AO131" s="44" t="s">
        <v>56</v>
      </c>
    </row>
    <row r="132" spans="1:41" s="38" customFormat="1" ht="31.5" customHeight="1" x14ac:dyDescent="0.25">
      <c r="A132" s="43" t="s">
        <v>298</v>
      </c>
      <c r="B132" s="44" t="s">
        <v>263</v>
      </c>
      <c r="C132" s="36" t="s">
        <v>123</v>
      </c>
      <c r="D132" s="45" t="s">
        <v>56</v>
      </c>
      <c r="E132" s="36" t="s">
        <v>56</v>
      </c>
      <c r="F132" s="36" t="s">
        <v>56</v>
      </c>
      <c r="G132" s="45" t="s">
        <v>56</v>
      </c>
      <c r="H132" s="36" t="s">
        <v>56</v>
      </c>
      <c r="I132" s="36" t="s">
        <v>56</v>
      </c>
      <c r="J132" s="30">
        <v>0</v>
      </c>
      <c r="K132" s="37">
        <v>0</v>
      </c>
      <c r="L132" s="37">
        <v>0</v>
      </c>
      <c r="M132" s="37">
        <v>0</v>
      </c>
      <c r="N132" s="37">
        <v>0</v>
      </c>
      <c r="O132" s="37">
        <v>0</v>
      </c>
      <c r="P132" s="37">
        <v>0</v>
      </c>
      <c r="Q132" s="37">
        <v>0</v>
      </c>
      <c r="R132" s="37">
        <v>0</v>
      </c>
      <c r="S132" s="37">
        <v>0</v>
      </c>
      <c r="T132" s="37">
        <v>0</v>
      </c>
      <c r="U132" s="37" t="s">
        <v>56</v>
      </c>
      <c r="V132" s="30">
        <f>X132</f>
        <v>0</v>
      </c>
      <c r="W132" s="37" t="s">
        <v>56</v>
      </c>
      <c r="X132" s="37">
        <f>K132-AA132</f>
        <v>0</v>
      </c>
      <c r="Y132" s="37" t="s">
        <v>56</v>
      </c>
      <c r="Z132" s="37">
        <f>P132-J132-AB132</f>
        <v>0</v>
      </c>
      <c r="AA132" s="37">
        <v>0</v>
      </c>
      <c r="AB132" s="37">
        <v>0</v>
      </c>
      <c r="AC132" s="37">
        <v>0</v>
      </c>
      <c r="AD132" s="37">
        <v>0</v>
      </c>
      <c r="AE132" s="37">
        <v>0</v>
      </c>
      <c r="AF132" s="37">
        <v>0</v>
      </c>
      <c r="AG132" s="37">
        <v>0</v>
      </c>
      <c r="AH132" s="37">
        <v>0</v>
      </c>
      <c r="AI132" s="37">
        <v>0</v>
      </c>
      <c r="AJ132" s="37">
        <v>0</v>
      </c>
      <c r="AK132" s="37">
        <v>0</v>
      </c>
      <c r="AL132" s="37" t="s">
        <v>56</v>
      </c>
      <c r="AM132" s="30">
        <f t="shared" si="31"/>
        <v>0</v>
      </c>
      <c r="AN132" s="30">
        <f t="shared" si="32"/>
        <v>0</v>
      </c>
      <c r="AO132" s="44" t="s">
        <v>56</v>
      </c>
    </row>
    <row r="133" spans="1:41" s="38" customFormat="1" ht="31.5" customHeight="1" x14ac:dyDescent="0.25">
      <c r="A133" s="43" t="s">
        <v>299</v>
      </c>
      <c r="B133" s="44" t="s">
        <v>265</v>
      </c>
      <c r="C133" s="36" t="s">
        <v>123</v>
      </c>
      <c r="D133" s="45" t="s">
        <v>56</v>
      </c>
      <c r="E133" s="36" t="s">
        <v>56</v>
      </c>
      <c r="F133" s="36" t="s">
        <v>56</v>
      </c>
      <c r="G133" s="45" t="s">
        <v>56</v>
      </c>
      <c r="H133" s="36" t="s">
        <v>56</v>
      </c>
      <c r="I133" s="36" t="s">
        <v>56</v>
      </c>
      <c r="J133" s="30">
        <v>0</v>
      </c>
      <c r="K133" s="37">
        <v>0</v>
      </c>
      <c r="L133" s="37">
        <v>0</v>
      </c>
      <c r="M133" s="37">
        <v>0</v>
      </c>
      <c r="N133" s="37">
        <v>0</v>
      </c>
      <c r="O133" s="37">
        <v>0</v>
      </c>
      <c r="P133" s="37">
        <v>0</v>
      </c>
      <c r="Q133" s="37">
        <v>0</v>
      </c>
      <c r="R133" s="37">
        <v>0</v>
      </c>
      <c r="S133" s="37">
        <v>0</v>
      </c>
      <c r="T133" s="37">
        <v>0</v>
      </c>
      <c r="U133" s="37" t="s">
        <v>56</v>
      </c>
      <c r="V133" s="30">
        <v>0</v>
      </c>
      <c r="W133" s="37" t="s">
        <v>56</v>
      </c>
      <c r="X133" s="37">
        <v>0</v>
      </c>
      <c r="Y133" s="37" t="s">
        <v>56</v>
      </c>
      <c r="Z133" s="37">
        <v>0</v>
      </c>
      <c r="AA133" s="37">
        <v>0</v>
      </c>
      <c r="AB133" s="37">
        <v>0</v>
      </c>
      <c r="AC133" s="37">
        <v>0</v>
      </c>
      <c r="AD133" s="37">
        <v>0</v>
      </c>
      <c r="AE133" s="37">
        <v>0</v>
      </c>
      <c r="AF133" s="37">
        <v>0</v>
      </c>
      <c r="AG133" s="37">
        <v>0</v>
      </c>
      <c r="AH133" s="37">
        <v>0</v>
      </c>
      <c r="AI133" s="37">
        <v>0</v>
      </c>
      <c r="AJ133" s="37">
        <v>0</v>
      </c>
      <c r="AK133" s="37">
        <v>0</v>
      </c>
      <c r="AL133" s="37" t="s">
        <v>56</v>
      </c>
      <c r="AM133" s="30">
        <f t="shared" si="31"/>
        <v>0</v>
      </c>
      <c r="AN133" s="30">
        <f t="shared" si="32"/>
        <v>0</v>
      </c>
      <c r="AO133" s="44" t="s">
        <v>56</v>
      </c>
    </row>
    <row r="134" spans="1:41" x14ac:dyDescent="0.25">
      <c r="A134" s="43" t="s">
        <v>300</v>
      </c>
      <c r="B134" s="44" t="s">
        <v>267</v>
      </c>
      <c r="C134" s="36" t="s">
        <v>123</v>
      </c>
      <c r="D134" s="45" t="s">
        <v>56</v>
      </c>
      <c r="E134" s="36" t="s">
        <v>56</v>
      </c>
      <c r="F134" s="36" t="s">
        <v>56</v>
      </c>
      <c r="G134" s="45" t="s">
        <v>56</v>
      </c>
      <c r="H134" s="36" t="s">
        <v>56</v>
      </c>
      <c r="I134" s="36" t="s">
        <v>56</v>
      </c>
      <c r="J134" s="30">
        <v>0</v>
      </c>
      <c r="K134" s="37">
        <v>0</v>
      </c>
      <c r="L134" s="37">
        <v>0</v>
      </c>
      <c r="M134" s="37">
        <v>0</v>
      </c>
      <c r="N134" s="37">
        <v>0</v>
      </c>
      <c r="O134" s="37">
        <v>0</v>
      </c>
      <c r="P134" s="37">
        <v>0</v>
      </c>
      <c r="Q134" s="37">
        <v>0</v>
      </c>
      <c r="R134" s="37">
        <v>0</v>
      </c>
      <c r="S134" s="37">
        <v>0</v>
      </c>
      <c r="T134" s="37">
        <v>0</v>
      </c>
      <c r="U134" s="37" t="s">
        <v>56</v>
      </c>
      <c r="V134" s="30">
        <v>0</v>
      </c>
      <c r="W134" s="37" t="s">
        <v>56</v>
      </c>
      <c r="X134" s="37">
        <v>0</v>
      </c>
      <c r="Y134" s="37" t="s">
        <v>56</v>
      </c>
      <c r="Z134" s="37">
        <v>0</v>
      </c>
      <c r="AA134" s="37">
        <v>0</v>
      </c>
      <c r="AB134" s="37">
        <v>0</v>
      </c>
      <c r="AC134" s="37">
        <v>0</v>
      </c>
      <c r="AD134" s="37">
        <v>0</v>
      </c>
      <c r="AE134" s="37">
        <v>0</v>
      </c>
      <c r="AF134" s="37">
        <v>0</v>
      </c>
      <c r="AG134" s="37">
        <v>0</v>
      </c>
      <c r="AH134" s="37">
        <v>0</v>
      </c>
      <c r="AI134" s="37">
        <v>0</v>
      </c>
      <c r="AJ134" s="37">
        <v>0</v>
      </c>
      <c r="AK134" s="37">
        <v>0</v>
      </c>
      <c r="AL134" s="37" t="s">
        <v>56</v>
      </c>
      <c r="AM134" s="30">
        <f t="shared" si="31"/>
        <v>0</v>
      </c>
      <c r="AN134" s="30">
        <f t="shared" si="32"/>
        <v>0</v>
      </c>
      <c r="AO134" s="44" t="s">
        <v>56</v>
      </c>
    </row>
    <row r="135" spans="1:41" x14ac:dyDescent="0.25">
      <c r="AA135" s="3"/>
      <c r="AB135" s="3"/>
      <c r="AC135" s="3"/>
      <c r="AD135" s="3"/>
      <c r="AE135" s="3"/>
      <c r="AF135" s="3"/>
      <c r="AG135" s="3"/>
      <c r="AH135" s="3"/>
      <c r="AI135" s="3"/>
    </row>
    <row r="136" spans="1:41" x14ac:dyDescent="0.25">
      <c r="AA136" s="3"/>
      <c r="AB136" s="3"/>
      <c r="AC136" s="3"/>
      <c r="AD136" s="3"/>
      <c r="AE136" s="3"/>
      <c r="AF136" s="3"/>
      <c r="AG136" s="3"/>
      <c r="AH136" s="3"/>
      <c r="AI136" s="3"/>
    </row>
    <row r="137" spans="1:41" x14ac:dyDescent="0.25">
      <c r="AA137" s="3"/>
      <c r="AB137" s="3"/>
      <c r="AC137" s="3"/>
      <c r="AD137" s="3"/>
      <c r="AE137" s="3"/>
      <c r="AF137" s="3"/>
      <c r="AG137" s="3"/>
      <c r="AH137" s="3"/>
      <c r="AI137" s="3"/>
    </row>
    <row r="138" spans="1:41" x14ac:dyDescent="0.25">
      <c r="B138" s="1" t="s">
        <v>142</v>
      </c>
      <c r="C138" s="1" t="s">
        <v>143</v>
      </c>
    </row>
    <row r="139" spans="1:41" x14ac:dyDescent="0.25">
      <c r="A139" s="47" t="s">
        <v>144</v>
      </c>
      <c r="B139" s="1">
        <v>0.47455000000000003</v>
      </c>
      <c r="C139" s="1">
        <v>0.47582999999999998</v>
      </c>
    </row>
    <row r="140" spans="1:41" x14ac:dyDescent="0.25">
      <c r="A140" s="47" t="s">
        <v>145</v>
      </c>
      <c r="B140" s="1">
        <v>0.26339000000000001</v>
      </c>
      <c r="C140" s="1">
        <v>0.26374999999999998</v>
      </c>
    </row>
    <row r="141" spans="1:41" x14ac:dyDescent="0.25">
      <c r="A141" s="47" t="s">
        <v>146</v>
      </c>
      <c r="B141" s="1">
        <v>0.22939999999999999</v>
      </c>
      <c r="C141" s="1">
        <v>0.22896</v>
      </c>
    </row>
    <row r="142" spans="1:41" x14ac:dyDescent="0.25">
      <c r="A142" s="48" t="s">
        <v>147</v>
      </c>
      <c r="B142" s="1">
        <v>3.2660000000000002E-2</v>
      </c>
      <c r="C142" s="1">
        <v>3.1460000000000002E-2</v>
      </c>
    </row>
    <row r="143" spans="1:41" x14ac:dyDescent="0.25">
      <c r="B143" s="1">
        <v>1</v>
      </c>
      <c r="C143" s="1">
        <v>1</v>
      </c>
    </row>
    <row r="145" spans="1:95" s="49" customFormat="1" x14ac:dyDescent="0.25">
      <c r="B145" s="49" t="s">
        <v>148</v>
      </c>
      <c r="C145" s="49" t="s">
        <v>149</v>
      </c>
      <c r="D145" s="50"/>
      <c r="E145" s="50"/>
      <c r="F145" s="50"/>
      <c r="G145" s="50"/>
      <c r="H145" s="50"/>
      <c r="I145" s="50"/>
      <c r="J145" s="50"/>
      <c r="K145" s="50"/>
      <c r="L145" s="50"/>
      <c r="M145" s="50"/>
      <c r="N145" s="50"/>
      <c r="O145" s="50"/>
      <c r="P145" s="50"/>
      <c r="Q145" s="50"/>
      <c r="T145" s="51"/>
      <c r="U145" s="51"/>
      <c r="V145" s="51"/>
      <c r="W145" s="51"/>
      <c r="X145" s="51"/>
      <c r="Y145" s="51"/>
      <c r="Z145" s="51"/>
      <c r="AA145" s="51"/>
      <c r="AB145" s="51"/>
      <c r="AC145" s="51"/>
      <c r="AI145" s="52"/>
      <c r="AS145" s="52"/>
      <c r="BC145" s="52"/>
      <c r="BM145" s="52"/>
      <c r="BW145" s="52"/>
      <c r="CB145" s="52"/>
      <c r="CQ145" s="52"/>
    </row>
    <row r="146" spans="1:95" s="49" customFormat="1" x14ac:dyDescent="0.25">
      <c r="A146" s="50" t="s">
        <v>144</v>
      </c>
      <c r="B146" s="53">
        <f>ROUND(0.474549764134454,5)</f>
        <v>0.47455000000000003</v>
      </c>
      <c r="C146" s="54">
        <f>ROUND(0.479010958544272,5)</f>
        <v>0.47900999999999999</v>
      </c>
      <c r="T146" s="51"/>
      <c r="U146" s="51"/>
      <c r="V146" s="51"/>
      <c r="W146" s="51"/>
      <c r="X146" s="51"/>
      <c r="Y146" s="51"/>
      <c r="Z146" s="51"/>
      <c r="AA146" s="51"/>
      <c r="AB146" s="51"/>
      <c r="AC146" s="51"/>
      <c r="CQ146" s="52"/>
    </row>
    <row r="147" spans="1:95" s="49" customFormat="1" x14ac:dyDescent="0.25">
      <c r="A147" s="50" t="s">
        <v>145</v>
      </c>
      <c r="B147" s="53">
        <f>ROUND(0.263385250690773,5)</f>
        <v>0.26339000000000001</v>
      </c>
      <c r="C147" s="54">
        <f>ROUND(0.264644644605712,5)</f>
        <v>0.26463999999999999</v>
      </c>
      <c r="D147" s="50"/>
      <c r="E147" s="50"/>
      <c r="F147" s="50"/>
      <c r="G147" s="50"/>
      <c r="H147" s="50"/>
      <c r="I147" s="50"/>
      <c r="J147" s="50"/>
      <c r="K147" s="50"/>
      <c r="L147" s="50"/>
      <c r="M147" s="50"/>
      <c r="N147" s="50"/>
      <c r="O147" s="50"/>
      <c r="P147" s="50"/>
      <c r="Q147" s="50"/>
      <c r="T147" s="51"/>
      <c r="U147" s="51"/>
      <c r="V147" s="51"/>
      <c r="W147" s="51"/>
      <c r="X147" s="51"/>
      <c r="Y147" s="51"/>
      <c r="Z147" s="51"/>
      <c r="AA147" s="51"/>
      <c r="AB147" s="51"/>
      <c r="AC147" s="51"/>
      <c r="AV147" s="50"/>
      <c r="CQ147" s="52"/>
    </row>
    <row r="148" spans="1:95" s="49" customFormat="1" x14ac:dyDescent="0.25">
      <c r="A148" s="50" t="s">
        <v>144</v>
      </c>
      <c r="B148" s="53">
        <f>ROUND(0.229401662747693,5)</f>
        <v>0.22939999999999999</v>
      </c>
      <c r="C148" s="54">
        <f>ROUND(0.227866546416524,5)</f>
        <v>0.22786999999999999</v>
      </c>
      <c r="D148" s="50"/>
      <c r="E148" s="50"/>
      <c r="F148" s="50"/>
      <c r="G148" s="50"/>
      <c r="H148" s="50"/>
      <c r="I148" s="50"/>
      <c r="J148" s="50"/>
      <c r="K148" s="50"/>
      <c r="L148" s="50"/>
      <c r="M148" s="50"/>
      <c r="N148" s="50"/>
      <c r="O148" s="50"/>
      <c r="P148" s="50"/>
      <c r="Q148" s="50"/>
      <c r="T148" s="51"/>
      <c r="U148" s="51"/>
      <c r="V148" s="51"/>
      <c r="W148" s="51"/>
      <c r="X148" s="51"/>
      <c r="Y148" s="51"/>
      <c r="Z148" s="51"/>
      <c r="AA148" s="51"/>
      <c r="AB148" s="51"/>
      <c r="AC148" s="51"/>
      <c r="AI148" s="52"/>
      <c r="AS148" s="52"/>
      <c r="AV148" s="50"/>
      <c r="BC148" s="52"/>
      <c r="BM148" s="52"/>
      <c r="BW148" s="52"/>
      <c r="CB148" s="52"/>
      <c r="CQ148" s="52"/>
    </row>
    <row r="149" spans="1:95" s="49" customFormat="1" x14ac:dyDescent="0.25">
      <c r="A149" s="55" t="s">
        <v>147</v>
      </c>
      <c r="B149" s="53">
        <f>ROUND(0.0326633224270807,5)</f>
        <v>3.2660000000000002E-2</v>
      </c>
      <c r="C149" s="54">
        <f>ROUND(0.0284778505987575,5)</f>
        <v>2.8479999999999998E-2</v>
      </c>
      <c r="D149" s="50"/>
      <c r="E149" s="50"/>
      <c r="F149" s="50"/>
      <c r="G149" s="50"/>
      <c r="H149" s="50"/>
      <c r="I149" s="50"/>
      <c r="J149" s="50"/>
      <c r="K149" s="50"/>
      <c r="L149" s="50"/>
      <c r="M149" s="50"/>
      <c r="N149" s="50"/>
      <c r="O149" s="50"/>
      <c r="P149" s="50"/>
      <c r="Q149" s="50"/>
      <c r="T149" s="51"/>
      <c r="U149" s="51"/>
      <c r="V149" s="51"/>
      <c r="W149" s="51"/>
      <c r="X149" s="51"/>
      <c r="Y149" s="51"/>
      <c r="Z149" s="51"/>
      <c r="AA149" s="51"/>
      <c r="AB149" s="51"/>
      <c r="AC149" s="51"/>
      <c r="AV149" s="50"/>
      <c r="CQ149" s="52"/>
    </row>
    <row r="150" spans="1:95" s="49" customFormat="1" x14ac:dyDescent="0.25">
      <c r="B150" s="53">
        <f>B146+B147+B148+B149</f>
        <v>1</v>
      </c>
      <c r="C150" s="53">
        <f>SUM(C146:C149)</f>
        <v>0.99999999999999989</v>
      </c>
      <c r="T150" s="51"/>
      <c r="U150" s="51"/>
      <c r="V150" s="51"/>
      <c r="W150" s="51"/>
      <c r="X150" s="51"/>
      <c r="Y150" s="51"/>
      <c r="Z150" s="51"/>
      <c r="AA150" s="51"/>
      <c r="AB150" s="51"/>
      <c r="AC150" s="51"/>
      <c r="CQ150" s="52"/>
    </row>
  </sheetData>
  <autoFilter ref="A17:C134"/>
  <mergeCells count="32">
    <mergeCell ref="U14:Z14"/>
    <mergeCell ref="AA14:AB15"/>
    <mergeCell ref="AC14:AN14"/>
    <mergeCell ref="AO14:AO16"/>
    <mergeCell ref="AC15:AD15"/>
    <mergeCell ref="AE15:AF15"/>
    <mergeCell ref="AG15:AH15"/>
    <mergeCell ref="AI15:AJ15"/>
    <mergeCell ref="AK15:AL15"/>
    <mergeCell ref="AM15:AM16"/>
    <mergeCell ref="A13:AN13"/>
    <mergeCell ref="A14:A16"/>
    <mergeCell ref="B14:B16"/>
    <mergeCell ref="C14:C16"/>
    <mergeCell ref="D14:D16"/>
    <mergeCell ref="E14:E16"/>
    <mergeCell ref="F14:G15"/>
    <mergeCell ref="H14:I15"/>
    <mergeCell ref="J14:J16"/>
    <mergeCell ref="K14:T14"/>
    <mergeCell ref="K15:O15"/>
    <mergeCell ref="P15:T15"/>
    <mergeCell ref="U15:V15"/>
    <mergeCell ref="W15:X15"/>
    <mergeCell ref="Y15:Z15"/>
    <mergeCell ref="AN15:AN16"/>
    <mergeCell ref="A12:AO12"/>
    <mergeCell ref="A4:AO4"/>
    <mergeCell ref="A6:AO6"/>
    <mergeCell ref="A7:AO7"/>
    <mergeCell ref="A9:AO9"/>
    <mergeCell ref="A11:AO11"/>
  </mergeCells>
  <conditionalFormatting sqref="AJ25:AL27 AD25:AD27 AF25:AF27 AH25:AH27 AH35:AH39 AF35:AF39 AD35:AD39 AJ35:AL39 AB44:AB46 AD52 AF52 AH52 AJ44:AK45 AD44:AD45 AF44:AF45 AH44:AH45 AH41:AH42 AF41:AF42 AD41:AD42 AJ41:AK42 A19:G20 D41:I46 D21:G27 D35:G40 AL40:AL46 AJ52:AL52 Z52 X52 AB52 AL53 A86:B88 D52:I74 Y52:Y74 W52:W74 U52:U74 E28:G32 A21:B27 AC54 AB55:AC74 AE54:AL74 A18:I18 A91:B96 H102:I111 A49:B83 A48 A35:B47 A34 A28:A32 E34:G34 L33:T33 Z33 H19:I32 H34:I40 AA28:AL34 AA16:AO16 D92:I96 AA38:AA40 AA15:AK15 AA43:AK43 AA41:AB42 AA35:AB37 AA25:AB27 A14:I16 K14:AO14 K15:T16 W15:Z16 W92:AL96 W24:Z32 W34:Z46 K92:U96 K24:U32 K102:U111 K52:T52 K34:U46 AO92:AO96 AA24 AI24:AL24 AO52:AO77 AO18:AO46">
    <cfRule type="cellIs" dxfId="199" priority="204" operator="equal">
      <formula>""</formula>
    </cfRule>
  </conditionalFormatting>
  <conditionalFormatting sqref="AJ24:AJ27 AJ35:AJ39 AJ52 AJ44:AJ45 AJ41:AJ42">
    <cfRule type="cellIs" dxfId="198" priority="203" operator="equal">
      <formula>""</formula>
    </cfRule>
  </conditionalFormatting>
  <conditionalFormatting sqref="AB40:AK40 AC54:AC74 AI54:AI74 AE54:AE74 D29:D32 C21:C32 C86:C88 C91:C96 C34:C83 D34">
    <cfRule type="cellIs" dxfId="197" priority="191" operator="equal">
      <formula>""</formula>
    </cfRule>
    <cfRule type="cellIs" dxfId="196" priority="202" operator="equal">
      <formula>""</formula>
    </cfRule>
  </conditionalFormatting>
  <conditionalFormatting sqref="AC25:AC27 AC35:AC37 AC41:AC42">
    <cfRule type="cellIs" dxfId="195" priority="199" operator="equal">
      <formula>""</formula>
    </cfRule>
    <cfRule type="cellIs" dxfId="194" priority="200" operator="equal">
      <formula>""</formula>
    </cfRule>
  </conditionalFormatting>
  <conditionalFormatting sqref="AM15:AO15 AD25:AD27 AH35:AH39 AF35:AF39 AD35:AD39 AJ35:AL39 AD52 AF52 AH52 AJ44:AK45 AD44:AD45 AF44:AF45 AH44:AH45 AJ41:AK42 AD41:AD42 AF41:AF42 AH41:AH42 AJ52:AK52 AL40 AF25:AF27 AH25:AH27 AJ24:AL27 AO18:AO27 AO35:AO40">
    <cfRule type="cellIs" dxfId="193" priority="201" operator="equal">
      <formula>""</formula>
    </cfRule>
  </conditionalFormatting>
  <conditionalFormatting sqref="AI24:AI27 AI35:AI39 AI52 AI44:AI45 AI41:AI42">
    <cfRule type="cellIs" dxfId="192" priority="192" operator="equal">
      <formula>""</formula>
    </cfRule>
    <cfRule type="cellIs" dxfId="191" priority="193" operator="equal">
      <formula>""</formula>
    </cfRule>
  </conditionalFormatting>
  <conditionalFormatting sqref="AE25:AE27 AE35:AE39 AE52 AE44:AE45 AE41:AE42">
    <cfRule type="cellIs" dxfId="190" priority="197" operator="equal">
      <formula>""</formula>
    </cfRule>
    <cfRule type="cellIs" dxfId="189" priority="198" operator="equal">
      <formula>""</formula>
    </cfRule>
  </conditionalFormatting>
  <conditionalFormatting sqref="AG25:AG27 AG35:AG39 AG52 AG44:AG45 AG41:AG42 AG54:AG74">
    <cfRule type="cellIs" dxfId="188" priority="194" operator="equal">
      <formula>""</formula>
    </cfRule>
    <cfRule type="cellIs" dxfId="187" priority="195" operator="equal">
      <formula>""</formula>
    </cfRule>
    <cfRule type="cellIs" dxfId="186" priority="196" operator="equal">
      <formula>""</formula>
    </cfRule>
  </conditionalFormatting>
  <conditionalFormatting sqref="AD38:AL39 D21:G27 AB44:AB46 AD44:AK45 AD52:AK52 AL40 A19:G20 U41:U46 Z52 X52 AB52 AA41:AK43 U35:U37 H25:I27 W25:AL27 W35:AL37 W41:Z46 K25:U27 AO25:AO27 AO35:AO40">
    <cfRule type="cellIs" dxfId="185" priority="190" operator="equal">
      <formula>""</formula>
    </cfRule>
  </conditionalFormatting>
  <conditionalFormatting sqref="AA38:AC39">
    <cfRule type="cellIs" dxfId="184" priority="189" operator="equal">
      <formula>""</formula>
    </cfRule>
  </conditionalFormatting>
  <conditionalFormatting sqref="AA44:AA46 AC44:AC46 AC52 AA52 X54:X74 K53:T74 Z54:AA74">
    <cfRule type="cellIs" dxfId="183" priority="184" operator="equal">
      <formula>""</formula>
    </cfRule>
    <cfRule type="cellIs" dxfId="182" priority="185" operator="equal">
      <formula>""</formula>
    </cfRule>
    <cfRule type="cellIs" dxfId="181" priority="186" operator="equal">
      <formula>""</formula>
    </cfRule>
    <cfRule type="cellIs" dxfId="180" priority="187" operator="equal">
      <formula>""</formula>
    </cfRule>
  </conditionalFormatting>
  <conditionalFormatting sqref="AD46:AK46">
    <cfRule type="cellIs" dxfId="179" priority="180" operator="equal">
      <formula>""</formula>
    </cfRule>
    <cfRule type="cellIs" dxfId="178" priority="181" operator="equal">
      <formula>""</formula>
    </cfRule>
    <cfRule type="cellIs" dxfId="177" priority="182" operator="equal">
      <formula>""</formula>
    </cfRule>
    <cfRule type="cellIs" dxfId="176" priority="183" operator="equal">
      <formula>""</formula>
    </cfRule>
  </conditionalFormatting>
  <conditionalFormatting sqref="D28">
    <cfRule type="cellIs" dxfId="175" priority="178" operator="equal">
      <formula>""</formula>
    </cfRule>
    <cfRule type="cellIs" dxfId="174" priority="179" operator="equal">
      <formula>""</formula>
    </cfRule>
  </conditionalFormatting>
  <conditionalFormatting sqref="E47:I51 W47:AL51 K47:U51 AO47:AO51">
    <cfRule type="cellIs" dxfId="173" priority="177" operator="equal">
      <formula>""</formula>
    </cfRule>
  </conditionalFormatting>
  <conditionalFormatting sqref="D47:D51">
    <cfRule type="cellIs" dxfId="172" priority="175" operator="equal">
      <formula>""</formula>
    </cfRule>
    <cfRule type="cellIs" dxfId="171" priority="176" operator="equal">
      <formula>""</formula>
    </cfRule>
  </conditionalFormatting>
  <conditionalFormatting sqref="E75:I88 E91:I91 AE75:AL91 W75:AC91 K75:U91 AO78:AO91">
    <cfRule type="cellIs" dxfId="170" priority="174" operator="equal">
      <formula>""</formula>
    </cfRule>
  </conditionalFormatting>
  <conditionalFormatting sqref="D75:D88 D91">
    <cfRule type="cellIs" dxfId="169" priority="172" operator="equal">
      <formula>""</formula>
    </cfRule>
    <cfRule type="cellIs" dxfId="168" priority="173" operator="equal">
      <formula>""</formula>
    </cfRule>
  </conditionalFormatting>
  <conditionalFormatting sqref="A84:B84">
    <cfRule type="cellIs" dxfId="167" priority="171" operator="equal">
      <formula>""</formula>
    </cfRule>
  </conditionalFormatting>
  <conditionalFormatting sqref="C84">
    <cfRule type="cellIs" dxfId="166" priority="169" operator="equal">
      <formula>""</formula>
    </cfRule>
    <cfRule type="cellIs" dxfId="165" priority="170" operator="equal">
      <formula>""</formula>
    </cfRule>
  </conditionalFormatting>
  <conditionalFormatting sqref="A85:B85">
    <cfRule type="cellIs" dxfId="164" priority="168" operator="equal">
      <formula>""</formula>
    </cfRule>
  </conditionalFormatting>
  <conditionalFormatting sqref="C85">
    <cfRule type="cellIs" dxfId="163" priority="166" operator="equal">
      <formula>""</formula>
    </cfRule>
    <cfRule type="cellIs" dxfId="162" priority="167" operator="equal">
      <formula>""</formula>
    </cfRule>
  </conditionalFormatting>
  <conditionalFormatting sqref="X53">
    <cfRule type="cellIs" dxfId="161" priority="162" operator="equal">
      <formula>""</formula>
    </cfRule>
    <cfRule type="cellIs" dxfId="160" priority="163" operator="equal">
      <formula>""</formula>
    </cfRule>
    <cfRule type="cellIs" dxfId="159" priority="164" operator="equal">
      <formula>""</formula>
    </cfRule>
    <cfRule type="cellIs" dxfId="158" priority="165" operator="equal">
      <formula>""</formula>
    </cfRule>
  </conditionalFormatting>
  <conditionalFormatting sqref="Z53:AK53">
    <cfRule type="cellIs" dxfId="157" priority="158" operator="equal">
      <formula>""</formula>
    </cfRule>
    <cfRule type="cellIs" dxfId="156" priority="159" operator="equal">
      <formula>""</formula>
    </cfRule>
    <cfRule type="cellIs" dxfId="155" priority="160" operator="equal">
      <formula>""</formula>
    </cfRule>
    <cfRule type="cellIs" dxfId="154" priority="161" operator="equal">
      <formula>""</formula>
    </cfRule>
  </conditionalFormatting>
  <conditionalFormatting sqref="AB54">
    <cfRule type="cellIs" dxfId="153" priority="154" operator="equal">
      <formula>""</formula>
    </cfRule>
    <cfRule type="cellIs" dxfId="152" priority="155" operator="equal">
      <formula>""</formula>
    </cfRule>
    <cfRule type="cellIs" dxfId="151" priority="156" operator="equal">
      <formula>""</formula>
    </cfRule>
    <cfRule type="cellIs" dxfId="150" priority="157" operator="equal">
      <formula>""</formula>
    </cfRule>
  </conditionalFormatting>
  <conditionalFormatting sqref="AD54">
    <cfRule type="cellIs" dxfId="149" priority="150" operator="equal">
      <formula>""</formula>
    </cfRule>
    <cfRule type="cellIs" dxfId="148" priority="151" operator="equal">
      <formula>""</formula>
    </cfRule>
    <cfRule type="cellIs" dxfId="147" priority="152" operator="equal">
      <formula>""</formula>
    </cfRule>
    <cfRule type="cellIs" dxfId="146" priority="153" operator="equal">
      <formula>""</formula>
    </cfRule>
  </conditionalFormatting>
  <conditionalFormatting sqref="AD55">
    <cfRule type="cellIs" dxfId="145" priority="146" operator="equal">
      <formula>""</formula>
    </cfRule>
    <cfRule type="cellIs" dxfId="144" priority="147" operator="equal">
      <formula>""</formula>
    </cfRule>
    <cfRule type="cellIs" dxfId="143" priority="148" operator="equal">
      <formula>""</formula>
    </cfRule>
    <cfRule type="cellIs" dxfId="142" priority="149" operator="equal">
      <formula>""</formula>
    </cfRule>
  </conditionalFormatting>
  <conditionalFormatting sqref="AD56:AD91">
    <cfRule type="cellIs" dxfId="141" priority="142" operator="equal">
      <formula>""</formula>
    </cfRule>
    <cfRule type="cellIs" dxfId="140" priority="143" operator="equal">
      <formula>""</formula>
    </cfRule>
    <cfRule type="cellIs" dxfId="139" priority="144" operator="equal">
      <formula>""</formula>
    </cfRule>
    <cfRule type="cellIs" dxfId="138" priority="145" operator="equal">
      <formula>""</formula>
    </cfRule>
  </conditionalFormatting>
  <conditionalFormatting sqref="AD28:AD34">
    <cfRule type="cellIs" dxfId="137" priority="141" operator="equal">
      <formula>""</formula>
    </cfRule>
  </conditionalFormatting>
  <conditionalFormatting sqref="A97 A98:C100 C97">
    <cfRule type="cellIs" dxfId="136" priority="139" operator="equal">
      <formula>""</formula>
    </cfRule>
  </conditionalFormatting>
  <conditionalFormatting sqref="AO97:AO102">
    <cfRule type="cellIs" dxfId="135" priority="140" operator="equal">
      <formula>""</formula>
    </cfRule>
  </conditionalFormatting>
  <conditionalFormatting sqref="B97">
    <cfRule type="cellIs" dxfId="134" priority="138" operator="equal">
      <formula>""</formula>
    </cfRule>
  </conditionalFormatting>
  <conditionalFormatting sqref="A101:C101">
    <cfRule type="cellIs" dxfId="133" priority="137" operator="equal">
      <formula>""</formula>
    </cfRule>
  </conditionalFormatting>
  <conditionalFormatting sqref="AD102:AD104 AF102:AF104 AH102:AH104 AH106:AH110 AF106:AF110 AD106:AD110 AJ106:AL110 AD118 AF118 AH118 AJ115:AK116 AD115:AD116 AF115:AF116 AH115:AH116 AJ112:AK113 AD112:AD113 AF112:AF113 AH112:AH113 AJ118:AK118 AL111 AJ102:AL104 AO106:AO111 AO103:AO104">
    <cfRule type="cellIs" dxfId="132" priority="133" operator="equal">
      <formula>""</formula>
    </cfRule>
  </conditionalFormatting>
  <conditionalFormatting sqref="AE102:AE104 AE106:AE110 AE118 AE115:AE116 AE112:AE113">
    <cfRule type="cellIs" dxfId="131" priority="129" operator="equal">
      <formula>""</formula>
    </cfRule>
    <cfRule type="cellIs" dxfId="130" priority="130" operator="equal">
      <formula>""</formula>
    </cfRule>
  </conditionalFormatting>
  <conditionalFormatting sqref="AA111">
    <cfRule type="cellIs" dxfId="129" priority="106" operator="equal">
      <formula>""</formula>
    </cfRule>
    <cfRule type="cellIs" dxfId="128" priority="107" operator="equal">
      <formula>""</formula>
    </cfRule>
  </conditionalFormatting>
  <conditionalFormatting sqref="AD102:AD104 AF102:AF104 AH102:AH104 AH106:AH110 AF106:AF110 AD106:AD110 AJ106:AL110 AD118 AF118 AH118 AJ115:AK116 AD115:AD116 AF115:AF116 AH115:AH116 AH112:AH113 AF112:AF113 AD112:AD113 AJ112:AK113 D102:G104 D106:G111 AL111:AL117 AJ118:AL118 D112:I119 E105:G105 AB115:AB116 AB118 AL119 A122:A127 A130:B134 A129 A120 A102:B119 AC104 AE104 AG104 AI104 W102:Z116 AJ102:AL104 AA102:AB104 AA105:AL105 D130:I134 AA109:AA110 AA114:AK114 AA112:AB113 AA106:AB108 W130:AL134 W118:Z118 K130:U134 K117 K118:U118 K112:U116 AO130:AO134 AO103:AO119">
    <cfRule type="cellIs" dxfId="127" priority="136" operator="equal">
      <formula>""</formula>
    </cfRule>
  </conditionalFormatting>
  <conditionalFormatting sqref="AJ102:AJ104 AJ106:AJ110 AJ118 AJ115:AJ116 AJ112:AJ113">
    <cfRule type="cellIs" dxfId="126" priority="135" operator="equal">
      <formula>""</formula>
    </cfRule>
  </conditionalFormatting>
  <conditionalFormatting sqref="AB111:AK111 C122:C127 C129:C134 C102:C120">
    <cfRule type="cellIs" dxfId="125" priority="123" operator="equal">
      <formula>""</formula>
    </cfRule>
    <cfRule type="cellIs" dxfId="124" priority="134" operator="equal">
      <formula>""</formula>
    </cfRule>
  </conditionalFormatting>
  <conditionalFormatting sqref="AC102:AC104 AC106:AC108 AC112:AC113">
    <cfRule type="cellIs" dxfId="123" priority="131" operator="equal">
      <formula>""</formula>
    </cfRule>
    <cfRule type="cellIs" dxfId="122" priority="132" operator="equal">
      <formula>""</formula>
    </cfRule>
  </conditionalFormatting>
  <conditionalFormatting sqref="AI102:AI104 AI106:AI110 AI118 AI115:AI116 AI112:AI113">
    <cfRule type="cellIs" dxfId="121" priority="124" operator="equal">
      <formula>""</formula>
    </cfRule>
    <cfRule type="cellIs" dxfId="120" priority="125" operator="equal">
      <formula>""</formula>
    </cfRule>
  </conditionalFormatting>
  <conditionalFormatting sqref="AG102:AG104 AG106:AG110 AG118 AG115:AG116 AG112:AG113">
    <cfRule type="cellIs" dxfId="119" priority="126" operator="equal">
      <formula>""</formula>
    </cfRule>
    <cfRule type="cellIs" dxfId="118" priority="127" operator="equal">
      <formula>""</formula>
    </cfRule>
    <cfRule type="cellIs" dxfId="117" priority="128" operator="equal">
      <formula>""</formula>
    </cfRule>
  </conditionalFormatting>
  <conditionalFormatting sqref="AD109:AL110 AD115:AK116 AD118:AK118 AL111 U112:U116 H119:I119 W113:Z116 U118 AB115:AB116 AB118 W112:X112 Z112 D102:I104 W102:AL104 AA112:AK114 U106:U108 W106:AL108 W118:Z118 K102:U104 AO103:AO104 AO106:AO111">
    <cfRule type="cellIs" dxfId="116" priority="122" operator="equal">
      <formula>""</formula>
    </cfRule>
  </conditionalFormatting>
  <conditionalFormatting sqref="AA109:AC110">
    <cfRule type="cellIs" dxfId="115" priority="121" operator="equal">
      <formula>""</formula>
    </cfRule>
  </conditionalFormatting>
  <conditionalFormatting sqref="AC115:AC116 AA115:AA116 AC118 AA118">
    <cfRule type="cellIs" dxfId="114" priority="117" operator="equal">
      <formula>""</formula>
    </cfRule>
    <cfRule type="cellIs" dxfId="113" priority="118" operator="equal">
      <formula>""</formula>
    </cfRule>
    <cfRule type="cellIs" dxfId="112" priority="119" operator="equal">
      <formula>""</formula>
    </cfRule>
    <cfRule type="cellIs" dxfId="111" priority="120" operator="equal">
      <formula>""</formula>
    </cfRule>
  </conditionalFormatting>
  <conditionalFormatting sqref="K119">
    <cfRule type="cellIs" dxfId="110" priority="113" operator="equal">
      <formula>""</formula>
    </cfRule>
    <cfRule type="cellIs" dxfId="109" priority="114" operator="equal">
      <formula>""</formula>
    </cfRule>
    <cfRule type="cellIs" dxfId="108" priority="115" operator="equal">
      <formula>""</formula>
    </cfRule>
    <cfRule type="cellIs" dxfId="107" priority="116" operator="equal">
      <formula>""</formula>
    </cfRule>
  </conditionalFormatting>
  <conditionalFormatting sqref="D105">
    <cfRule type="cellIs" dxfId="106" priority="111" operator="equal">
      <formula>""</formula>
    </cfRule>
    <cfRule type="cellIs" dxfId="105" priority="112" operator="equal">
      <formula>""</formula>
    </cfRule>
  </conditionalFormatting>
  <conditionalFormatting sqref="E120:I129 W120:AL129 K120:U129 AO120:AO129">
    <cfRule type="cellIs" dxfId="104" priority="110" operator="equal">
      <formula>""</formula>
    </cfRule>
  </conditionalFormatting>
  <conditionalFormatting sqref="D120:D129">
    <cfRule type="cellIs" dxfId="103" priority="108" operator="equal">
      <formula>""</formula>
    </cfRule>
    <cfRule type="cellIs" dxfId="102" priority="109" operator="equal">
      <formula>""</formula>
    </cfRule>
  </conditionalFormatting>
  <conditionalFormatting sqref="L117:U117 W117:AK117">
    <cfRule type="cellIs" dxfId="101" priority="105" operator="equal">
      <formula>""</formula>
    </cfRule>
  </conditionalFormatting>
  <conditionalFormatting sqref="L119:U119 W119:AA119">
    <cfRule type="cellIs" dxfId="100" priority="101" operator="equal">
      <formula>""</formula>
    </cfRule>
    <cfRule type="cellIs" dxfId="99" priority="102" operator="equal">
      <formula>""</formula>
    </cfRule>
    <cfRule type="cellIs" dxfId="98" priority="103" operator="equal">
      <formula>""</formula>
    </cfRule>
    <cfRule type="cellIs" dxfId="97" priority="104" operator="equal">
      <formula>""</formula>
    </cfRule>
  </conditionalFormatting>
  <conditionalFormatting sqref="AB119:AK119">
    <cfRule type="cellIs" dxfId="96" priority="97" operator="equal">
      <formula>""</formula>
    </cfRule>
    <cfRule type="cellIs" dxfId="95" priority="98" operator="equal">
      <formula>""</formula>
    </cfRule>
    <cfRule type="cellIs" dxfId="94" priority="99" operator="equal">
      <formula>""</formula>
    </cfRule>
    <cfRule type="cellIs" dxfId="93" priority="100" operator="equal">
      <formula>""</formula>
    </cfRule>
  </conditionalFormatting>
  <conditionalFormatting sqref="A121">
    <cfRule type="cellIs" dxfId="92" priority="96" operator="equal">
      <formula>""</formula>
    </cfRule>
  </conditionalFormatting>
  <conditionalFormatting sqref="C121">
    <cfRule type="cellIs" dxfId="91" priority="94" operator="equal">
      <formula>""</formula>
    </cfRule>
    <cfRule type="cellIs" dxfId="90" priority="95" operator="equal">
      <formula>""</formula>
    </cfRule>
  </conditionalFormatting>
  <conditionalFormatting sqref="A128">
    <cfRule type="cellIs" dxfId="89" priority="93" operator="equal">
      <formula>""</formula>
    </cfRule>
  </conditionalFormatting>
  <conditionalFormatting sqref="C128">
    <cfRule type="cellIs" dxfId="88" priority="91" operator="equal">
      <formula>""</formula>
    </cfRule>
    <cfRule type="cellIs" dxfId="87" priority="92" operator="equal">
      <formula>""</formula>
    </cfRule>
  </conditionalFormatting>
  <conditionalFormatting sqref="B120:B129">
    <cfRule type="cellIs" dxfId="86" priority="90" operator="equal">
      <formula>""</formula>
    </cfRule>
  </conditionalFormatting>
  <conditionalFormatting sqref="Y97:Y101 W97:W99 D97:G101 U97:U101">
    <cfRule type="cellIs" dxfId="85" priority="89" operator="equal">
      <formula>""</formula>
    </cfRule>
  </conditionalFormatting>
  <conditionalFormatting sqref="X97:X99 W100:X101 Z97:AL101 H97:I101 K97:T101">
    <cfRule type="cellIs" dxfId="84" priority="88" operator="equal">
      <formula>""</formula>
    </cfRule>
  </conditionalFormatting>
  <conditionalFormatting sqref="AJ18:AJ23">
    <cfRule type="cellIs" dxfId="83" priority="86" operator="equal">
      <formula>""</formula>
    </cfRule>
  </conditionalFormatting>
  <conditionalFormatting sqref="AE18:AE23">
    <cfRule type="cellIs" dxfId="82" priority="81" operator="equal">
      <formula>""</formula>
    </cfRule>
    <cfRule type="cellIs" dxfId="81" priority="82" operator="equal">
      <formula>""</formula>
    </cfRule>
  </conditionalFormatting>
  <conditionalFormatting sqref="AK18">
    <cfRule type="cellIs" dxfId="80" priority="75" operator="equal">
      <formula>""</formula>
    </cfRule>
  </conditionalFormatting>
  <conditionalFormatting sqref="K18:U23 W18:AL23">
    <cfRule type="cellIs" dxfId="79" priority="87" operator="equal">
      <formula>""</formula>
    </cfRule>
  </conditionalFormatting>
  <conditionalFormatting sqref="AC18:AC23">
    <cfRule type="cellIs" dxfId="78" priority="83" operator="equal">
      <formula>""</formula>
    </cfRule>
    <cfRule type="cellIs" dxfId="77" priority="84" operator="equal">
      <formula>""</formula>
    </cfRule>
  </conditionalFormatting>
  <conditionalFormatting sqref="AD18:AD23 AF18:AF23 AH18:AH23 AJ18:AL23">
    <cfRule type="cellIs" dxfId="76" priority="85" operator="equal">
      <formula>""</formula>
    </cfRule>
  </conditionalFormatting>
  <conditionalFormatting sqref="AI18:AI23">
    <cfRule type="cellIs" dxfId="75" priority="76" operator="equal">
      <formula>""</formula>
    </cfRule>
    <cfRule type="cellIs" dxfId="74" priority="77" operator="equal">
      <formula>""</formula>
    </cfRule>
  </conditionalFormatting>
  <conditionalFormatting sqref="AG18:AG23">
    <cfRule type="cellIs" dxfId="73" priority="78" operator="equal">
      <formula>""</formula>
    </cfRule>
    <cfRule type="cellIs" dxfId="72" priority="79" operator="equal">
      <formula>""</formula>
    </cfRule>
    <cfRule type="cellIs" dxfId="71" priority="80" operator="equal">
      <formula>""</formula>
    </cfRule>
  </conditionalFormatting>
  <conditionalFormatting sqref="A89:B90">
    <cfRule type="cellIs" dxfId="70" priority="74" operator="equal">
      <formula>""</formula>
    </cfRule>
  </conditionalFormatting>
  <conditionalFormatting sqref="C89:C90">
    <cfRule type="cellIs" dxfId="69" priority="72" operator="equal">
      <formula>""</formula>
    </cfRule>
    <cfRule type="cellIs" dxfId="68" priority="73" operator="equal">
      <formula>""</formula>
    </cfRule>
  </conditionalFormatting>
  <conditionalFormatting sqref="E89:I90">
    <cfRule type="cellIs" dxfId="67" priority="71" operator="equal">
      <formula>""</formula>
    </cfRule>
  </conditionalFormatting>
  <conditionalFormatting sqref="D89:D90">
    <cfRule type="cellIs" dxfId="66" priority="69" operator="equal">
      <formula>""</formula>
    </cfRule>
    <cfRule type="cellIs" dxfId="65" priority="70" operator="equal">
      <formula>""</formula>
    </cfRule>
  </conditionalFormatting>
  <conditionalFormatting sqref="B48">
    <cfRule type="cellIs" dxfId="64" priority="65" operator="equal">
      <formula>""</formula>
    </cfRule>
  </conditionalFormatting>
  <conditionalFormatting sqref="A33">
    <cfRule type="cellIs" dxfId="63" priority="64" operator="equal">
      <formula>""</formula>
    </cfRule>
  </conditionalFormatting>
  <conditionalFormatting sqref="C33">
    <cfRule type="cellIs" dxfId="62" priority="62" operator="equal">
      <formula>""</formula>
    </cfRule>
    <cfRule type="cellIs" dxfId="61" priority="63" operator="equal">
      <formula>""</formula>
    </cfRule>
  </conditionalFormatting>
  <conditionalFormatting sqref="B28:B34">
    <cfRule type="cellIs" dxfId="60" priority="61" operator="equal">
      <formula>""</formula>
    </cfRule>
  </conditionalFormatting>
  <conditionalFormatting sqref="E33:I33 K33">
    <cfRule type="cellIs" dxfId="59" priority="60" operator="equal">
      <formula>""</formula>
    </cfRule>
  </conditionalFormatting>
  <conditionalFormatting sqref="D33">
    <cfRule type="cellIs" dxfId="58" priority="58" operator="equal">
      <formula>""</formula>
    </cfRule>
    <cfRule type="cellIs" dxfId="57" priority="59" operator="equal">
      <formula>""</formula>
    </cfRule>
  </conditionalFormatting>
  <conditionalFormatting sqref="U33 W33:Y33">
    <cfRule type="cellIs" dxfId="56" priority="57" operator="equal">
      <formula>""</formula>
    </cfRule>
  </conditionalFormatting>
  <conditionalFormatting sqref="AK24">
    <cfRule type="cellIs" dxfId="55" priority="56" operator="equal">
      <formula>""</formula>
    </cfRule>
  </conditionalFormatting>
  <conditionalFormatting sqref="V112:V116 V118 V102:V104 V106:V108">
    <cfRule type="cellIs" dxfId="54" priority="36" operator="equal">
      <formula>""</formula>
    </cfRule>
  </conditionalFormatting>
  <conditionalFormatting sqref="V33">
    <cfRule type="cellIs" dxfId="53" priority="27" operator="equal">
      <formula>""</formula>
    </cfRule>
  </conditionalFormatting>
  <conditionalFormatting sqref="J25:J27">
    <cfRule type="cellIs" dxfId="52" priority="24" operator="equal">
      <formula>""</formula>
    </cfRule>
  </conditionalFormatting>
  <conditionalFormatting sqref="J33">
    <cfRule type="cellIs" dxfId="51" priority="15" operator="equal">
      <formula>""</formula>
    </cfRule>
  </conditionalFormatting>
  <conditionalFormatting sqref="J98:J101">
    <cfRule type="cellIs" dxfId="50" priority="14" operator="equal">
      <formula>""</formula>
    </cfRule>
  </conditionalFormatting>
  <conditionalFormatting sqref="AM52:AN74 AM24:AN46 AM92:AN96">
    <cfRule type="cellIs" dxfId="49" priority="13" operator="equal">
      <formula>""</formula>
    </cfRule>
  </conditionalFormatting>
  <conditionalFormatting sqref="J14:J16">
    <cfRule type="cellIs" dxfId="48" priority="55" operator="equal">
      <formula>""</formula>
    </cfRule>
  </conditionalFormatting>
  <conditionalFormatting sqref="U15:V16">
    <cfRule type="cellIs" dxfId="47" priority="54" operator="equal">
      <formula>""</formula>
    </cfRule>
  </conditionalFormatting>
  <conditionalFormatting sqref="V117">
    <cfRule type="cellIs" dxfId="46" priority="34" operator="equal">
      <formula>""</formula>
    </cfRule>
  </conditionalFormatting>
  <conditionalFormatting sqref="AM75:AN91">
    <cfRule type="cellIs" dxfId="45" priority="9" operator="equal">
      <formula>""</formula>
    </cfRule>
  </conditionalFormatting>
  <conditionalFormatting sqref="A17:Z17">
    <cfRule type="cellIs" dxfId="44" priority="53" operator="equal">
      <formula>""</formula>
    </cfRule>
  </conditionalFormatting>
  <conditionalFormatting sqref="AM120:AN129">
    <cfRule type="cellIs" dxfId="43" priority="5" operator="equal">
      <formula>""</formula>
    </cfRule>
  </conditionalFormatting>
  <conditionalFormatting sqref="AJ24:AK24">
    <cfRule type="cellIs" dxfId="42" priority="51" operator="equal">
      <formula>""</formula>
    </cfRule>
    <cfRule type="cellIs" dxfId="41" priority="52" operator="equal">
      <formula>""</formula>
    </cfRule>
  </conditionalFormatting>
  <conditionalFormatting sqref="AA17:AO17">
    <cfRule type="cellIs" dxfId="40" priority="50" operator="equal">
      <formula>""</formula>
    </cfRule>
  </conditionalFormatting>
  <conditionalFormatting sqref="AM18:AN23">
    <cfRule type="cellIs" dxfId="39" priority="2" operator="equal">
      <formula>""</formula>
    </cfRule>
  </conditionalFormatting>
  <conditionalFormatting sqref="V52 V102:V111 V24:V32 V34:V46 V92:V96">
    <cfRule type="cellIs" dxfId="38" priority="49" operator="equal">
      <formula>""</formula>
    </cfRule>
  </conditionalFormatting>
  <conditionalFormatting sqref="V41:V46 V52 V35:V37 V25:V27">
    <cfRule type="cellIs" dxfId="37" priority="48" operator="equal">
      <formula>""</formula>
    </cfRule>
  </conditionalFormatting>
  <conditionalFormatting sqref="V54:V74">
    <cfRule type="cellIs" dxfId="36" priority="44" operator="equal">
      <formula>""</formula>
    </cfRule>
    <cfRule type="cellIs" dxfId="35" priority="45" operator="equal">
      <formula>""</formula>
    </cfRule>
    <cfRule type="cellIs" dxfId="34" priority="46" operator="equal">
      <formula>""</formula>
    </cfRule>
    <cfRule type="cellIs" dxfId="33" priority="47" operator="equal">
      <formula>""</formula>
    </cfRule>
  </conditionalFormatting>
  <conditionalFormatting sqref="V47:V51">
    <cfRule type="cellIs" dxfId="32" priority="43" operator="equal">
      <formula>""</formula>
    </cfRule>
  </conditionalFormatting>
  <conditionalFormatting sqref="V75:V91">
    <cfRule type="cellIs" dxfId="31" priority="42" operator="equal">
      <formula>""</formula>
    </cfRule>
  </conditionalFormatting>
  <conditionalFormatting sqref="V53">
    <cfRule type="cellIs" dxfId="30" priority="38" operator="equal">
      <formula>""</formula>
    </cfRule>
    <cfRule type="cellIs" dxfId="29" priority="39" operator="equal">
      <formula>""</formula>
    </cfRule>
    <cfRule type="cellIs" dxfId="28" priority="40" operator="equal">
      <formula>""</formula>
    </cfRule>
    <cfRule type="cellIs" dxfId="27" priority="41" operator="equal">
      <formula>""</formula>
    </cfRule>
  </conditionalFormatting>
  <conditionalFormatting sqref="V112:V116 V118 V130:V134">
    <cfRule type="cellIs" dxfId="26" priority="37" operator="equal">
      <formula>""</formula>
    </cfRule>
  </conditionalFormatting>
  <conditionalFormatting sqref="V120:V129">
    <cfRule type="cellIs" dxfId="25" priority="35" operator="equal">
      <formula>""</formula>
    </cfRule>
  </conditionalFormatting>
  <conditionalFormatting sqref="V119">
    <cfRule type="cellIs" dxfId="24" priority="30" operator="equal">
      <formula>""</formula>
    </cfRule>
    <cfRule type="cellIs" dxfId="23" priority="31" operator="equal">
      <formula>""</formula>
    </cfRule>
    <cfRule type="cellIs" dxfId="22" priority="32" operator="equal">
      <formula>""</formula>
    </cfRule>
    <cfRule type="cellIs" dxfId="21" priority="33" operator="equal">
      <formula>""</formula>
    </cfRule>
  </conditionalFormatting>
  <conditionalFormatting sqref="V97">
    <cfRule type="cellIs" dxfId="20" priority="29" operator="equal">
      <formula>""</formula>
    </cfRule>
  </conditionalFormatting>
  <conditionalFormatting sqref="V18:V23">
    <cfRule type="cellIs" dxfId="19" priority="28" operator="equal">
      <formula>""</formula>
    </cfRule>
  </conditionalFormatting>
  <conditionalFormatting sqref="V98:V101">
    <cfRule type="cellIs" dxfId="18" priority="26" operator="equal">
      <formula>""</formula>
    </cfRule>
  </conditionalFormatting>
  <conditionalFormatting sqref="J52:J74 J102:J111 J24:J32 J34:J46 J92:J96">
    <cfRule type="cellIs" dxfId="17" priority="25" operator="equal">
      <formula>""</formula>
    </cfRule>
  </conditionalFormatting>
  <conditionalFormatting sqref="J47:J51">
    <cfRule type="cellIs" dxfId="16" priority="23" operator="equal">
      <formula>""</formula>
    </cfRule>
  </conditionalFormatting>
  <conditionalFormatting sqref="J75:J88 J91">
    <cfRule type="cellIs" dxfId="15" priority="22" operator="equal">
      <formula>""</formula>
    </cfRule>
  </conditionalFormatting>
  <conditionalFormatting sqref="J112:J119 J130:J134">
    <cfRule type="cellIs" dxfId="14" priority="21" operator="equal">
      <formula>""</formula>
    </cfRule>
  </conditionalFormatting>
  <conditionalFormatting sqref="J119 J102:J104">
    <cfRule type="cellIs" dxfId="13" priority="20" operator="equal">
      <formula>""</formula>
    </cfRule>
  </conditionalFormatting>
  <conditionalFormatting sqref="J120:J129">
    <cfRule type="cellIs" dxfId="12" priority="19" operator="equal">
      <formula>""</formula>
    </cfRule>
  </conditionalFormatting>
  <conditionalFormatting sqref="J97">
    <cfRule type="cellIs" dxfId="11" priority="18" operator="equal">
      <formula>""</formula>
    </cfRule>
  </conditionalFormatting>
  <conditionalFormatting sqref="J18:J23">
    <cfRule type="cellIs" dxfId="10" priority="17" operator="equal">
      <formula>""</formula>
    </cfRule>
  </conditionalFormatting>
  <conditionalFormatting sqref="J89:J90">
    <cfRule type="cellIs" dxfId="9" priority="16" operator="equal">
      <formula>""</formula>
    </cfRule>
  </conditionalFormatting>
  <conditionalFormatting sqref="AM35:AN40 AM24:AN27">
    <cfRule type="cellIs" dxfId="8" priority="12" operator="equal">
      <formula>""</formula>
    </cfRule>
  </conditionalFormatting>
  <conditionalFormatting sqref="AM35:AN40 AM25:AN27">
    <cfRule type="cellIs" dxfId="7" priority="11" operator="equal">
      <formula>""</formula>
    </cfRule>
  </conditionalFormatting>
  <conditionalFormatting sqref="AM47:AN51">
    <cfRule type="cellIs" dxfId="6" priority="10" operator="equal">
      <formula>""</formula>
    </cfRule>
  </conditionalFormatting>
  <conditionalFormatting sqref="AM106:AN111 AM102:AN104">
    <cfRule type="cellIs" dxfId="5" priority="7" operator="equal">
      <formula>""</formula>
    </cfRule>
  </conditionalFormatting>
  <conditionalFormatting sqref="AM102:AN119 AM130:AN134">
    <cfRule type="cellIs" dxfId="4" priority="8" operator="equal">
      <formula>""</formula>
    </cfRule>
  </conditionalFormatting>
  <conditionalFormatting sqref="AM102:AN104 AM106:AN111">
    <cfRule type="cellIs" dxfId="3" priority="6" operator="equal">
      <formula>""</formula>
    </cfRule>
  </conditionalFormatting>
  <conditionalFormatting sqref="AM97:AN101">
    <cfRule type="cellIs" dxfId="2" priority="4" operator="equal">
      <formula>""</formula>
    </cfRule>
  </conditionalFormatting>
  <conditionalFormatting sqref="AM18:AN23">
    <cfRule type="cellIs" dxfId="1" priority="3" operator="equal">
      <formula>""</formula>
    </cfRule>
  </conditionalFormatting>
  <conditionalFormatting sqref="AB24:AH24">
    <cfRule type="cellIs" dxfId="0" priority="1" operator="equal">
      <formula>""</formula>
    </cfRule>
  </conditionalFormatting>
  <pageMargins left="0.17" right="0.17" top="0.74803149606299213" bottom="0.74803149606299213" header="0.31496062992125978" footer="0.31496062992125978"/>
  <pageSetup paperSize="8" scale="14" firstPageNumber="2" fitToHeight="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vt:lpstr>
      <vt:lpstr>'2'!Заголовки_для_печати</vt:lpstr>
      <vt:lpstr>'2'!Область_печати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2023-04-03T23:30:41Z</dcterms:modified>
</cp:coreProperties>
</file>