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ratukhinaEA\Desktop\Новая папка\дэк\"/>
    </mc:Choice>
  </mc:AlternateContent>
  <bookViews>
    <workbookView xWindow="0" yWindow="0" windowWidth="28800" windowHeight="12435"/>
  </bookViews>
  <sheets>
    <sheet name="ДЭК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Q10" i="1" s="1"/>
  <c r="F10" i="1"/>
  <c r="G10" i="1" s="1"/>
  <c r="I9" i="1"/>
  <c r="J9" i="1" s="1"/>
  <c r="K9" i="1" s="1"/>
  <c r="Q8" i="1"/>
  <c r="O8" i="1"/>
  <c r="J8" i="1" s="1"/>
  <c r="M8" i="1"/>
  <c r="K8" i="1"/>
  <c r="R7" i="1"/>
  <c r="Q7" i="1"/>
  <c r="O7" i="1"/>
  <c r="M7" i="1"/>
  <c r="K7" i="1"/>
  <c r="I7" i="1"/>
  <c r="J7" i="1" s="1"/>
  <c r="F7" i="1"/>
  <c r="M6" i="1"/>
  <c r="L6" i="1"/>
  <c r="K6" i="1"/>
  <c r="Q6" i="1" s="1"/>
  <c r="H6" i="1"/>
  <c r="G6" i="1"/>
  <c r="I6" i="1" s="1"/>
  <c r="F6" i="1"/>
  <c r="J6" i="1" l="1"/>
</calcChain>
</file>

<file path=xl/sharedStrings.xml><?xml version="1.0" encoding="utf-8"?>
<sst xmlns="http://schemas.openxmlformats.org/spreadsheetml/2006/main" count="44" uniqueCount="31">
  <si>
    <t>Расчет  прямого/косвенного владения долей в УК ПАО "ДЭК"</t>
  </si>
  <si>
    <t>Наименование компании</t>
  </si>
  <si>
    <t>Код</t>
  </si>
  <si>
    <t>Обыкновенные акции, шт</t>
  </si>
  <si>
    <t>Привилегированные акции, шт</t>
  </si>
  <si>
    <t>Номинал</t>
  </si>
  <si>
    <t>Уставный капитал *</t>
  </si>
  <si>
    <t>Количество ОА у Группы РусГидро</t>
  </si>
  <si>
    <t>Количество ПА у Группы РусГидро</t>
  </si>
  <si>
    <t>Доля голосов у Группы РусГидро</t>
  </si>
  <si>
    <t>Доля участия у Группы РусГидро</t>
  </si>
  <si>
    <t xml:space="preserve">Доля </t>
  </si>
  <si>
    <t>у кого</t>
  </si>
  <si>
    <t>Доля</t>
  </si>
  <si>
    <t>Доля прямого владения ПАО «РусГидро», в % от уставного капитала</t>
  </si>
  <si>
    <t>Доля косвенного владения ПАО «РусГидро», в % от уставного капитала</t>
  </si>
  <si>
    <t>РусГидро</t>
  </si>
  <si>
    <t>РГ</t>
  </si>
  <si>
    <t>РАО ЭС Востока</t>
  </si>
  <si>
    <t>РАО ЭСВ</t>
  </si>
  <si>
    <t>ГИ</t>
  </si>
  <si>
    <t>ДЭК</t>
  </si>
  <si>
    <t>ВОСТЭК</t>
  </si>
  <si>
    <t>АО "Гидроинвест"</t>
  </si>
  <si>
    <t>ЭСК РГ</t>
  </si>
  <si>
    <t>АО "ВОСТЭК"</t>
  </si>
  <si>
    <t>АО "ЭСК РусГидро"</t>
  </si>
  <si>
    <t xml:space="preserve">(Расшифровать последовательность владения).
По состоянию на 31.12.2019 года косвенная доля участия ПАО «РусГидро» в ПАО "ДЭК" складывается из следующих последовательностей:
1. ПАО «РусГидро» владеет 84,39% акций АО «РАО ЭС Востока». 
АО «РАО ЭС Востока» владеет 51,03 % акций ПАО «ДЭК».
Таким образом, по данной последовательности доля косвенного участия ПАО «РусГидро» в уставном капитале ПАО «ДЭК» составляет 43,06 % ((0,8439 x 0,5103)*100) 
2. ПАО «РусГидро» владеет 84,39% акций АО «РАО ЭС Востока». 
АО «РАО ЭС Востока» владеет 11,96% акций АО «Гидроинвест».                                                                                                                                          
АО «Гидроинвест» владеет 15,59% акций АО «РАО ЭС Востока».
АО «РАО ЭС Востока» владеет 51,03% акций ПАО «ДЭК».
Таким образом, по данной последовательности доля косвенного участия  ПАО «РусГидро» в уставном капитале ПАО «ДЭК» составляет 0,8 % ((0,8439 x 0,1196 х 0,1559 х 0,5103)*100) 
3. ПАО «РусГидро» владеет 66,81% акций АО «Гидроинвест». 
АО «Гидроинвест» владеет 15,59% акций АО «РАО ЭС Востока».
АО «РАО ЭС Востока» владеет 51,03 % акций ПАО «ДЭК».
Таким образом, по данной последовательности доля косвенного участия  ПАО «РусГидро» в уставном капитале ПАО «ДЭК» составляет 5,32 % ((0,6681 х 0,1559 х 0,5103)*100). 
4. ПАО "РусГидро" владеет 99,99 % акций АО "ЭСК РусГидро".
АО "ЭСК РусГидро" владеет 21,23 % акций АО "Гидроинвест".
АО «Гидроинвест» владеет 15,59% акций АО «РАО ЭС Востока».
АО «РАО ЭС Востока» владеет 51,03% акций ПАО «ДЭК».
Таким образом, по данной последовательности доля косвенного участия  ПАО «РусГидро» в уставном капитале ПАО «ДЭК» составляет 1,69 % ((0,9999 * 0,2123 * 0,1559 * 0,5103)*100) 
5. ПАО «РусГидро» владеет 84,39% акций АО «РАО ЭС Востока». 
АО «РАО ЭС Востока» владеет 51,03 % акций ПАО «ДЭК».
ПАО "ДЭК" владеет 100 % акций АО "ВОСТЭК".
АО "ВОСТЭК" владеет 0,095 % акций ПАО "ДЭК".
Таким образом, по данной последовательности доля косвенного участия  ПАО «РусГидро» в уставном капитале ПАО «ДЭК» составляет 0,04 % ((0,8439 * 0,5103 * 1 * 0,00095)*100) 
</t>
  </si>
  <si>
    <t>6. ПАО «РусГидро» владеет 1,038% акций ПАО «ДЭК».
Суммарная косвенная доля участия ПАО «РусГидро» в уставном капитале ПАО "ДЭК" (с учетом доли прямого владения) составляет 43,06 % + 0,8 % + 5,32 % + 1,69 % + 0,04% + 1,038 % = 51,95 % (с учетом округления)</t>
  </si>
  <si>
    <t xml:space="preserve">* Информация о размере уставного капитала представлена на общедоступном  официальном ресурсе https://egrul.nalog.ru/  </t>
  </si>
  <si>
    <t xml:space="preserve">
В соответствии с п.3 статьи 105.2 и пп. 9 п. 2 статьи 105.1. Налогового кодекса Российской Федерации расчет доли в уставном капитале заявителя ПАО "ДЭК", прямое или косвенное владение которой осуществляет ПАО «РусГидро», по состоянию на 31.12.2019 года: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</si>
</sst>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%"/>
    <numFmt numFmtId="165" formatCode="0.000%"/>
    <numFmt numFmtId="166" formatCode="0.000"/>
    <numFmt numFmtId="167" formatCode="0.0000000000%"/>
  </numFmts>
  <fonts count="10" x14ac:knownFonts="1">
    <font>
      <sz val="10"/>
      <name val="Arial Cyr"/>
      <charset val="204"/>
    </font>
    <font>
      <sz val="11"/>
      <color rgb="FF006100"/>
      <name val="Calibri"/>
      <family val="2"/>
      <charset val="204"/>
      <scheme val="minor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46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4" fillId="0" borderId="1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/>
    </xf>
    <xf numFmtId="3" fontId="5" fillId="0" borderId="1" xfId="2" applyNumberFormat="1" applyFont="1" applyFill="1" applyBorder="1" applyAlignment="1">
      <alignment horizontal="right"/>
    </xf>
    <xf numFmtId="4" fontId="5" fillId="0" borderId="1" xfId="2" applyNumberFormat="1" applyFont="1" applyFill="1" applyBorder="1" applyAlignment="1">
      <alignment horizontal="right"/>
    </xf>
    <xf numFmtId="3" fontId="3" fillId="0" borderId="1" xfId="2" applyNumberFormat="1" applyFont="1" applyFill="1" applyBorder="1" applyAlignment="1">
      <alignment horizontal="right" vertical="center"/>
    </xf>
    <xf numFmtId="10" fontId="3" fillId="0" borderId="1" xfId="2" applyNumberFormat="1" applyFont="1" applyFill="1" applyBorder="1" applyAlignment="1">
      <alignment horizontal="right" vertical="center"/>
    </xf>
    <xf numFmtId="164" fontId="3" fillId="0" borderId="1" xfId="2" applyNumberFormat="1" applyFont="1" applyFill="1" applyBorder="1" applyAlignment="1">
      <alignment horizontal="right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center"/>
    </xf>
    <xf numFmtId="0" fontId="5" fillId="0" borderId="1" xfId="2" applyFont="1" applyFill="1" applyBorder="1" applyAlignment="1"/>
    <xf numFmtId="3" fontId="6" fillId="0" borderId="0" xfId="0" applyNumberFormat="1" applyFont="1"/>
    <xf numFmtId="10" fontId="5" fillId="0" borderId="1" xfId="2" applyNumberFormat="1" applyFont="1" applyFill="1" applyBorder="1" applyAlignment="1">
      <alignment horizontal="center"/>
    </xf>
    <xf numFmtId="10" fontId="5" fillId="0" borderId="1" xfId="2" applyNumberFormat="1" applyFont="1" applyFill="1" applyBorder="1" applyAlignment="1">
      <alignment horizontal="right"/>
    </xf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/>
    <xf numFmtId="0" fontId="4" fillId="0" borderId="1" xfId="2" applyFont="1" applyFill="1" applyBorder="1" applyAlignment="1">
      <alignment vertical="center" wrapText="1"/>
    </xf>
    <xf numFmtId="4" fontId="3" fillId="0" borderId="1" xfId="2" applyNumberFormat="1" applyFont="1" applyFill="1" applyBorder="1" applyAlignment="1">
      <alignment horizontal="right" vertical="center"/>
    </xf>
    <xf numFmtId="165" fontId="3" fillId="0" borderId="1" xfId="2" applyNumberFormat="1" applyFont="1" applyFill="1" applyBorder="1" applyAlignment="1">
      <alignment horizontal="right" vertical="center"/>
    </xf>
    <xf numFmtId="166" fontId="3" fillId="0" borderId="1" xfId="2" applyNumberFormat="1" applyFont="1" applyFill="1" applyBorder="1" applyAlignment="1">
      <alignment horizontal="center" vertical="center"/>
    </xf>
    <xf numFmtId="10" fontId="7" fillId="3" borderId="1" xfId="2" applyNumberFormat="1" applyFont="1" applyFill="1" applyBorder="1"/>
    <xf numFmtId="0" fontId="5" fillId="0" borderId="1" xfId="2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4" fontId="5" fillId="0" borderId="1" xfId="2" applyNumberFormat="1" applyFont="1" applyFill="1" applyBorder="1" applyAlignment="1">
      <alignment horizontal="right" vertical="center"/>
    </xf>
    <xf numFmtId="3" fontId="5" fillId="3" borderId="1" xfId="2" applyNumberFormat="1" applyFont="1" applyFill="1" applyBorder="1" applyAlignment="1">
      <alignment horizontal="right" vertical="center"/>
    </xf>
    <xf numFmtId="10" fontId="5" fillId="3" borderId="1" xfId="2" applyNumberFormat="1" applyFont="1" applyFill="1" applyBorder="1" applyAlignment="1">
      <alignment horizontal="right" vertical="center"/>
    </xf>
    <xf numFmtId="10" fontId="5" fillId="0" borderId="1" xfId="2" applyNumberFormat="1" applyFont="1" applyFill="1" applyBorder="1" applyAlignment="1">
      <alignment horizontal="right" vertical="center"/>
    </xf>
    <xf numFmtId="0" fontId="5" fillId="3" borderId="1" xfId="2" applyFont="1" applyFill="1" applyBorder="1" applyAlignment="1">
      <alignment horizontal="center" vertical="center"/>
    </xf>
    <xf numFmtId="10" fontId="5" fillId="0" borderId="1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9" fontId="8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/>
    <xf numFmtId="0" fontId="3" fillId="0" borderId="1" xfId="2" applyFont="1" applyFill="1" applyBorder="1" applyAlignment="1">
      <alignment horizontal="center"/>
    </xf>
    <xf numFmtId="0" fontId="3" fillId="0" borderId="1" xfId="2" applyFont="1" applyFill="1" applyBorder="1" applyAlignment="1"/>
    <xf numFmtId="3" fontId="5" fillId="0" borderId="1" xfId="2" applyNumberFormat="1" applyFont="1" applyFill="1" applyBorder="1" applyAlignment="1">
      <alignment horizontal="center" vertical="center"/>
    </xf>
    <xf numFmtId="167" fontId="5" fillId="0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Alignment="1">
      <alignment vertical="top" wrapText="1"/>
    </xf>
    <xf numFmtId="0" fontId="0" fillId="0" borderId="0" xfId="0" applyAlignment="1">
      <alignment vertical="top"/>
    </xf>
    <xf numFmtId="0" fontId="9" fillId="0" borderId="0" xfId="2" applyFont="1" applyFill="1" applyAlignment="1">
      <alignment horizontal="left" vertical="center" wrapText="1"/>
    </xf>
  </cellXfs>
  <cellStyles count="3">
    <cellStyle name="Обычный" xfId="0" builtinId="0"/>
    <cellStyle name="Обычный_Книга1 2" xfId="2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topLeftCell="A4" zoomScale="70" zoomScaleNormal="70" workbookViewId="0">
      <selection activeCell="A12" sqref="A12:R12"/>
    </sheetView>
  </sheetViews>
  <sheetFormatPr defaultRowHeight="15.75" x14ac:dyDescent="0.25"/>
  <cols>
    <col min="1" max="1" width="47.140625" style="1" customWidth="1"/>
    <col min="2" max="2" width="10.28515625" style="1" customWidth="1"/>
    <col min="3" max="3" width="19.7109375" style="1" customWidth="1"/>
    <col min="4" max="4" width="14.28515625" style="1" customWidth="1"/>
    <col min="5" max="5" width="14" style="1" customWidth="1"/>
    <col min="6" max="6" width="16.28515625" style="1" customWidth="1"/>
    <col min="7" max="7" width="17" style="1" customWidth="1"/>
    <col min="8" max="8" width="14.7109375" style="1" customWidth="1"/>
    <col min="9" max="9" width="15.140625" style="1" bestFit="1" customWidth="1"/>
    <col min="10" max="10" width="15.140625" style="1" customWidth="1"/>
    <col min="11" max="11" width="18.7109375" style="1" customWidth="1"/>
    <col min="12" max="12" width="10.5703125" style="2" customWidth="1"/>
    <col min="13" max="13" width="16.85546875" style="1" customWidth="1"/>
    <col min="14" max="14" width="10.42578125" style="1" customWidth="1"/>
    <col min="15" max="15" width="8.5703125" style="1" customWidth="1"/>
    <col min="16" max="16" width="9.7109375" style="1" customWidth="1"/>
    <col min="17" max="17" width="18.85546875" style="1" customWidth="1"/>
    <col min="18" max="18" width="19.85546875" style="1" customWidth="1"/>
    <col min="19" max="16384" width="9.140625" style="1"/>
  </cols>
  <sheetData>
    <row r="1" spans="1:19" ht="52.5" customHeight="1" x14ac:dyDescent="0.25"/>
    <row r="2" spans="1:19" ht="41.25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4" spans="1:19" ht="105.75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12</v>
      </c>
      <c r="O4" s="3" t="s">
        <v>13</v>
      </c>
      <c r="P4" s="3" t="s">
        <v>12</v>
      </c>
      <c r="Q4" s="3" t="s">
        <v>14</v>
      </c>
      <c r="R4" s="4" t="s">
        <v>15</v>
      </c>
    </row>
    <row r="5" spans="1:19" x14ac:dyDescent="0.25">
      <c r="A5" s="5" t="s">
        <v>16</v>
      </c>
      <c r="B5" s="6" t="s">
        <v>17</v>
      </c>
      <c r="C5" s="7">
        <v>426288813551</v>
      </c>
      <c r="D5" s="7"/>
      <c r="E5" s="8">
        <v>1</v>
      </c>
      <c r="F5" s="7">
        <v>426288813551</v>
      </c>
      <c r="G5" s="9"/>
      <c r="H5" s="9"/>
      <c r="I5" s="10"/>
      <c r="J5" s="10"/>
      <c r="K5" s="11"/>
      <c r="L5" s="12"/>
      <c r="M5" s="11"/>
      <c r="N5" s="12"/>
      <c r="O5" s="11"/>
      <c r="P5" s="12"/>
      <c r="Q5" s="12"/>
      <c r="R5" s="13"/>
    </row>
    <row r="6" spans="1:19" ht="33" customHeight="1" x14ac:dyDescent="0.25">
      <c r="A6" s="5" t="s">
        <v>18</v>
      </c>
      <c r="B6" s="14" t="s">
        <v>19</v>
      </c>
      <c r="C6" s="7">
        <v>43358822914</v>
      </c>
      <c r="D6" s="7">
        <v>2075149384</v>
      </c>
      <c r="E6" s="8">
        <v>0.5</v>
      </c>
      <c r="F6" s="15">
        <f>SUM(C6+D6)*E6</f>
        <v>22716986149</v>
      </c>
      <c r="G6" s="7">
        <f>36926003431+6423822315</f>
        <v>43349825746</v>
      </c>
      <c r="H6" s="7">
        <f>1416245040+658903534</f>
        <v>2075148574</v>
      </c>
      <c r="I6" s="16">
        <f>(G6+H6)/(C6+D6)</f>
        <v>0.99980195484689338</v>
      </c>
      <c r="J6" s="17">
        <f>K6+M6</f>
        <v>0.99980195484689338</v>
      </c>
      <c r="K6" s="17">
        <f>(36926003431+1416245040)/(C6+D6)</f>
        <v>0.84391142864450408</v>
      </c>
      <c r="L6" s="18" t="str">
        <f>B5</f>
        <v>РГ</v>
      </c>
      <c r="M6" s="17">
        <f>(6423822315+658903534)/(C6+D6)</f>
        <v>0.15589052620238933</v>
      </c>
      <c r="N6" s="18" t="s">
        <v>20</v>
      </c>
      <c r="O6" s="17"/>
      <c r="P6" s="18"/>
      <c r="Q6" s="16">
        <f>K6</f>
        <v>0.84391142864450408</v>
      </c>
      <c r="R6" s="19"/>
    </row>
    <row r="7" spans="1:19" ht="51.6" customHeight="1" x14ac:dyDescent="0.25">
      <c r="A7" s="20" t="s">
        <v>21</v>
      </c>
      <c r="B7" s="13" t="s">
        <v>21</v>
      </c>
      <c r="C7" s="9">
        <v>17223107804</v>
      </c>
      <c r="D7" s="9"/>
      <c r="E7" s="21">
        <v>1</v>
      </c>
      <c r="F7" s="9">
        <f>E7*C7</f>
        <v>17223107804</v>
      </c>
      <c r="G7" s="9">
        <v>8984528620</v>
      </c>
      <c r="H7" s="9"/>
      <c r="I7" s="10">
        <f>G7/C7</f>
        <v>0.52165548298509623</v>
      </c>
      <c r="J7" s="10">
        <f>I7</f>
        <v>0.52165548298509623</v>
      </c>
      <c r="K7" s="10">
        <f>8789417300/C7</f>
        <v>0.51032702111744854</v>
      </c>
      <c r="L7" s="12" t="s">
        <v>19</v>
      </c>
      <c r="M7" s="10">
        <f>178714322/C7</f>
        <v>1.0376427067273788E-2</v>
      </c>
      <c r="N7" s="12" t="s">
        <v>17</v>
      </c>
      <c r="O7" s="22">
        <f>16396998/C7</f>
        <v>9.5203480037394067E-4</v>
      </c>
      <c r="P7" s="12" t="s">
        <v>22</v>
      </c>
      <c r="Q7" s="23">
        <f>178714322/C7*100</f>
        <v>1.0376427067273788</v>
      </c>
      <c r="R7" s="24">
        <f>(0.8439*0.5103)+(0.8439*0.1196*0.1559*0.5103)+(0.6681*0.1559*0.5103)+(0.9999*0.2123*0.1559*0.5103)+(0.8439*0.5103*1*0.00095)+0.01038</f>
        <v>0.51950008987114171</v>
      </c>
    </row>
    <row r="8" spans="1:19" x14ac:dyDescent="0.25">
      <c r="A8" s="5" t="s">
        <v>23</v>
      </c>
      <c r="B8" s="25" t="s">
        <v>20</v>
      </c>
      <c r="C8" s="7">
        <v>14299682813</v>
      </c>
      <c r="D8" s="26"/>
      <c r="E8" s="27">
        <v>1</v>
      </c>
      <c r="F8" s="28">
        <v>14299682813</v>
      </c>
      <c r="G8" s="26">
        <v>100</v>
      </c>
      <c r="H8" s="26"/>
      <c r="I8" s="26">
        <v>100</v>
      </c>
      <c r="J8" s="29">
        <f>SUM(K8,M8,O8)</f>
        <v>1</v>
      </c>
      <c r="K8" s="30">
        <f>(9553493704)/F8</f>
        <v>0.6680913016696296</v>
      </c>
      <c r="L8" s="31" t="s">
        <v>17</v>
      </c>
      <c r="M8" s="30">
        <f>1709801779/F8</f>
        <v>0.11956921012580785</v>
      </c>
      <c r="N8" s="31" t="s">
        <v>19</v>
      </c>
      <c r="O8" s="30">
        <f>3036387330/F8</f>
        <v>0.21233948820456261</v>
      </c>
      <c r="P8" s="26" t="s">
        <v>24</v>
      </c>
      <c r="Q8" s="32">
        <f>K8</f>
        <v>0.6680913016696296</v>
      </c>
      <c r="R8" s="13"/>
    </row>
    <row r="9" spans="1:19" ht="18.75" x14ac:dyDescent="0.25">
      <c r="A9" s="5" t="s">
        <v>25</v>
      </c>
      <c r="B9" s="25" t="s">
        <v>22</v>
      </c>
      <c r="C9" s="7">
        <v>92687</v>
      </c>
      <c r="D9" s="33"/>
      <c r="E9" s="27">
        <v>1000</v>
      </c>
      <c r="F9" s="28">
        <v>92687000</v>
      </c>
      <c r="G9" s="26">
        <v>92687</v>
      </c>
      <c r="H9" s="33"/>
      <c r="I9" s="34">
        <f>G9/C9</f>
        <v>1</v>
      </c>
      <c r="J9" s="29">
        <f>I9</f>
        <v>1</v>
      </c>
      <c r="K9" s="30">
        <f>J9</f>
        <v>1</v>
      </c>
      <c r="L9" s="31" t="s">
        <v>21</v>
      </c>
      <c r="M9" s="35"/>
      <c r="N9" s="35"/>
      <c r="O9" s="36"/>
      <c r="P9" s="35"/>
      <c r="Q9" s="26"/>
      <c r="R9" s="13"/>
    </row>
    <row r="10" spans="1:19" x14ac:dyDescent="0.25">
      <c r="A10" s="5" t="s">
        <v>26</v>
      </c>
      <c r="B10" s="37" t="s">
        <v>24</v>
      </c>
      <c r="C10" s="7">
        <v>11981227368</v>
      </c>
      <c r="D10" s="36"/>
      <c r="E10" s="27">
        <v>1</v>
      </c>
      <c r="F10" s="28">
        <f>C10</f>
        <v>11981227368</v>
      </c>
      <c r="G10" s="38">
        <f>F10</f>
        <v>11981227368</v>
      </c>
      <c r="H10" s="26"/>
      <c r="I10" s="26">
        <v>100</v>
      </c>
      <c r="J10" s="29">
        <v>1</v>
      </c>
      <c r="K10" s="30">
        <f>11981227367/C10</f>
        <v>0.9999999999165361</v>
      </c>
      <c r="L10" s="31" t="s">
        <v>17</v>
      </c>
      <c r="M10" s="39"/>
      <c r="N10" s="31"/>
      <c r="O10" s="30"/>
      <c r="P10" s="26"/>
      <c r="Q10" s="32">
        <f>K10</f>
        <v>0.9999999999165361</v>
      </c>
      <c r="R10" s="35"/>
    </row>
    <row r="11" spans="1:19" ht="48" customHeight="1" x14ac:dyDescent="0.25">
      <c r="A11" s="45" t="s">
        <v>30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</row>
    <row r="12" spans="1:19" ht="375" customHeight="1" x14ac:dyDescent="0.25">
      <c r="A12" s="43" t="s">
        <v>27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0"/>
    </row>
    <row r="13" spans="1:19" ht="37.9" customHeight="1" x14ac:dyDescent="0.25">
      <c r="A13" s="43" t="s">
        <v>28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0"/>
    </row>
    <row r="14" spans="1:19" x14ac:dyDescent="0.25">
      <c r="A14" s="40" t="s">
        <v>29</v>
      </c>
    </row>
  </sheetData>
  <mergeCells count="4">
    <mergeCell ref="A2:S2"/>
    <mergeCell ref="A11:S11"/>
    <mergeCell ref="A12:R12"/>
    <mergeCell ref="A13:R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ДЭК</vt:lpstr>
    </vt:vector>
  </TitlesOfParts>
  <Company>ОАО "РАО ЭС Востока"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Таратухина Елена Алексеевна</dc:creator>
  <cp:lastModifiedBy>Таратухина Елена Алексеевна</cp:lastModifiedBy>
  <dcterms:created xsi:type="dcterms:W3CDTF">2020-03-20T02:35:18Z</dcterms:created>
  <dcterms:modified xsi:type="dcterms:W3CDTF">2020-03-23T01:34:06Z</dcterms:modified>
</cp:coreProperties>
</file>