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4385" yWindow="-15" windowWidth="14430" windowHeight="12285" tabRatio="796"/>
  </bookViews>
  <sheets>
    <sheet name="17кв Этапы работ" sheetId="17" r:id="rId1"/>
  </sheets>
  <definedNames>
    <definedName name="Z_500C2F4F_1743_499A_A051_20565DBF52B2_.wvu.PrintArea" localSheetId="0" hidden="1">'17кв Этапы работ'!$A$1:$BC$82</definedName>
    <definedName name="_xlnm.Print_Area" localSheetId="0">'17кв Этапы работ'!$A$1:$BC$82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I47" i="17" l="1"/>
  <c r="AX47" i="17"/>
  <c r="X47" i="17"/>
  <c r="AX46" i="17" l="1"/>
  <c r="X46" i="17"/>
  <c r="AX41" i="17" l="1"/>
  <c r="AX43" i="17" l="1"/>
  <c r="V79" i="17"/>
  <c r="X43" i="17"/>
  <c r="BC77" i="17" l="1"/>
  <c r="BB77" i="17"/>
  <c r="BA77" i="17"/>
  <c r="AZ77" i="17"/>
  <c r="AX77" i="17"/>
  <c r="AW77" i="17"/>
  <c r="AV77" i="17"/>
  <c r="AU77" i="17"/>
  <c r="AS77" i="17"/>
  <c r="AQ77" i="17"/>
  <c r="AP77" i="17"/>
  <c r="AN77" i="17"/>
  <c r="AL77" i="17"/>
  <c r="AK77" i="17"/>
  <c r="AD77" i="17"/>
  <c r="AC77" i="17"/>
  <c r="AB77" i="17"/>
  <c r="AA77" i="17"/>
  <c r="Z77" i="17"/>
  <c r="X77" i="17"/>
  <c r="W77" i="17"/>
  <c r="V77" i="17"/>
  <c r="U77" i="17"/>
  <c r="S77" i="17"/>
  <c r="Q77" i="17"/>
  <c r="P77" i="17"/>
  <c r="N77" i="17"/>
  <c r="M77" i="17"/>
  <c r="L77" i="17"/>
  <c r="D77" i="17"/>
  <c r="AS39" i="17" l="1"/>
  <c r="AS47" i="17" l="1"/>
  <c r="AS46" i="17" l="1"/>
  <c r="S46" i="17"/>
  <c r="S45" i="17" l="1"/>
  <c r="AS45" i="17"/>
  <c r="AS44" i="17" l="1"/>
  <c r="S44" i="17"/>
  <c r="S43" i="17" l="1"/>
  <c r="AS43" i="17"/>
  <c r="AS41" i="17" l="1"/>
  <c r="S41" i="17"/>
  <c r="AR80" i="17" l="1"/>
  <c r="AR77" i="17" s="1"/>
  <c r="R80" i="17" l="1"/>
  <c r="R77" i="17" s="1"/>
  <c r="AM80" i="17" l="1"/>
  <c r="AM77" i="17" s="1"/>
  <c r="AN47" i="17"/>
  <c r="AN46" i="17"/>
  <c r="AN45" i="17"/>
  <c r="AN44" i="17"/>
  <c r="AN43" i="17"/>
  <c r="AN42" i="17"/>
  <c r="AM42" i="17"/>
  <c r="AN41" i="17"/>
  <c r="K79" i="17" l="1"/>
  <c r="K77" i="17" s="1"/>
  <c r="F47" i="17"/>
  <c r="F46" i="17"/>
  <c r="F45" i="17"/>
  <c r="F43" i="17"/>
  <c r="F42" i="17"/>
  <c r="E42" i="17" s="1"/>
  <c r="G47" i="17"/>
  <c r="G46" i="17"/>
  <c r="G45" i="17"/>
  <c r="G44" i="17"/>
  <c r="G43" i="17"/>
  <c r="G42" i="17"/>
  <c r="H47" i="17"/>
  <c r="H46" i="17"/>
  <c r="H45" i="17"/>
  <c r="H44" i="17"/>
  <c r="H43" i="17"/>
  <c r="H42" i="17"/>
  <c r="I43" i="17"/>
  <c r="E43" i="17" s="1"/>
  <c r="M42" i="17"/>
  <c r="N42" i="17"/>
  <c r="I42" i="17" s="1"/>
  <c r="N47" i="17"/>
  <c r="I47" i="17" s="1"/>
  <c r="N46" i="17"/>
  <c r="I46" i="17" s="1"/>
  <c r="E46" i="17" s="1"/>
  <c r="N45" i="17"/>
  <c r="I45" i="17" s="1"/>
  <c r="E45" i="17" s="1"/>
  <c r="K44" i="17"/>
  <c r="F44" i="17" s="1"/>
  <c r="N44" i="17"/>
  <c r="I44" i="17" s="1"/>
  <c r="N43" i="17"/>
  <c r="N41" i="17"/>
  <c r="E44" i="17" l="1"/>
  <c r="E47" i="17"/>
  <c r="T41" i="17"/>
  <c r="AY42" i="17"/>
  <c r="AT42" i="17"/>
  <c r="AO42" i="17"/>
  <c r="AJ42" i="17"/>
  <c r="AI42" i="17"/>
  <c r="AH42" i="17"/>
  <c r="AG42" i="17"/>
  <c r="AF42" i="17"/>
  <c r="Y42" i="17"/>
  <c r="T42" i="17"/>
  <c r="O42" i="17"/>
  <c r="J42" i="17"/>
  <c r="AE42" i="17" l="1"/>
  <c r="AD62" i="17"/>
  <c r="AD61" i="17"/>
  <c r="AD56" i="17"/>
  <c r="AY56" i="17" l="1"/>
  <c r="AT56" i="17"/>
  <c r="AO56" i="17"/>
  <c r="AJ56" i="17"/>
  <c r="AJ55" i="17" s="1"/>
  <c r="AE56" i="17"/>
  <c r="AE55" i="17" s="1"/>
  <c r="Y56" i="17"/>
  <c r="T56" i="17"/>
  <c r="O56" i="17"/>
  <c r="BC55" i="17"/>
  <c r="BB55" i="17"/>
  <c r="BA55" i="17"/>
  <c r="AZ55" i="17"/>
  <c r="AY55" i="17"/>
  <c r="AX55" i="17"/>
  <c r="AW55" i="17"/>
  <c r="AV55" i="17"/>
  <c r="AU55" i="17"/>
  <c r="AT55" i="17"/>
  <c r="AS55" i="17"/>
  <c r="AR55" i="17"/>
  <c r="AQ55" i="17"/>
  <c r="AP55" i="17"/>
  <c r="AO55" i="17"/>
  <c r="AN55" i="17"/>
  <c r="AM55" i="17"/>
  <c r="AL55" i="17"/>
  <c r="AK55" i="17"/>
  <c r="AI55" i="17"/>
  <c r="AH55" i="17"/>
  <c r="AG55" i="17"/>
  <c r="AF55" i="17"/>
  <c r="AD55" i="17"/>
  <c r="AC55" i="17"/>
  <c r="AB55" i="17"/>
  <c r="AA55" i="17"/>
  <c r="Z55" i="17"/>
  <c r="Y55" i="17"/>
  <c r="X55" i="17"/>
  <c r="W55" i="17"/>
  <c r="V55" i="17"/>
  <c r="U55" i="17"/>
  <c r="T55" i="17"/>
  <c r="S55" i="17"/>
  <c r="R55" i="17"/>
  <c r="Q55" i="17"/>
  <c r="P55" i="17"/>
  <c r="O55" i="17"/>
  <c r="N55" i="17"/>
  <c r="M55" i="17"/>
  <c r="L55" i="17"/>
  <c r="K55" i="17"/>
  <c r="J55" i="17"/>
  <c r="D55" i="17"/>
  <c r="J56" i="17"/>
  <c r="I56" i="17"/>
  <c r="I55" i="17" s="1"/>
  <c r="H56" i="17"/>
  <c r="H55" i="17" s="1"/>
  <c r="G56" i="17"/>
  <c r="G55" i="17" s="1"/>
  <c r="F56" i="17"/>
  <c r="F55" i="17" s="1"/>
  <c r="E56" i="17" l="1"/>
  <c r="E55" i="17" s="1"/>
  <c r="AY81" i="17"/>
  <c r="AT81" i="17"/>
  <c r="AO81" i="17"/>
  <c r="AJ81" i="17"/>
  <c r="AI81" i="17"/>
  <c r="AH81" i="17"/>
  <c r="AG81" i="17"/>
  <c r="AF81" i="17"/>
  <c r="Y81" i="17"/>
  <c r="T81" i="17"/>
  <c r="O81" i="17"/>
  <c r="J81" i="17"/>
  <c r="I81" i="17"/>
  <c r="H81" i="17"/>
  <c r="G81" i="17"/>
  <c r="F81" i="17"/>
  <c r="AE81" i="17" l="1"/>
  <c r="E81" i="17"/>
  <c r="Y53" i="17"/>
  <c r="BC38" i="17" l="1"/>
  <c r="BB38" i="17"/>
  <c r="BA38" i="17"/>
  <c r="AZ38" i="17"/>
  <c r="AX38" i="17"/>
  <c r="AW38" i="17"/>
  <c r="AV38" i="17"/>
  <c r="AU38" i="17"/>
  <c r="AS38" i="17"/>
  <c r="AR38" i="17"/>
  <c r="AQ38" i="17"/>
  <c r="AP38" i="17"/>
  <c r="AN38" i="17"/>
  <c r="AM38" i="17"/>
  <c r="AL38" i="17"/>
  <c r="AK38" i="17"/>
  <c r="AD38" i="17"/>
  <c r="AC38" i="17"/>
  <c r="AB38" i="17"/>
  <c r="AA38" i="17"/>
  <c r="Z38" i="17"/>
  <c r="X38" i="17"/>
  <c r="W38" i="17"/>
  <c r="V38" i="17"/>
  <c r="U38" i="17"/>
  <c r="S38" i="17"/>
  <c r="R38" i="17"/>
  <c r="Q38" i="17"/>
  <c r="P38" i="17"/>
  <c r="N38" i="17"/>
  <c r="M38" i="17"/>
  <c r="L38" i="17"/>
  <c r="K38" i="17"/>
  <c r="D38" i="17"/>
  <c r="AO47" i="17"/>
  <c r="AO46" i="17"/>
  <c r="AO45" i="17"/>
  <c r="AO44" i="17"/>
  <c r="AT47" i="17"/>
  <c r="AT46" i="17"/>
  <c r="AT45" i="17"/>
  <c r="AT44" i="17"/>
  <c r="AY47" i="17"/>
  <c r="AY46" i="17"/>
  <c r="AY45" i="17"/>
  <c r="AY44" i="17"/>
  <c r="AJ47" i="17"/>
  <c r="AJ46" i="17"/>
  <c r="AJ45" i="17"/>
  <c r="AJ44" i="17"/>
  <c r="AH47" i="17"/>
  <c r="AG47" i="17"/>
  <c r="AF47" i="17"/>
  <c r="AI46" i="17"/>
  <c r="AH46" i="17"/>
  <c r="AG46" i="17"/>
  <c r="AF46" i="17"/>
  <c r="AI45" i="17"/>
  <c r="AH45" i="17"/>
  <c r="AG45" i="17"/>
  <c r="AF45" i="17"/>
  <c r="AI44" i="17"/>
  <c r="AH44" i="17"/>
  <c r="AG44" i="17"/>
  <c r="AF44" i="17"/>
  <c r="Y47" i="17"/>
  <c r="Y46" i="17"/>
  <c r="Y45" i="17"/>
  <c r="Y44" i="17"/>
  <c r="T47" i="17"/>
  <c r="T46" i="17"/>
  <c r="T45" i="17"/>
  <c r="T44" i="17"/>
  <c r="O47" i="17"/>
  <c r="O46" i="17"/>
  <c r="O45" i="17"/>
  <c r="O44" i="17"/>
  <c r="J47" i="17"/>
  <c r="J46" i="17"/>
  <c r="J45" i="17"/>
  <c r="J44" i="17"/>
  <c r="AE46" i="17" l="1"/>
  <c r="AE44" i="17"/>
  <c r="AE47" i="17"/>
  <c r="AE45" i="17"/>
  <c r="T53" i="17"/>
  <c r="T52" i="17" s="1"/>
  <c r="AY79" i="17"/>
  <c r="AT79" i="17"/>
  <c r="AO79" i="17"/>
  <c r="AJ79" i="17"/>
  <c r="AI79" i="17"/>
  <c r="AH79" i="17"/>
  <c r="AG79" i="17"/>
  <c r="AF79" i="17"/>
  <c r="Y79" i="17"/>
  <c r="T79" i="17"/>
  <c r="O79" i="17"/>
  <c r="J79" i="17"/>
  <c r="I79" i="17"/>
  <c r="H79" i="17"/>
  <c r="G79" i="17"/>
  <c r="F79" i="17"/>
  <c r="BC52" i="17"/>
  <c r="BB52" i="17"/>
  <c r="BA52" i="17"/>
  <c r="AZ52" i="17"/>
  <c r="AX52" i="17"/>
  <c r="AW52" i="17"/>
  <c r="AV52" i="17"/>
  <c r="AU52" i="17"/>
  <c r="AT52" i="17"/>
  <c r="AS52" i="17"/>
  <c r="AR52" i="17"/>
  <c r="AQ52" i="17"/>
  <c r="AP52" i="17"/>
  <c r="AN52" i="17"/>
  <c r="AM52" i="17"/>
  <c r="AL52" i="17"/>
  <c r="AK52" i="17"/>
  <c r="AD52" i="17"/>
  <c r="AC52" i="17"/>
  <c r="AB52" i="17"/>
  <c r="AA52" i="17"/>
  <c r="Z52" i="17"/>
  <c r="Y52" i="17"/>
  <c r="X52" i="17"/>
  <c r="W52" i="17"/>
  <c r="V52" i="17"/>
  <c r="U52" i="17"/>
  <c r="S52" i="17"/>
  <c r="R52" i="17"/>
  <c r="Q52" i="17"/>
  <c r="P52" i="17"/>
  <c r="O52" i="17"/>
  <c r="N52" i="17"/>
  <c r="M52" i="17"/>
  <c r="L52" i="17"/>
  <c r="K52" i="17"/>
  <c r="J52" i="17"/>
  <c r="D52" i="17"/>
  <c r="AY53" i="17"/>
  <c r="AY52" i="17" s="1"/>
  <c r="AO53" i="17"/>
  <c r="AO52" i="17" s="1"/>
  <c r="AJ53" i="17"/>
  <c r="AJ52" i="17" s="1"/>
  <c r="AI53" i="17"/>
  <c r="AI52" i="17" s="1"/>
  <c r="AH53" i="17"/>
  <c r="AH52" i="17" s="1"/>
  <c r="AG53" i="17"/>
  <c r="AG52" i="17" s="1"/>
  <c r="AF53" i="17"/>
  <c r="AF52" i="17" s="1"/>
  <c r="I53" i="17"/>
  <c r="I52" i="17" s="1"/>
  <c r="H53" i="17"/>
  <c r="H52" i="17" s="1"/>
  <c r="G53" i="17"/>
  <c r="G52" i="17" s="1"/>
  <c r="F53" i="17"/>
  <c r="AY43" i="17"/>
  <c r="AY41" i="17"/>
  <c r="AT43" i="17"/>
  <c r="AT41" i="17"/>
  <c r="AO43" i="17"/>
  <c r="AO41" i="17"/>
  <c r="AJ43" i="17"/>
  <c r="AJ41" i="17"/>
  <c r="AI43" i="17"/>
  <c r="AH43" i="17"/>
  <c r="AG43" i="17"/>
  <c r="AF43" i="17"/>
  <c r="AI41" i="17"/>
  <c r="AH41" i="17"/>
  <c r="AG41" i="17"/>
  <c r="AF41" i="17"/>
  <c r="Y43" i="17"/>
  <c r="Y41" i="17"/>
  <c r="T43" i="17"/>
  <c r="O43" i="17"/>
  <c r="O41" i="17"/>
  <c r="J43" i="17"/>
  <c r="J41" i="17"/>
  <c r="I41" i="17"/>
  <c r="H41" i="17"/>
  <c r="G41" i="17"/>
  <c r="F41" i="17"/>
  <c r="E53" i="17" l="1"/>
  <c r="E52" i="17" s="1"/>
  <c r="AE79" i="17"/>
  <c r="F52" i="17"/>
  <c r="E79" i="17"/>
  <c r="AE53" i="17"/>
  <c r="AE52" i="17" s="1"/>
  <c r="AE43" i="17"/>
  <c r="AE41" i="17"/>
  <c r="E41" i="17"/>
  <c r="AY80" i="17"/>
  <c r="AY78" i="17"/>
  <c r="AY62" i="17"/>
  <c r="AY61" i="17"/>
  <c r="AT80" i="17"/>
  <c r="AT78" i="17"/>
  <c r="AT62" i="17"/>
  <c r="AT61" i="17"/>
  <c r="AO80" i="17"/>
  <c r="AO78" i="17"/>
  <c r="AO62" i="17"/>
  <c r="AO61" i="17"/>
  <c r="AJ80" i="17"/>
  <c r="AJ78" i="17"/>
  <c r="AJ62" i="17"/>
  <c r="AJ61" i="17"/>
  <c r="BA37" i="17"/>
  <c r="AY39" i="17"/>
  <c r="AH40" i="17"/>
  <c r="AG40" i="17"/>
  <c r="AT40" i="17"/>
  <c r="AF39" i="17"/>
  <c r="AY40" i="17"/>
  <c r="AD26" i="17"/>
  <c r="AI80" i="17"/>
  <c r="AI78" i="17"/>
  <c r="AI62" i="17"/>
  <c r="AI61" i="17"/>
  <c r="AH80" i="17"/>
  <c r="AH78" i="17"/>
  <c r="AH62" i="17"/>
  <c r="AH61" i="17"/>
  <c r="AG80" i="17"/>
  <c r="AG78" i="17"/>
  <c r="AG62" i="17"/>
  <c r="AG61" i="17"/>
  <c r="AF80" i="17"/>
  <c r="AF78" i="17"/>
  <c r="AF62" i="17"/>
  <c r="AF61" i="17"/>
  <c r="AI40" i="17"/>
  <c r="AI39" i="17"/>
  <c r="BC26" i="17"/>
  <c r="BB26" i="17"/>
  <c r="BA26" i="17"/>
  <c r="AZ26" i="17"/>
  <c r="AX26" i="17"/>
  <c r="AW26" i="17"/>
  <c r="AV26" i="17"/>
  <c r="AU26" i="17"/>
  <c r="AS26" i="17"/>
  <c r="AR26" i="17"/>
  <c r="AQ26" i="17"/>
  <c r="AN26" i="17"/>
  <c r="AM26" i="17"/>
  <c r="AL26" i="17"/>
  <c r="AK26" i="17"/>
  <c r="BC72" i="17"/>
  <c r="BB72" i="17"/>
  <c r="BB23" i="17" s="1"/>
  <c r="BA72" i="17"/>
  <c r="BA23" i="17" s="1"/>
  <c r="AZ72" i="17"/>
  <c r="AZ23" i="17" s="1"/>
  <c r="AY72" i="17"/>
  <c r="AY23" i="17" s="1"/>
  <c r="AX72" i="17"/>
  <c r="AX23" i="17" s="1"/>
  <c r="AW72" i="17"/>
  <c r="AW23" i="17" s="1"/>
  <c r="AV72" i="17"/>
  <c r="AV23" i="17" s="1"/>
  <c r="AU72" i="17"/>
  <c r="AU23" i="17" s="1"/>
  <c r="AT72" i="17"/>
  <c r="AT23" i="17" s="1"/>
  <c r="AS72" i="17"/>
  <c r="AS23" i="17" s="1"/>
  <c r="AR72" i="17"/>
  <c r="AR23" i="17" s="1"/>
  <c r="AQ72" i="17"/>
  <c r="AP72" i="17"/>
  <c r="AP23" i="17" s="1"/>
  <c r="AO72" i="17"/>
  <c r="AO23" i="17" s="1"/>
  <c r="AN72" i="17"/>
  <c r="AN23" i="17" s="1"/>
  <c r="AM72" i="17"/>
  <c r="AM23" i="17" s="1"/>
  <c r="AL72" i="17"/>
  <c r="AL23" i="17" s="1"/>
  <c r="AK72" i="17"/>
  <c r="AK23" i="17" s="1"/>
  <c r="AJ72" i="17"/>
  <c r="AJ23" i="17" s="1"/>
  <c r="AI72" i="17"/>
  <c r="AH72" i="17"/>
  <c r="AH23" i="17" s="1"/>
  <c r="AG72" i="17"/>
  <c r="AG23" i="17" s="1"/>
  <c r="AF72" i="17"/>
  <c r="AF23" i="17" s="1"/>
  <c r="AE72" i="17"/>
  <c r="AD72" i="17"/>
  <c r="AD23" i="17" s="1"/>
  <c r="BC69" i="17"/>
  <c r="BB69" i="17"/>
  <c r="BA69" i="17"/>
  <c r="AZ69" i="17"/>
  <c r="AY69" i="17"/>
  <c r="AX69" i="17"/>
  <c r="AW69" i="17"/>
  <c r="AV69" i="17"/>
  <c r="AU69" i="17"/>
  <c r="AT69" i="17"/>
  <c r="AS69" i="17"/>
  <c r="AR69" i="17"/>
  <c r="AQ69" i="17"/>
  <c r="AP69" i="17"/>
  <c r="AO69" i="17"/>
  <c r="AN69" i="17"/>
  <c r="AM69" i="17"/>
  <c r="AL69" i="17"/>
  <c r="AK69" i="17"/>
  <c r="AJ69" i="17"/>
  <c r="AI69" i="17"/>
  <c r="AH69" i="17"/>
  <c r="AG69" i="17"/>
  <c r="AF69" i="17"/>
  <c r="AE69" i="17"/>
  <c r="AD69" i="17"/>
  <c r="BC60" i="17"/>
  <c r="BC58" i="17" s="1"/>
  <c r="BB60" i="17"/>
  <c r="BB58" i="17" s="1"/>
  <c r="BA60" i="17"/>
  <c r="BA58" i="17" s="1"/>
  <c r="AZ60" i="17"/>
  <c r="AZ58" i="17" s="1"/>
  <c r="AX60" i="17"/>
  <c r="AW60" i="17"/>
  <c r="AW58" i="17" s="1"/>
  <c r="AV60" i="17"/>
  <c r="AV58" i="17" s="1"/>
  <c r="AU60" i="17"/>
  <c r="AU58" i="17" s="1"/>
  <c r="AS60" i="17"/>
  <c r="AS58" i="17" s="1"/>
  <c r="AR60" i="17"/>
  <c r="AR58" i="17" s="1"/>
  <c r="AQ60" i="17"/>
  <c r="AQ58" i="17" s="1"/>
  <c r="AP60" i="17"/>
  <c r="AP58" i="17" s="1"/>
  <c r="AN60" i="17"/>
  <c r="AN58" i="17" s="1"/>
  <c r="AM60" i="17"/>
  <c r="AM58" i="17" s="1"/>
  <c r="AL60" i="17"/>
  <c r="AL58" i="17" s="1"/>
  <c r="AK60" i="17"/>
  <c r="AK58" i="17" s="1"/>
  <c r="AD60" i="17"/>
  <c r="AD58" i="17" s="1"/>
  <c r="AX58" i="17"/>
  <c r="BC54" i="17"/>
  <c r="BB54" i="17"/>
  <c r="BA54" i="17"/>
  <c r="AZ54" i="17"/>
  <c r="AY54" i="17"/>
  <c r="AX54" i="17"/>
  <c r="AW54" i="17"/>
  <c r="AV54" i="17"/>
  <c r="AU54" i="17"/>
  <c r="AT54" i="17"/>
  <c r="AS54" i="17"/>
  <c r="AR54" i="17"/>
  <c r="AQ54" i="17"/>
  <c r="AP54" i="17"/>
  <c r="AO54" i="17"/>
  <c r="AN54" i="17"/>
  <c r="AM54" i="17"/>
  <c r="AL54" i="17"/>
  <c r="AK54" i="17"/>
  <c r="AJ54" i="17"/>
  <c r="AI54" i="17"/>
  <c r="AH54" i="17"/>
  <c r="AG54" i="17"/>
  <c r="AF54" i="17"/>
  <c r="AE54" i="17"/>
  <c r="AD54" i="17"/>
  <c r="BC50" i="17"/>
  <c r="BB50" i="17"/>
  <c r="BA50" i="17"/>
  <c r="AZ50" i="17"/>
  <c r="AX50" i="17"/>
  <c r="AW50" i="17"/>
  <c r="AV50" i="17"/>
  <c r="AU50" i="17"/>
  <c r="AS50" i="17"/>
  <c r="AR50" i="17"/>
  <c r="AQ50" i="17"/>
  <c r="AP50" i="17"/>
  <c r="AN50" i="17"/>
  <c r="AM50" i="17"/>
  <c r="AL50" i="17"/>
  <c r="AK50" i="17"/>
  <c r="AD50" i="17"/>
  <c r="BC37" i="17"/>
  <c r="BB37" i="17"/>
  <c r="AX37" i="17"/>
  <c r="AW37" i="17"/>
  <c r="AN37" i="17"/>
  <c r="AS37" i="17"/>
  <c r="AD37" i="17"/>
  <c r="BC33" i="17"/>
  <c r="BB33" i="17"/>
  <c r="BA33" i="17"/>
  <c r="AZ33" i="17"/>
  <c r="AY33" i="17"/>
  <c r="AX33" i="17"/>
  <c r="AW33" i="17"/>
  <c r="AV33" i="17"/>
  <c r="AU33" i="17"/>
  <c r="AT33" i="17"/>
  <c r="AS33" i="17"/>
  <c r="AR33" i="17"/>
  <c r="AQ33" i="17"/>
  <c r="AP33" i="17"/>
  <c r="AO33" i="17"/>
  <c r="AN33" i="17"/>
  <c r="AM33" i="17"/>
  <c r="AL33" i="17"/>
  <c r="AK33" i="17"/>
  <c r="AJ33" i="17"/>
  <c r="AI33" i="17"/>
  <c r="AH33" i="17"/>
  <c r="AG33" i="17"/>
  <c r="AF33" i="17"/>
  <c r="AE33" i="17"/>
  <c r="AD33" i="17"/>
  <c r="BC29" i="17"/>
  <c r="BB29" i="17"/>
  <c r="BA29" i="17"/>
  <c r="AZ29" i="17"/>
  <c r="AY29" i="17"/>
  <c r="AX29" i="17"/>
  <c r="AW29" i="17"/>
  <c r="AV29" i="17"/>
  <c r="AU29" i="17"/>
  <c r="AT29" i="17"/>
  <c r="AS29" i="17"/>
  <c r="AR29" i="17"/>
  <c r="AQ29" i="17"/>
  <c r="AP29" i="17"/>
  <c r="AO29" i="17"/>
  <c r="AN29" i="17"/>
  <c r="AM29" i="17"/>
  <c r="AL29" i="17"/>
  <c r="AK29" i="17"/>
  <c r="AJ29" i="17"/>
  <c r="AI29" i="17"/>
  <c r="AH29" i="17"/>
  <c r="AG29" i="17"/>
  <c r="AF29" i="17"/>
  <c r="AE29" i="17"/>
  <c r="AD29" i="17"/>
  <c r="BC23" i="17"/>
  <c r="AQ23" i="17"/>
  <c r="AI23" i="17"/>
  <c r="AE23" i="17"/>
  <c r="BC24" i="17"/>
  <c r="BB24" i="17"/>
  <c r="BA24" i="17"/>
  <c r="AZ24" i="17"/>
  <c r="AY24" i="17"/>
  <c r="AX24" i="17"/>
  <c r="AW24" i="17"/>
  <c r="AV24" i="17"/>
  <c r="AU24" i="17"/>
  <c r="AT24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E24" i="17"/>
  <c r="AD24" i="17"/>
  <c r="AC24" i="17"/>
  <c r="AB24" i="17"/>
  <c r="AA24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BC25" i="17"/>
  <c r="BB25" i="17"/>
  <c r="BA25" i="17"/>
  <c r="AZ25" i="17"/>
  <c r="AY25" i="17"/>
  <c r="AX25" i="17"/>
  <c r="AW25" i="17"/>
  <c r="AV25" i="17"/>
  <c r="AU25" i="17"/>
  <c r="AT25" i="17"/>
  <c r="AS25" i="17"/>
  <c r="AR25" i="17"/>
  <c r="AQ25" i="17"/>
  <c r="AP25" i="17"/>
  <c r="AO25" i="17"/>
  <c r="AN25" i="17"/>
  <c r="AM25" i="17"/>
  <c r="AL25" i="17"/>
  <c r="AK25" i="17"/>
  <c r="AJ25" i="17"/>
  <c r="AI25" i="17"/>
  <c r="AH25" i="17"/>
  <c r="AG25" i="17"/>
  <c r="AF25" i="17"/>
  <c r="AE25" i="17"/>
  <c r="AD25" i="17"/>
  <c r="AC25" i="17"/>
  <c r="AB25" i="17"/>
  <c r="AA25" i="17"/>
  <c r="Z25" i="17"/>
  <c r="Y25" i="17"/>
  <c r="X25" i="17"/>
  <c r="W25" i="17"/>
  <c r="V25" i="17"/>
  <c r="U25" i="17"/>
  <c r="T25" i="17"/>
  <c r="S25" i="17"/>
  <c r="R25" i="17"/>
  <c r="Q25" i="17"/>
  <c r="P25" i="17"/>
  <c r="O25" i="17"/>
  <c r="N25" i="17"/>
  <c r="M25" i="17"/>
  <c r="L25" i="17"/>
  <c r="K25" i="17"/>
  <c r="J25" i="17"/>
  <c r="I25" i="17"/>
  <c r="H25" i="17"/>
  <c r="G25" i="17"/>
  <c r="F25" i="17"/>
  <c r="E25" i="17"/>
  <c r="D25" i="17"/>
  <c r="AP26" i="17"/>
  <c r="AA26" i="17"/>
  <c r="Z26" i="17"/>
  <c r="V26" i="17"/>
  <c r="U26" i="17"/>
  <c r="R26" i="17"/>
  <c r="P26" i="17"/>
  <c r="N26" i="17"/>
  <c r="K26" i="17"/>
  <c r="D26" i="17"/>
  <c r="AC29" i="17"/>
  <c r="AB29" i="17"/>
  <c r="AA29" i="17"/>
  <c r="Z29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H29" i="17"/>
  <c r="G29" i="17"/>
  <c r="F29" i="17"/>
  <c r="E29" i="17"/>
  <c r="D29" i="17"/>
  <c r="AC33" i="17"/>
  <c r="AB33" i="17"/>
  <c r="AA33" i="17"/>
  <c r="Z33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K33" i="17"/>
  <c r="J33" i="17"/>
  <c r="I33" i="17"/>
  <c r="H33" i="17"/>
  <c r="G33" i="17"/>
  <c r="F33" i="17"/>
  <c r="E33" i="17"/>
  <c r="D33" i="17"/>
  <c r="AC37" i="17"/>
  <c r="AB37" i="17"/>
  <c r="AA37" i="17"/>
  <c r="Z37" i="17"/>
  <c r="X37" i="17"/>
  <c r="W37" i="17"/>
  <c r="V37" i="17"/>
  <c r="U37" i="17"/>
  <c r="S37" i="17"/>
  <c r="R37" i="17"/>
  <c r="Q37" i="17"/>
  <c r="P37" i="17"/>
  <c r="N37" i="17"/>
  <c r="M37" i="17"/>
  <c r="L37" i="17"/>
  <c r="K37" i="17"/>
  <c r="D37" i="17"/>
  <c r="AC50" i="17"/>
  <c r="AB50" i="17"/>
  <c r="AA50" i="17"/>
  <c r="Z50" i="17"/>
  <c r="X50" i="17"/>
  <c r="W50" i="17"/>
  <c r="V50" i="17"/>
  <c r="U50" i="17"/>
  <c r="S50" i="17"/>
  <c r="R50" i="17"/>
  <c r="Q50" i="17"/>
  <c r="P50" i="17"/>
  <c r="N50" i="17"/>
  <c r="M50" i="17"/>
  <c r="L50" i="17"/>
  <c r="K50" i="17"/>
  <c r="D50" i="17"/>
  <c r="AC54" i="17"/>
  <c r="AB54" i="17"/>
  <c r="AA54" i="17"/>
  <c r="Z54" i="17"/>
  <c r="Y54" i="17"/>
  <c r="X54" i="17"/>
  <c r="W54" i="17"/>
  <c r="V54" i="17"/>
  <c r="U54" i="17"/>
  <c r="T54" i="17"/>
  <c r="S54" i="17"/>
  <c r="R54" i="17"/>
  <c r="Q54" i="17"/>
  <c r="P54" i="17"/>
  <c r="O54" i="17"/>
  <c r="N54" i="17"/>
  <c r="M54" i="17"/>
  <c r="L54" i="17"/>
  <c r="K54" i="17"/>
  <c r="J54" i="17"/>
  <c r="I54" i="17"/>
  <c r="H54" i="17"/>
  <c r="G54" i="17"/>
  <c r="F54" i="17"/>
  <c r="E54" i="17"/>
  <c r="D54" i="17"/>
  <c r="AC60" i="17"/>
  <c r="AC58" i="17" s="1"/>
  <c r="AB60" i="17"/>
  <c r="AB58" i="17" s="1"/>
  <c r="AA60" i="17"/>
  <c r="AA58" i="17" s="1"/>
  <c r="Z60" i="17"/>
  <c r="Z58" i="17" s="1"/>
  <c r="X60" i="17"/>
  <c r="X58" i="17" s="1"/>
  <c r="W60" i="17"/>
  <c r="W58" i="17" s="1"/>
  <c r="V60" i="17"/>
  <c r="V58" i="17" s="1"/>
  <c r="U60" i="17"/>
  <c r="U58" i="17" s="1"/>
  <c r="S60" i="17"/>
  <c r="S58" i="17" s="1"/>
  <c r="R60" i="17"/>
  <c r="R58" i="17" s="1"/>
  <c r="Q60" i="17"/>
  <c r="Q58" i="17" s="1"/>
  <c r="P60" i="17"/>
  <c r="P58" i="17" s="1"/>
  <c r="N60" i="17"/>
  <c r="N58" i="17" s="1"/>
  <c r="M60" i="17"/>
  <c r="M58" i="17" s="1"/>
  <c r="L60" i="17"/>
  <c r="L58" i="17" s="1"/>
  <c r="K60" i="17"/>
  <c r="K58" i="17" s="1"/>
  <c r="D60" i="17"/>
  <c r="D58" i="17" s="1"/>
  <c r="AC69" i="17"/>
  <c r="AB69" i="17"/>
  <c r="AA69" i="17"/>
  <c r="Z69" i="17"/>
  <c r="Y69" i="17"/>
  <c r="X69" i="17"/>
  <c r="W69" i="17"/>
  <c r="V69" i="17"/>
  <c r="U69" i="17"/>
  <c r="T69" i="17"/>
  <c r="S69" i="17"/>
  <c r="R69" i="17"/>
  <c r="Q69" i="17"/>
  <c r="P69" i="17"/>
  <c r="O69" i="17"/>
  <c r="N69" i="17"/>
  <c r="M69" i="17"/>
  <c r="L69" i="17"/>
  <c r="K69" i="17"/>
  <c r="J69" i="17"/>
  <c r="I69" i="17"/>
  <c r="H69" i="17"/>
  <c r="G69" i="17"/>
  <c r="F69" i="17"/>
  <c r="E69" i="17"/>
  <c r="D69" i="17"/>
  <c r="AC72" i="17"/>
  <c r="AC23" i="17" s="1"/>
  <c r="AB72" i="17"/>
  <c r="AB23" i="17" s="1"/>
  <c r="AA72" i="17"/>
  <c r="AA23" i="17" s="1"/>
  <c r="Z72" i="17"/>
  <c r="Z23" i="17" s="1"/>
  <c r="Y72" i="17"/>
  <c r="Y23" i="17" s="1"/>
  <c r="X72" i="17"/>
  <c r="X23" i="17" s="1"/>
  <c r="W72" i="17"/>
  <c r="W23" i="17" s="1"/>
  <c r="V72" i="17"/>
  <c r="V23" i="17" s="1"/>
  <c r="U72" i="17"/>
  <c r="U23" i="17" s="1"/>
  <c r="T72" i="17"/>
  <c r="T23" i="17" s="1"/>
  <c r="S72" i="17"/>
  <c r="S23" i="17" s="1"/>
  <c r="R72" i="17"/>
  <c r="R23" i="17" s="1"/>
  <c r="Q72" i="17"/>
  <c r="Q23" i="17" s="1"/>
  <c r="P72" i="17"/>
  <c r="P23" i="17" s="1"/>
  <c r="O72" i="17"/>
  <c r="O23" i="17" s="1"/>
  <c r="N72" i="17"/>
  <c r="N23" i="17" s="1"/>
  <c r="M72" i="17"/>
  <c r="M23" i="17" s="1"/>
  <c r="L72" i="17"/>
  <c r="L23" i="17" s="1"/>
  <c r="K72" i="17"/>
  <c r="K23" i="17" s="1"/>
  <c r="J72" i="17"/>
  <c r="J23" i="17" s="1"/>
  <c r="I72" i="17"/>
  <c r="I23" i="17" s="1"/>
  <c r="H72" i="17"/>
  <c r="H23" i="17" s="1"/>
  <c r="G72" i="17"/>
  <c r="G23" i="17" s="1"/>
  <c r="F72" i="17"/>
  <c r="F23" i="17" s="1"/>
  <c r="E72" i="17"/>
  <c r="E23" i="17" s="1"/>
  <c r="D72" i="17"/>
  <c r="D23" i="17" s="1"/>
  <c r="AC26" i="17"/>
  <c r="AB26" i="17"/>
  <c r="X26" i="17"/>
  <c r="W26" i="17"/>
  <c r="S26" i="17"/>
  <c r="Q26" i="17"/>
  <c r="M26" i="17"/>
  <c r="L26" i="17"/>
  <c r="I40" i="17"/>
  <c r="I39" i="17"/>
  <c r="I62" i="17"/>
  <c r="I61" i="17"/>
  <c r="I78" i="17"/>
  <c r="I77" i="17" s="1"/>
  <c r="I80" i="17"/>
  <c r="H40" i="17"/>
  <c r="H39" i="17"/>
  <c r="H62" i="17"/>
  <c r="H61" i="17"/>
  <c r="H78" i="17"/>
  <c r="H80" i="17"/>
  <c r="H77" i="17" s="1"/>
  <c r="G40" i="17"/>
  <c r="G39" i="17"/>
  <c r="G62" i="17"/>
  <c r="G61" i="17"/>
  <c r="G78" i="17"/>
  <c r="G77" i="17" s="1"/>
  <c r="G80" i="17"/>
  <c r="F40" i="17"/>
  <c r="F39" i="17"/>
  <c r="F62" i="17"/>
  <c r="F61" i="17"/>
  <c r="F78" i="17"/>
  <c r="F80" i="17"/>
  <c r="Y40" i="17"/>
  <c r="Y39" i="17"/>
  <c r="Y61" i="17"/>
  <c r="Y62" i="17"/>
  <c r="Y78" i="17"/>
  <c r="Y77" i="17" s="1"/>
  <c r="Y80" i="17"/>
  <c r="T40" i="17"/>
  <c r="T39" i="17"/>
  <c r="T62" i="17"/>
  <c r="T61" i="17"/>
  <c r="T78" i="17"/>
  <c r="T80" i="17"/>
  <c r="T77" i="17" s="1"/>
  <c r="O40" i="17"/>
  <c r="O39" i="17"/>
  <c r="O62" i="17"/>
  <c r="O61" i="17"/>
  <c r="O78" i="17"/>
  <c r="O77" i="17" s="1"/>
  <c r="O80" i="17"/>
  <c r="J40" i="17"/>
  <c r="J39" i="17"/>
  <c r="J62" i="17"/>
  <c r="J61" i="17"/>
  <c r="J78" i="17"/>
  <c r="J80" i="17"/>
  <c r="J77" i="17" l="1"/>
  <c r="F77" i="17"/>
  <c r="AF77" i="17"/>
  <c r="AG77" i="17"/>
  <c r="AH77" i="17"/>
  <c r="AI77" i="17"/>
  <c r="AI26" i="17" s="1"/>
  <c r="AJ77" i="17"/>
  <c r="AO77" i="17"/>
  <c r="AT77" i="17"/>
  <c r="AT26" i="17" s="1"/>
  <c r="AY77" i="17"/>
  <c r="Q28" i="17"/>
  <c r="Q21" i="17" s="1"/>
  <c r="AA28" i="17"/>
  <c r="AA21" i="17" s="1"/>
  <c r="R28" i="17"/>
  <c r="R21" i="17" s="1"/>
  <c r="O60" i="17"/>
  <c r="O58" i="17" s="1"/>
  <c r="Y38" i="17"/>
  <c r="Y37" i="17" s="1"/>
  <c r="Y28" i="17" s="1"/>
  <c r="Y21" i="17" s="1"/>
  <c r="I38" i="17"/>
  <c r="I37" i="17" s="1"/>
  <c r="I28" i="17" s="1"/>
  <c r="I21" i="17" s="1"/>
  <c r="W49" i="17"/>
  <c r="W22" i="17" s="1"/>
  <c r="L28" i="17"/>
  <c r="L21" i="17" s="1"/>
  <c r="V28" i="17"/>
  <c r="V21" i="17" s="1"/>
  <c r="O38" i="17"/>
  <c r="O37" i="17" s="1"/>
  <c r="O28" i="17" s="1"/>
  <c r="O21" i="17" s="1"/>
  <c r="G38" i="17"/>
  <c r="G37" i="17" s="1"/>
  <c r="G28" i="17" s="1"/>
  <c r="G21" i="17" s="1"/>
  <c r="AB49" i="17"/>
  <c r="AB22" i="17" s="1"/>
  <c r="AO26" i="17"/>
  <c r="AH60" i="17"/>
  <c r="AH58" i="17" s="1"/>
  <c r="J26" i="17"/>
  <c r="M49" i="17"/>
  <c r="M22" i="17" s="1"/>
  <c r="R49" i="17"/>
  <c r="R22" i="17" s="1"/>
  <c r="J60" i="17"/>
  <c r="J58" i="17" s="1"/>
  <c r="F60" i="17"/>
  <c r="F58" i="17" s="1"/>
  <c r="N49" i="17"/>
  <c r="N22" i="17" s="1"/>
  <c r="AC49" i="17"/>
  <c r="AC22" i="17" s="1"/>
  <c r="AB28" i="17"/>
  <c r="AB21" i="17" s="1"/>
  <c r="AI38" i="17"/>
  <c r="AI37" i="17" s="1"/>
  <c r="AI28" i="17" s="1"/>
  <c r="AI21" i="17" s="1"/>
  <c r="K49" i="17"/>
  <c r="K22" i="17" s="1"/>
  <c r="P49" i="17"/>
  <c r="P22" i="17" s="1"/>
  <c r="U49" i="17"/>
  <c r="U22" i="17" s="1"/>
  <c r="Z49" i="17"/>
  <c r="Z22" i="17" s="1"/>
  <c r="T38" i="17"/>
  <c r="T37" i="17" s="1"/>
  <c r="T28" i="17" s="1"/>
  <c r="T21" i="17" s="1"/>
  <c r="Y60" i="17"/>
  <c r="Y58" i="17" s="1"/>
  <c r="H38" i="17"/>
  <c r="H37" i="17" s="1"/>
  <c r="H28" i="17" s="1"/>
  <c r="H21" i="17" s="1"/>
  <c r="L49" i="17"/>
  <c r="L22" i="17" s="1"/>
  <c r="Q49" i="17"/>
  <c r="Q22" i="17" s="1"/>
  <c r="Q20" i="17" s="1"/>
  <c r="Q82" i="17" s="1"/>
  <c r="V49" i="17"/>
  <c r="V22" i="17" s="1"/>
  <c r="AA49" i="17"/>
  <c r="AA22" i="17" s="1"/>
  <c r="AA20" i="17" s="1"/>
  <c r="AA82" i="17" s="1"/>
  <c r="N28" i="17"/>
  <c r="N21" i="17" s="1"/>
  <c r="AT60" i="17"/>
  <c r="AT58" i="17" s="1"/>
  <c r="S49" i="17"/>
  <c r="S22" i="17" s="1"/>
  <c r="X49" i="17"/>
  <c r="X22" i="17" s="1"/>
  <c r="I26" i="17"/>
  <c r="I60" i="17"/>
  <c r="I58" i="17" s="1"/>
  <c r="D49" i="17"/>
  <c r="D22" i="17" s="1"/>
  <c r="M28" i="17"/>
  <c r="M21" i="17" s="1"/>
  <c r="W28" i="17"/>
  <c r="W21" i="17" s="1"/>
  <c r="W20" i="17" s="1"/>
  <c r="W82" i="17" s="1"/>
  <c r="AF26" i="17"/>
  <c r="AJ26" i="17"/>
  <c r="AY60" i="17"/>
  <c r="AY58" i="17" s="1"/>
  <c r="Y26" i="17"/>
  <c r="F26" i="17"/>
  <c r="H26" i="17"/>
  <c r="D28" i="17"/>
  <c r="D21" i="17" s="1"/>
  <c r="S28" i="17"/>
  <c r="S21" i="17" s="1"/>
  <c r="X28" i="17"/>
  <c r="X21" i="17" s="1"/>
  <c r="AC28" i="17"/>
  <c r="AC21" i="17" s="1"/>
  <c r="AC20" i="17" s="1"/>
  <c r="AC82" i="17" s="1"/>
  <c r="AD28" i="17"/>
  <c r="AD21" i="17" s="1"/>
  <c r="AX28" i="17"/>
  <c r="AX21" i="17" s="1"/>
  <c r="AY26" i="17"/>
  <c r="J38" i="17"/>
  <c r="J37" i="17" s="1"/>
  <c r="J28" i="17" s="1"/>
  <c r="J21" i="17" s="1"/>
  <c r="O26" i="17"/>
  <c r="T26" i="17"/>
  <c r="T60" i="17"/>
  <c r="T58" i="17" s="1"/>
  <c r="F38" i="17"/>
  <c r="F37" i="17" s="1"/>
  <c r="F28" i="17" s="1"/>
  <c r="F21" i="17" s="1"/>
  <c r="G26" i="17"/>
  <c r="H60" i="17"/>
  <c r="H58" i="17" s="1"/>
  <c r="K28" i="17"/>
  <c r="K21" i="17" s="1"/>
  <c r="P28" i="17"/>
  <c r="P21" i="17" s="1"/>
  <c r="U28" i="17"/>
  <c r="U21" i="17" s="1"/>
  <c r="Z28" i="17"/>
  <c r="Z21" i="17" s="1"/>
  <c r="BB28" i="17"/>
  <c r="BB21" i="17" s="1"/>
  <c r="AF60" i="17"/>
  <c r="AF58" i="17" s="1"/>
  <c r="AG60" i="17"/>
  <c r="AG58" i="17" s="1"/>
  <c r="AH26" i="17"/>
  <c r="AJ60" i="17"/>
  <c r="AJ58" i="17" s="1"/>
  <c r="AO60" i="17"/>
  <c r="AO58" i="17" s="1"/>
  <c r="AY38" i="17"/>
  <c r="AY37" i="17" s="1"/>
  <c r="AY28" i="17" s="1"/>
  <c r="AY21" i="17" s="1"/>
  <c r="G60" i="17"/>
  <c r="G58" i="17" s="1"/>
  <c r="AI60" i="17"/>
  <c r="AI58" i="17" s="1"/>
  <c r="F50" i="17"/>
  <c r="J50" i="17"/>
  <c r="O50" i="17"/>
  <c r="G50" i="17"/>
  <c r="H50" i="17"/>
  <c r="H49" i="17" s="1"/>
  <c r="H22" i="17" s="1"/>
  <c r="T50" i="17"/>
  <c r="Y50" i="17"/>
  <c r="Y49" i="17" s="1"/>
  <c r="Y22" i="17" s="1"/>
  <c r="I50" i="17"/>
  <c r="AH50" i="17"/>
  <c r="AE80" i="17"/>
  <c r="AG26" i="17"/>
  <c r="AE61" i="17"/>
  <c r="AE62" i="17"/>
  <c r="AJ50" i="17"/>
  <c r="AQ49" i="17"/>
  <c r="AQ22" i="17" s="1"/>
  <c r="AX49" i="17"/>
  <c r="AX22" i="17" s="1"/>
  <c r="AP49" i="17"/>
  <c r="AP22" i="17" s="1"/>
  <c r="AI50" i="17"/>
  <c r="AG50" i="17"/>
  <c r="AO50" i="17"/>
  <c r="AY50" i="17"/>
  <c r="AT50" i="17"/>
  <c r="AZ37" i="17"/>
  <c r="AZ28" i="17" s="1"/>
  <c r="AZ21" i="17" s="1"/>
  <c r="AM37" i="17"/>
  <c r="AM28" i="17" s="1"/>
  <c r="AM21" i="17" s="1"/>
  <c r="AJ39" i="17"/>
  <c r="AQ37" i="17"/>
  <c r="AQ28" i="17" s="1"/>
  <c r="AQ21" i="17" s="1"/>
  <c r="AU37" i="17"/>
  <c r="AU28" i="17" s="1"/>
  <c r="AU21" i="17" s="1"/>
  <c r="AT39" i="17"/>
  <c r="AT38" i="17" s="1"/>
  <c r="AJ40" i="17"/>
  <c r="AR37" i="17"/>
  <c r="AR28" i="17" s="1"/>
  <c r="AR21" i="17" s="1"/>
  <c r="AV37" i="17"/>
  <c r="AV28" i="17" s="1"/>
  <c r="AV21" i="17" s="1"/>
  <c r="AO39" i="17"/>
  <c r="AH39" i="17"/>
  <c r="AH38" i="17" s="1"/>
  <c r="AE78" i="17"/>
  <c r="AF50" i="17"/>
  <c r="AD49" i="17"/>
  <c r="AD22" i="17" s="1"/>
  <c r="AL49" i="17"/>
  <c r="AL22" i="17" s="1"/>
  <c r="BB49" i="17"/>
  <c r="BB22" i="17" s="1"/>
  <c r="AM49" i="17"/>
  <c r="AM22" i="17" s="1"/>
  <c r="AU49" i="17"/>
  <c r="AU22" i="17" s="1"/>
  <c r="BC49" i="17"/>
  <c r="BC22" i="17" s="1"/>
  <c r="AN49" i="17"/>
  <c r="AN22" i="17" s="1"/>
  <c r="AR49" i="17"/>
  <c r="AR22" i="17" s="1"/>
  <c r="AV49" i="17"/>
  <c r="AV22" i="17" s="1"/>
  <c r="AZ49" i="17"/>
  <c r="AZ22" i="17" s="1"/>
  <c r="AK49" i="17"/>
  <c r="AK22" i="17" s="1"/>
  <c r="AS49" i="17"/>
  <c r="AS22" i="17" s="1"/>
  <c r="AW49" i="17"/>
  <c r="AW22" i="17" s="1"/>
  <c r="BA49" i="17"/>
  <c r="BA22" i="17" s="1"/>
  <c r="AS28" i="17"/>
  <c r="AS21" i="17" s="1"/>
  <c r="AW28" i="17"/>
  <c r="AW21" i="17" s="1"/>
  <c r="BA28" i="17"/>
  <c r="BA21" i="17" s="1"/>
  <c r="BC28" i="17"/>
  <c r="BC21" i="17" s="1"/>
  <c r="AN28" i="17"/>
  <c r="AN21" i="17" s="1"/>
  <c r="E39" i="17"/>
  <c r="E38" i="17" s="1"/>
  <c r="E61" i="17"/>
  <c r="E62" i="17"/>
  <c r="E40" i="17"/>
  <c r="E78" i="17"/>
  <c r="E80" i="17"/>
  <c r="E77" i="17" s="1"/>
  <c r="AE77" i="17" l="1"/>
  <c r="AE26" i="17" s="1"/>
  <c r="I49" i="17"/>
  <c r="I22" i="17" s="1"/>
  <c r="I20" i="17" s="1"/>
  <c r="I82" i="17" s="1"/>
  <c r="L20" i="17"/>
  <c r="L82" i="17" s="1"/>
  <c r="R20" i="17"/>
  <c r="R82" i="17" s="1"/>
  <c r="S20" i="17"/>
  <c r="S82" i="17" s="1"/>
  <c r="P20" i="17"/>
  <c r="P82" i="17" s="1"/>
  <c r="V20" i="17"/>
  <c r="V82" i="17" s="1"/>
  <c r="N20" i="17"/>
  <c r="N82" i="17" s="1"/>
  <c r="Z20" i="17"/>
  <c r="Z82" i="17" s="1"/>
  <c r="O49" i="17"/>
  <c r="O22" i="17" s="1"/>
  <c r="M20" i="17"/>
  <c r="M82" i="17" s="1"/>
  <c r="X20" i="17"/>
  <c r="X82" i="17" s="1"/>
  <c r="AT49" i="17"/>
  <c r="AT22" i="17" s="1"/>
  <c r="K20" i="17"/>
  <c r="K82" i="17" s="1"/>
  <c r="AF49" i="17"/>
  <c r="AF22" i="17" s="1"/>
  <c r="J49" i="17"/>
  <c r="J22" i="17" s="1"/>
  <c r="J20" i="17" s="1"/>
  <c r="J82" i="17" s="1"/>
  <c r="AH49" i="17"/>
  <c r="AH22" i="17" s="1"/>
  <c r="AB20" i="17"/>
  <c r="AB82" i="17" s="1"/>
  <c r="AO49" i="17"/>
  <c r="AO22" i="17" s="1"/>
  <c r="F49" i="17"/>
  <c r="F22" i="17" s="1"/>
  <c r="F20" i="17" s="1"/>
  <c r="F82" i="17" s="1"/>
  <c r="AD20" i="17"/>
  <c r="AD82" i="17" s="1"/>
  <c r="AI49" i="17"/>
  <c r="AI22" i="17" s="1"/>
  <c r="AI20" i="17" s="1"/>
  <c r="AI82" i="17" s="1"/>
  <c r="BB20" i="17"/>
  <c r="BB82" i="17" s="1"/>
  <c r="U20" i="17"/>
  <c r="U82" i="17" s="1"/>
  <c r="AJ49" i="17"/>
  <c r="AJ22" i="17" s="1"/>
  <c r="D20" i="17"/>
  <c r="D82" i="17" s="1"/>
  <c r="AJ38" i="17"/>
  <c r="AJ37" i="17" s="1"/>
  <c r="AJ28" i="17" s="1"/>
  <c r="AJ21" i="17" s="1"/>
  <c r="AY49" i="17"/>
  <c r="AY22" i="17" s="1"/>
  <c r="AY20" i="17" s="1"/>
  <c r="AY82" i="17" s="1"/>
  <c r="T49" i="17"/>
  <c r="T22" i="17" s="1"/>
  <c r="T20" i="17" s="1"/>
  <c r="T82" i="17" s="1"/>
  <c r="G49" i="17"/>
  <c r="G22" i="17" s="1"/>
  <c r="G20" i="17" s="1"/>
  <c r="G82" i="17" s="1"/>
  <c r="E26" i="17"/>
  <c r="AG49" i="17"/>
  <c r="AG22" i="17" s="1"/>
  <c r="AX20" i="17"/>
  <c r="AX82" i="17" s="1"/>
  <c r="E37" i="17"/>
  <c r="E28" i="17" s="1"/>
  <c r="E21" i="17" s="1"/>
  <c r="AT37" i="17"/>
  <c r="AT28" i="17" s="1"/>
  <c r="AT21" i="17" s="1"/>
  <c r="AE60" i="17"/>
  <c r="AE58" i="17" s="1"/>
  <c r="O20" i="17"/>
  <c r="O82" i="17" s="1"/>
  <c r="Y20" i="17"/>
  <c r="Y82" i="17" s="1"/>
  <c r="AH37" i="17"/>
  <c r="AH28" i="17" s="1"/>
  <c r="AH21" i="17" s="1"/>
  <c r="AH20" i="17" s="1"/>
  <c r="AH82" i="17" s="1"/>
  <c r="H20" i="17"/>
  <c r="H82" i="17" s="1"/>
  <c r="AQ20" i="17"/>
  <c r="AQ82" i="17" s="1"/>
  <c r="AR20" i="17"/>
  <c r="AR82" i="17" s="1"/>
  <c r="BA20" i="17"/>
  <c r="BA82" i="17" s="1"/>
  <c r="AE50" i="17"/>
  <c r="AE49" i="17" s="1"/>
  <c r="AE22" i="17" s="1"/>
  <c r="AV20" i="17"/>
  <c r="AV82" i="17" s="1"/>
  <c r="AM20" i="17"/>
  <c r="AM82" i="17" s="1"/>
  <c r="AK37" i="17"/>
  <c r="AK28" i="17" s="1"/>
  <c r="AK21" i="17" s="1"/>
  <c r="AK20" i="17" s="1"/>
  <c r="AK82" i="17" s="1"/>
  <c r="AO40" i="17"/>
  <c r="AF40" i="17"/>
  <c r="AF38" i="17" s="1"/>
  <c r="AP37" i="17"/>
  <c r="AP28" i="17" s="1"/>
  <c r="AP21" i="17" s="1"/>
  <c r="AP20" i="17" s="1"/>
  <c r="AP82" i="17" s="1"/>
  <c r="AL37" i="17"/>
  <c r="AL28" i="17" s="1"/>
  <c r="AL21" i="17" s="1"/>
  <c r="AL20" i="17" s="1"/>
  <c r="AL82" i="17" s="1"/>
  <c r="AG39" i="17"/>
  <c r="AG38" i="17" s="1"/>
  <c r="AN20" i="17"/>
  <c r="AN82" i="17" s="1"/>
  <c r="AW20" i="17"/>
  <c r="AW82" i="17" s="1"/>
  <c r="AZ20" i="17"/>
  <c r="AZ82" i="17" s="1"/>
  <c r="AS20" i="17"/>
  <c r="AS82" i="17" s="1"/>
  <c r="BC20" i="17"/>
  <c r="BC82" i="17" s="1"/>
  <c r="AU20" i="17"/>
  <c r="AU82" i="17" s="1"/>
  <c r="E60" i="17"/>
  <c r="E58" i="17" s="1"/>
  <c r="E50" i="17"/>
  <c r="AT20" i="17" l="1"/>
  <c r="AT82" i="17" s="1"/>
  <c r="AJ20" i="17"/>
  <c r="AJ82" i="17" s="1"/>
  <c r="AO38" i="17"/>
  <c r="AO37" i="17" s="1"/>
  <c r="AO28" i="17" s="1"/>
  <c r="AO21" i="17" s="1"/>
  <c r="AO20" i="17" s="1"/>
  <c r="AO82" i="17" s="1"/>
  <c r="E49" i="17"/>
  <c r="E22" i="17" s="1"/>
  <c r="E20" i="17" s="1"/>
  <c r="E82" i="17" s="1"/>
  <c r="AG37" i="17"/>
  <c r="AG28" i="17" s="1"/>
  <c r="AG21" i="17" s="1"/>
  <c r="AG20" i="17" s="1"/>
  <c r="AG82" i="17" s="1"/>
  <c r="AF37" i="17"/>
  <c r="AF28" i="17" s="1"/>
  <c r="AF21" i="17" s="1"/>
  <c r="AF20" i="17" s="1"/>
  <c r="AF82" i="17" s="1"/>
  <c r="AE40" i="17"/>
  <c r="AE39" i="17"/>
  <c r="AE38" i="17" l="1"/>
  <c r="AE37" i="17" s="1"/>
  <c r="AE28" i="17" s="1"/>
  <c r="AE21" i="17" s="1"/>
  <c r="AE20" i="17" s="1"/>
  <c r="AE82" i="17" s="1"/>
  <c r="C19" i="17"/>
</calcChain>
</file>

<file path=xl/sharedStrings.xml><?xml version="1.0" encoding="utf-8"?>
<sst xmlns="http://schemas.openxmlformats.org/spreadsheetml/2006/main" count="318" uniqueCount="202">
  <si>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</si>
  <si>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</si>
  <si>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</si>
  <si>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</si>
  <si>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</si>
  <si>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</si>
  <si>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</si>
  <si>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</si>
  <si>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</si>
  <si>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</si>
  <si>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</si>
  <si>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</si>
  <si>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</si>
  <si>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</si>
  <si>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</si>
  <si>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</si>
  <si>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</si>
  <si>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</si>
  <si>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</si>
  <si>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</si>
  <si>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</si>
  <si>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</si>
  <si>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</si>
  <si>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</si>
  <si>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</si>
  <si>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</si>
  <si>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</si>
  <si>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</si>
  <si>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</si>
  <si>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</si>
  <si>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</si>
  <si>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</si>
  <si>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</si>
  <si>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</si>
  <si>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</si>
  <si>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</si>
  <si>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</si>
  <si>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</si>
  <si>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</si>
  <si>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</si>
  <si>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</si>
  <si>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</si>
  <si>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</si>
  <si>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</si>
  <si>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</si>
  <si>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</si>
  <si>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</si>
  <si>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</si>
  <si>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</si>
  <si>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</si>
  <si>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</si>
  <si>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</si>
  <si>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</si>
  <si>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</si>
  <si>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</si>
  <si>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</si>
  <si>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</si>
  <si>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</si>
  <si>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</si>
  <si>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</si>
  <si>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</si>
  <si>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</si>
  <si>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</si>
  <si>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</si>
  <si>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</si>
  <si>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</si>
  <si>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</si>
  <si>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</si>
  <si>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</si>
  <si>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</si>
  <si>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</si>
  <si>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</si>
  <si>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</si>
  <si>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</si>
  <si>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</si>
  <si>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</si>
  <si>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</si>
  <si>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</si>
  <si>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</si>
  <si>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</si>
  <si>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</si>
  <si>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</si>
  <si>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</si>
  <si>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</si>
  <si>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</si>
  <si>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</si>
  <si>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</si>
  <si>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</si>
  <si>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</si>
  <si>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</si>
  <si>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1.6</t>
  </si>
  <si>
    <t>1.1.2.1</t>
  </si>
  <si>
    <t>1.1.2.2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</si>
  <si>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</si>
  <si>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</si>
  <si>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</si>
  <si>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</si>
  <si>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</si>
  <si>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</si>
  <si>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</si>
  <si>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</si>
  <si>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</si>
  <si>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</si>
  <si>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</si>
  <si>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</si>
  <si>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</si>
  <si>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</si>
  <si>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</si>
  <si>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</si>
  <si>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</si>
  <si>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</si>
  <si>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</si>
  <si>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</si>
  <si>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</si>
  <si>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</si>
  <si>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</si>
  <si>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</si>
  <si>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</si>
  <si>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</si>
  <si>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</si>
  <si>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</si>
  <si>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</si>
  <si>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</si>
  <si>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</si>
  <si>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</si>
  <si>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</si>
  <si>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</si>
  <si>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</si>
  <si>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</si>
  <si>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</si>
  <si>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</si>
  <si>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</si>
  <si>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</si>
  <si>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</si>
  <si>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</si>
  <si>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</si>
  <si>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</si>
  <si>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</si>
  <si>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</si>
  <si>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</si>
  <si>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</si>
  <si>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</si>
  <si>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</si>
  <si>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</si>
  <si>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</si>
  <si>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</si>
  <si>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</si>
  <si>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</si>
  <si>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</si>
  <si>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</si>
  <si>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</si>
  <si>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</si>
  <si>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</si>
  <si>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</si>
  <si>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</si>
  <si>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</si>
  <si>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</si>
  <si>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</si>
  <si>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</si>
  <si>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</si>
  <si>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</si>
  <si>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</si>
  <si>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</si>
  <si>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</si>
  <si>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</si>
  <si>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</si>
  <si>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</si>
  <si>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</si>
  <si>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</si>
  <si>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</si>
  <si>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</si>
  <si>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</si>
  <si>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</si>
  <si>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</si>
  <si>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</si>
  <si>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</si>
  <si>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</si>
  <si>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</si>
  <si>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</si>
  <si>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</si>
  <si>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</si>
  <si>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</si>
  <si>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</si>
  <si>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</si>
  <si>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</si>
  <si>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</si>
  <si>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</si>
  <si>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</si>
  <si>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</si>
  <si>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</si>
  <si>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</si>
  <si>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</si>
  <si>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</si>
  <si>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</si>
  <si>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</si>
  <si>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>Финансирование капитальных вложений 2019 года, млн. рублей (с НДС)</t>
  </si>
  <si>
    <t>Освоение капитальных вложений 2019 года, млн. рублей (без НДС)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</si>
  <si>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</si>
  <si>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</si>
  <si>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</si>
  <si>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</si>
  <si>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за 3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</si>
</sst>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16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1" fillId="0" borderId="10" xfId="55" applyFont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9" fillId="0" borderId="0" xfId="37" applyFont="1" applyAlignment="1">
      <alignment horizontal="left" wrapText="1"/>
    </xf>
    <xf numFmtId="0" fontId="9" fillId="0" borderId="1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1" fillId="0" borderId="10" xfId="55" applyFont="1" applyBorder="1" applyAlignment="1">
      <alignment horizontal="center" vertical="center" wrapText="1"/>
    </xf>
    <xf numFmtId="2" fontId="41" fillId="0" borderId="10" xfId="55" applyNumberFormat="1" applyFont="1" applyFill="1" applyBorder="1" applyAlignment="1">
      <alignment horizontal="center" vertical="center"/>
    </xf>
    <xf numFmtId="2" fontId="41" fillId="0" borderId="10" xfId="55" applyNumberFormat="1" applyFont="1" applyFill="1" applyBorder="1" applyAlignment="1">
      <alignment horizontal="center" vertical="center" wrapText="1"/>
    </xf>
    <xf numFmtId="2" fontId="41" fillId="0" borderId="10" xfId="55" applyNumberFormat="1" applyFont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 wrapText="1"/>
    </xf>
    <xf numFmtId="2" fontId="31" fillId="0" borderId="10" xfId="55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2" fillId="0" borderId="10" xfId="0" applyNumberFormat="1" applyFont="1" applyFill="1" applyBorder="1" applyAlignment="1">
      <alignment horizontal="center" vertical="center" wrapText="1"/>
    </xf>
    <xf numFmtId="2" fontId="31" fillId="25" borderId="10" xfId="55" applyNumberFormat="1" applyFont="1" applyFill="1" applyBorder="1" applyAlignment="1">
      <alignment horizontal="center" vertical="center"/>
    </xf>
    <xf numFmtId="2" fontId="31" fillId="25" borderId="10" xfId="55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 wrapText="1"/>
    </xf>
    <xf numFmtId="168" fontId="9" fillId="26" borderId="10" xfId="0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 wrapText="1"/>
    </xf>
    <xf numFmtId="2" fontId="31" fillId="27" borderId="10" xfId="55" applyNumberFormat="1" applyFont="1" applyFill="1" applyBorder="1" applyAlignment="1">
      <alignment horizontal="center" vertical="center"/>
    </xf>
    <xf numFmtId="2" fontId="31" fillId="27" borderId="10" xfId="55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31" fillId="27" borderId="10" xfId="55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 wrapText="1"/>
    </xf>
    <xf numFmtId="0" fontId="31" fillId="27" borderId="10" xfId="55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/>
    </xf>
    <xf numFmtId="49" fontId="31" fillId="0" borderId="10" xfId="55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31" fillId="27" borderId="10" xfId="55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31" fillId="25" borderId="10" xfId="55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/>
    </xf>
    <xf numFmtId="49" fontId="43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42" fillId="0" borderId="10" xfId="37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/>
    </xf>
    <xf numFmtId="165" fontId="42" fillId="0" borderId="10" xfId="37" applyNumberFormat="1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37" applyNumberFormat="1" applyFont="1" applyFill="1" applyBorder="1" applyAlignment="1">
      <alignment horizontal="center" vertical="center"/>
    </xf>
    <xf numFmtId="165" fontId="9" fillId="27" borderId="10" xfId="0" applyNumberFormat="1" applyFont="1" applyFill="1" applyBorder="1" applyAlignment="1">
      <alignment horizontal="center" vertical="center" wrapText="1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168" fontId="9" fillId="25" borderId="10" xfId="37" applyNumberFormat="1" applyFont="1" applyFill="1" applyBorder="1" applyAlignment="1">
      <alignment horizontal="center" vertical="center" wrapText="1"/>
    </xf>
    <xf numFmtId="165" fontId="9" fillId="0" borderId="10" xfId="37" applyNumberFormat="1" applyFont="1" applyBorder="1" applyAlignment="1">
      <alignment horizontal="center" vertical="center"/>
    </xf>
    <xf numFmtId="49" fontId="43" fillId="27" borderId="10" xfId="0" applyNumberFormat="1" applyFont="1" applyFill="1" applyBorder="1" applyAlignment="1" applyProtection="1">
      <alignment horizontal="left" vertical="center" wrapText="1"/>
    </xf>
    <xf numFmtId="165" fontId="42" fillId="0" borderId="10" xfId="37" applyNumberFormat="1" applyFont="1" applyBorder="1" applyAlignment="1">
      <alignment horizontal="center" vertical="center"/>
    </xf>
    <xf numFmtId="168" fontId="9" fillId="0" borderId="10" xfId="37" applyNumberFormat="1" applyFont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 wrapText="1"/>
    </xf>
    <xf numFmtId="0" fontId="42" fillId="0" borderId="0" xfId="37" applyNumberFormat="1" applyFont="1"/>
    <xf numFmtId="0" fontId="9" fillId="0" borderId="0" xfId="37" applyNumberFormat="1" applyFont="1" applyFill="1"/>
    <xf numFmtId="165" fontId="4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0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16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3"/>
  <sheetViews>
    <sheetView tabSelected="1" view="pageBreakPreview" topLeftCell="A15" zoomScale="80" zoomScaleNormal="70" zoomScaleSheetLayoutView="80" workbookViewId="0">
      <pane xSplit="3" ySplit="5" topLeftCell="AT46" activePane="bottomRight" state="frozen"/>
      <selection activeCell="A15" sqref="A15"/>
      <selection pane="topRight" activeCell="D15" sqref="D15"/>
      <selection pane="bottomLeft" activeCell="A20" sqref="A20"/>
      <selection pane="bottomRight" activeCell="AX47" sqref="AX47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5" width="8.75" style="4" customWidth="1"/>
    <col min="6" max="6" width="6.25" style="4" customWidth="1"/>
    <col min="7" max="7" width="8.875" style="4" bestFit="1" customWidth="1"/>
    <col min="8" max="8" width="8.5" style="4" customWidth="1"/>
    <col min="9" max="11" width="6.25" style="4" customWidth="1"/>
    <col min="12" max="12" width="8.875" style="4" bestFit="1" customWidth="1"/>
    <col min="13" max="14" width="6.25" style="4" customWidth="1"/>
    <col min="15" max="15" width="8.75" style="4" customWidth="1"/>
    <col min="16" max="16" width="6.25" style="4" customWidth="1"/>
    <col min="17" max="17" width="8.875" style="4" bestFit="1" customWidth="1"/>
    <col min="18" max="18" width="8.625" style="4" customWidth="1"/>
    <col min="19" max="21" width="6.25" style="4" customWidth="1"/>
    <col min="22" max="22" width="8.875" style="4" bestFit="1" customWidth="1"/>
    <col min="23" max="24" width="6.25" style="4" customWidth="1"/>
    <col min="25" max="26" width="6.25" style="3" customWidth="1"/>
    <col min="27" max="27" width="8.875" style="3" bestFit="1" customWidth="1"/>
    <col min="28" max="29" width="6.25" style="3" customWidth="1"/>
    <col min="30" max="30" width="10" style="3" customWidth="1"/>
    <col min="31" max="31" width="8.25" style="3" customWidth="1"/>
    <col min="32" max="32" width="6.25" style="3" customWidth="1"/>
    <col min="33" max="33" width="8.875" style="3" bestFit="1" customWidth="1"/>
    <col min="34" max="34" width="9.125" style="3" customWidth="1"/>
    <col min="35" max="37" width="6.25" style="3" customWidth="1"/>
    <col min="38" max="38" width="8.875" style="3" bestFit="1" customWidth="1"/>
    <col min="39" max="40" width="6.25" style="3" customWidth="1"/>
    <col min="41" max="41" width="8.75" style="3" customWidth="1"/>
    <col min="42" max="42" width="6.25" style="3" customWidth="1"/>
    <col min="43" max="43" width="8.875" style="3" bestFit="1" customWidth="1"/>
    <col min="44" max="44" width="8.75" style="3" customWidth="1"/>
    <col min="45" max="47" width="6.25" style="3" customWidth="1"/>
    <col min="48" max="48" width="8.875" style="3" bestFit="1" customWidth="1"/>
    <col min="49" max="52" width="6.25" style="3" customWidth="1"/>
    <col min="53" max="53" width="8.875" style="3" bestFit="1" customWidth="1"/>
    <col min="54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94</v>
      </c>
    </row>
    <row r="2" spans="1:102" ht="18.75" x14ac:dyDescent="0.3">
      <c r="BC2" s="12" t="s">
        <v>0</v>
      </c>
    </row>
    <row r="3" spans="1:102" ht="18.75" x14ac:dyDescent="0.3">
      <c r="BC3" s="12" t="s">
        <v>95</v>
      </c>
    </row>
    <row r="4" spans="1:102" ht="18.75" x14ac:dyDescent="0.3">
      <c r="A4" s="97" t="s">
        <v>93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107" t="s">
        <v>201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20"/>
      <c r="BE5" s="20"/>
      <c r="BF5" s="20"/>
      <c r="BG5" s="20"/>
      <c r="BH5" s="20"/>
    </row>
    <row r="6" spans="1:102" s="5" customFormat="1" ht="18.75" customHeight="1" x14ac:dyDescent="0.3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20"/>
      <c r="BE6" s="20"/>
      <c r="BF6" s="20"/>
      <c r="BG6" s="20"/>
      <c r="BH6" s="20"/>
    </row>
    <row r="7" spans="1:102" ht="18.75" x14ac:dyDescent="0.25">
      <c r="A7" s="98" t="s">
        <v>97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99" t="s">
        <v>37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97" t="s">
        <v>194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1"/>
      <c r="CW10" s="1"/>
      <c r="CX10" s="1"/>
    </row>
    <row r="11" spans="1:102" ht="18.75" x14ac:dyDescent="0.3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1"/>
      <c r="CW11" s="1"/>
      <c r="CX11" s="1"/>
    </row>
    <row r="12" spans="1:102" ht="18.75" x14ac:dyDescent="0.3">
      <c r="A12" s="97" t="s">
        <v>98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</row>
    <row r="13" spans="1:102" x14ac:dyDescent="0.25">
      <c r="A13" s="106" t="s">
        <v>45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110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</row>
    <row r="15" spans="1:102" ht="51.75" customHeight="1" x14ac:dyDescent="0.25">
      <c r="A15" s="111" t="s">
        <v>7</v>
      </c>
      <c r="B15" s="109" t="s">
        <v>5</v>
      </c>
      <c r="C15" s="101" t="s">
        <v>1</v>
      </c>
      <c r="D15" s="109" t="s">
        <v>195</v>
      </c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 t="s">
        <v>196</v>
      </c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</row>
    <row r="16" spans="1:102" ht="51.75" customHeight="1" x14ac:dyDescent="0.25">
      <c r="A16" s="111"/>
      <c r="B16" s="109"/>
      <c r="C16" s="112"/>
      <c r="D16" s="18" t="s">
        <v>2</v>
      </c>
      <c r="E16" s="113" t="s">
        <v>3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5"/>
      <c r="AD16" s="18" t="s">
        <v>2</v>
      </c>
      <c r="AE16" s="113" t="s">
        <v>3</v>
      </c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5"/>
    </row>
    <row r="17" spans="1:55" ht="22.5" customHeight="1" x14ac:dyDescent="0.25">
      <c r="A17" s="111"/>
      <c r="B17" s="109"/>
      <c r="C17" s="112"/>
      <c r="D17" s="101" t="s">
        <v>4</v>
      </c>
      <c r="E17" s="113" t="s">
        <v>4</v>
      </c>
      <c r="F17" s="114"/>
      <c r="G17" s="114"/>
      <c r="H17" s="114"/>
      <c r="I17" s="115"/>
      <c r="J17" s="96" t="s">
        <v>8</v>
      </c>
      <c r="K17" s="96"/>
      <c r="L17" s="96"/>
      <c r="M17" s="96"/>
      <c r="N17" s="96"/>
      <c r="O17" s="96" t="s">
        <v>9</v>
      </c>
      <c r="P17" s="96"/>
      <c r="Q17" s="96"/>
      <c r="R17" s="96"/>
      <c r="S17" s="96"/>
      <c r="T17" s="96" t="s">
        <v>11</v>
      </c>
      <c r="U17" s="96"/>
      <c r="V17" s="96"/>
      <c r="W17" s="96"/>
      <c r="X17" s="96"/>
      <c r="Y17" s="100" t="s">
        <v>10</v>
      </c>
      <c r="Z17" s="100"/>
      <c r="AA17" s="100"/>
      <c r="AB17" s="100"/>
      <c r="AC17" s="100"/>
      <c r="AD17" s="101" t="s">
        <v>4</v>
      </c>
      <c r="AE17" s="113" t="s">
        <v>4</v>
      </c>
      <c r="AF17" s="114"/>
      <c r="AG17" s="114"/>
      <c r="AH17" s="114"/>
      <c r="AI17" s="115"/>
      <c r="AJ17" s="96" t="s">
        <v>8</v>
      </c>
      <c r="AK17" s="96"/>
      <c r="AL17" s="96"/>
      <c r="AM17" s="96"/>
      <c r="AN17" s="96"/>
      <c r="AO17" s="96" t="s">
        <v>9</v>
      </c>
      <c r="AP17" s="96"/>
      <c r="AQ17" s="96"/>
      <c r="AR17" s="96"/>
      <c r="AS17" s="96"/>
      <c r="AT17" s="96" t="s">
        <v>11</v>
      </c>
      <c r="AU17" s="96"/>
      <c r="AV17" s="96"/>
      <c r="AW17" s="96"/>
      <c r="AX17" s="96"/>
      <c r="AY17" s="100" t="s">
        <v>10</v>
      </c>
      <c r="AZ17" s="100"/>
      <c r="BA17" s="100"/>
      <c r="BB17" s="100"/>
      <c r="BC17" s="100"/>
    </row>
    <row r="18" spans="1:55" ht="194.25" customHeight="1" x14ac:dyDescent="0.25">
      <c r="A18" s="111"/>
      <c r="B18" s="109"/>
      <c r="C18" s="102"/>
      <c r="D18" s="102"/>
      <c r="E18" s="10" t="s">
        <v>96</v>
      </c>
      <c r="F18" s="10" t="s">
        <v>42</v>
      </c>
      <c r="G18" s="10" t="s">
        <v>43</v>
      </c>
      <c r="H18" s="10" t="s">
        <v>6</v>
      </c>
      <c r="I18" s="10" t="s">
        <v>44</v>
      </c>
      <c r="J18" s="10" t="s">
        <v>96</v>
      </c>
      <c r="K18" s="10" t="s">
        <v>42</v>
      </c>
      <c r="L18" s="10" t="s">
        <v>43</v>
      </c>
      <c r="M18" s="10" t="s">
        <v>6</v>
      </c>
      <c r="N18" s="10" t="s">
        <v>44</v>
      </c>
      <c r="O18" s="10" t="s">
        <v>96</v>
      </c>
      <c r="P18" s="10" t="s">
        <v>42</v>
      </c>
      <c r="Q18" s="10" t="s">
        <v>43</v>
      </c>
      <c r="R18" s="10" t="s">
        <v>6</v>
      </c>
      <c r="S18" s="10" t="s">
        <v>44</v>
      </c>
      <c r="T18" s="10" t="s">
        <v>96</v>
      </c>
      <c r="U18" s="10" t="s">
        <v>42</v>
      </c>
      <c r="V18" s="10" t="s">
        <v>43</v>
      </c>
      <c r="W18" s="10" t="s">
        <v>6</v>
      </c>
      <c r="X18" s="10" t="s">
        <v>44</v>
      </c>
      <c r="Y18" s="10" t="s">
        <v>96</v>
      </c>
      <c r="Z18" s="10" t="s">
        <v>42</v>
      </c>
      <c r="AA18" s="10" t="s">
        <v>43</v>
      </c>
      <c r="AB18" s="10" t="s">
        <v>6</v>
      </c>
      <c r="AC18" s="10" t="s">
        <v>44</v>
      </c>
      <c r="AD18" s="102"/>
      <c r="AE18" s="10" t="s">
        <v>96</v>
      </c>
      <c r="AF18" s="10" t="s">
        <v>42</v>
      </c>
      <c r="AG18" s="10" t="s">
        <v>43</v>
      </c>
      <c r="AH18" s="10" t="s">
        <v>6</v>
      </c>
      <c r="AI18" s="10" t="s">
        <v>44</v>
      </c>
      <c r="AJ18" s="10" t="s">
        <v>96</v>
      </c>
      <c r="AK18" s="10" t="s">
        <v>42</v>
      </c>
      <c r="AL18" s="10" t="s">
        <v>43</v>
      </c>
      <c r="AM18" s="10" t="s">
        <v>6</v>
      </c>
      <c r="AN18" s="10" t="s">
        <v>44</v>
      </c>
      <c r="AO18" s="10" t="s">
        <v>96</v>
      </c>
      <c r="AP18" s="10" t="s">
        <v>42</v>
      </c>
      <c r="AQ18" s="10" t="s">
        <v>43</v>
      </c>
      <c r="AR18" s="10" t="s">
        <v>6</v>
      </c>
      <c r="AS18" s="10" t="s">
        <v>44</v>
      </c>
      <c r="AT18" s="10" t="s">
        <v>96</v>
      </c>
      <c r="AU18" s="10" t="s">
        <v>42</v>
      </c>
      <c r="AV18" s="10" t="s">
        <v>43</v>
      </c>
      <c r="AW18" s="10" t="s">
        <v>6</v>
      </c>
      <c r="AX18" s="10" t="s">
        <v>44</v>
      </c>
      <c r="AY18" s="10" t="s">
        <v>96</v>
      </c>
      <c r="AZ18" s="10" t="s">
        <v>42</v>
      </c>
      <c r="BA18" s="10" t="s">
        <v>43</v>
      </c>
      <c r="BB18" s="10" t="s">
        <v>6</v>
      </c>
      <c r="BC18" s="10" t="s">
        <v>44</v>
      </c>
    </row>
    <row r="19" spans="1:55" s="9" customFormat="1" x14ac:dyDescent="0.25">
      <c r="A19" s="25">
        <v>1</v>
      </c>
      <c r="B19" s="26">
        <v>2</v>
      </c>
      <c r="C19" s="26">
        <f>B19+1</f>
        <v>3</v>
      </c>
      <c r="D19" s="26">
        <v>4</v>
      </c>
      <c r="E19" s="26" t="s">
        <v>12</v>
      </c>
      <c r="F19" s="26" t="s">
        <v>13</v>
      </c>
      <c r="G19" s="26" t="s">
        <v>14</v>
      </c>
      <c r="H19" s="26" t="s">
        <v>15</v>
      </c>
      <c r="I19" s="26" t="s">
        <v>16</v>
      </c>
      <c r="J19" s="26" t="s">
        <v>17</v>
      </c>
      <c r="K19" s="26" t="s">
        <v>18</v>
      </c>
      <c r="L19" s="26" t="s">
        <v>19</v>
      </c>
      <c r="M19" s="26" t="s">
        <v>20</v>
      </c>
      <c r="N19" s="26" t="s">
        <v>21</v>
      </c>
      <c r="O19" s="26" t="s">
        <v>22</v>
      </c>
      <c r="P19" s="26" t="s">
        <v>23</v>
      </c>
      <c r="Q19" s="26" t="s">
        <v>24</v>
      </c>
      <c r="R19" s="26" t="s">
        <v>25</v>
      </c>
      <c r="S19" s="26" t="s">
        <v>26</v>
      </c>
      <c r="T19" s="26" t="s">
        <v>27</v>
      </c>
      <c r="U19" s="26" t="s">
        <v>28</v>
      </c>
      <c r="V19" s="26" t="s">
        <v>29</v>
      </c>
      <c r="W19" s="26" t="s">
        <v>30</v>
      </c>
      <c r="X19" s="26" t="s">
        <v>31</v>
      </c>
      <c r="Y19" s="26" t="s">
        <v>32</v>
      </c>
      <c r="Z19" s="26" t="s">
        <v>33</v>
      </c>
      <c r="AA19" s="26" t="s">
        <v>34</v>
      </c>
      <c r="AB19" s="26" t="s">
        <v>35</v>
      </c>
      <c r="AC19" s="26" t="s">
        <v>36</v>
      </c>
      <c r="AD19" s="26">
        <v>6</v>
      </c>
      <c r="AE19" s="26" t="s">
        <v>38</v>
      </c>
      <c r="AF19" s="26" t="s">
        <v>39</v>
      </c>
      <c r="AG19" s="26" t="s">
        <v>40</v>
      </c>
      <c r="AH19" s="26" t="s">
        <v>41</v>
      </c>
      <c r="AI19" s="26" t="s">
        <v>69</v>
      </c>
      <c r="AJ19" s="26" t="s">
        <v>70</v>
      </c>
      <c r="AK19" s="26" t="s">
        <v>71</v>
      </c>
      <c r="AL19" s="26" t="s">
        <v>72</v>
      </c>
      <c r="AM19" s="26" t="s">
        <v>73</v>
      </c>
      <c r="AN19" s="26" t="s">
        <v>74</v>
      </c>
      <c r="AO19" s="26" t="s">
        <v>75</v>
      </c>
      <c r="AP19" s="26" t="s">
        <v>76</v>
      </c>
      <c r="AQ19" s="26" t="s">
        <v>77</v>
      </c>
      <c r="AR19" s="26" t="s">
        <v>78</v>
      </c>
      <c r="AS19" s="26" t="s">
        <v>79</v>
      </c>
      <c r="AT19" s="26" t="s">
        <v>80</v>
      </c>
      <c r="AU19" s="26" t="s">
        <v>81</v>
      </c>
      <c r="AV19" s="26" t="s">
        <v>82</v>
      </c>
      <c r="AW19" s="26" t="s">
        <v>83</v>
      </c>
      <c r="AX19" s="26" t="s">
        <v>84</v>
      </c>
      <c r="AY19" s="26" t="s">
        <v>85</v>
      </c>
      <c r="AZ19" s="26" t="s">
        <v>86</v>
      </c>
      <c r="BA19" s="26" t="s">
        <v>87</v>
      </c>
      <c r="BB19" s="26" t="s">
        <v>88</v>
      </c>
      <c r="BC19" s="26" t="s">
        <v>89</v>
      </c>
    </row>
    <row r="20" spans="1:55" s="93" customFormat="1" ht="47.25" x14ac:dyDescent="0.25">
      <c r="A20" s="31">
        <v>0</v>
      </c>
      <c r="B20" s="32" t="s">
        <v>46</v>
      </c>
      <c r="C20" s="33" t="s">
        <v>99</v>
      </c>
      <c r="D20" s="77">
        <f>D21+D22+D23+D24+D25+D26</f>
        <v>22.081</v>
      </c>
      <c r="E20" s="90">
        <f t="shared" ref="E20:BC20" si="0">E21+E22+E23+E24+E25+E26</f>
        <v>31.930501629999998</v>
      </c>
      <c r="F20" s="90">
        <f t="shared" si="0"/>
        <v>2.3799591500000004</v>
      </c>
      <c r="G20" s="90">
        <f t="shared" si="0"/>
        <v>13.47504464</v>
      </c>
      <c r="H20" s="90">
        <f t="shared" si="0"/>
        <v>14.087069190000001</v>
      </c>
      <c r="I20" s="90">
        <f t="shared" si="0"/>
        <v>1.9884286499999999</v>
      </c>
      <c r="J20" s="90">
        <f t="shared" si="0"/>
        <v>1.48319998</v>
      </c>
      <c r="K20" s="90">
        <f t="shared" si="0"/>
        <v>0.76995915000000004</v>
      </c>
      <c r="L20" s="90">
        <f t="shared" si="0"/>
        <v>0</v>
      </c>
      <c r="M20" s="90">
        <f t="shared" si="0"/>
        <v>5.4337260000000005E-2</v>
      </c>
      <c r="N20" s="90">
        <f t="shared" si="0"/>
        <v>0.65890356999999999</v>
      </c>
      <c r="O20" s="90">
        <f t="shared" si="0"/>
        <v>26.675689480000003</v>
      </c>
      <c r="P20" s="90">
        <f t="shared" si="0"/>
        <v>1.61</v>
      </c>
      <c r="Q20" s="90">
        <f t="shared" si="0"/>
        <v>10.53468</v>
      </c>
      <c r="R20" s="90">
        <f t="shared" si="0"/>
        <v>13.889191930000001</v>
      </c>
      <c r="S20" s="90">
        <f t="shared" si="0"/>
        <v>0.64181755000000007</v>
      </c>
      <c r="T20" s="90">
        <f t="shared" si="0"/>
        <v>3.77161217</v>
      </c>
      <c r="U20" s="90">
        <f t="shared" si="0"/>
        <v>0</v>
      </c>
      <c r="V20" s="90">
        <f t="shared" si="0"/>
        <v>2.9403646399999999</v>
      </c>
      <c r="W20" s="90">
        <f t="shared" si="0"/>
        <v>0.14354</v>
      </c>
      <c r="X20" s="90">
        <f t="shared" si="0"/>
        <v>0.68770752999999996</v>
      </c>
      <c r="Y20" s="90">
        <f t="shared" si="0"/>
        <v>0</v>
      </c>
      <c r="Z20" s="90">
        <f t="shared" si="0"/>
        <v>0</v>
      </c>
      <c r="AA20" s="90">
        <f t="shared" si="0"/>
        <v>0</v>
      </c>
      <c r="AB20" s="90">
        <f t="shared" si="0"/>
        <v>0</v>
      </c>
      <c r="AC20" s="90">
        <f t="shared" si="0"/>
        <v>0</v>
      </c>
      <c r="AD20" s="90">
        <f t="shared" si="0"/>
        <v>13.873333333333333</v>
      </c>
      <c r="AE20" s="90">
        <f t="shared" si="0"/>
        <v>55.630220060000013</v>
      </c>
      <c r="AF20" s="90">
        <f t="shared" si="0"/>
        <v>2.2999999999999998</v>
      </c>
      <c r="AG20" s="90">
        <f t="shared" si="0"/>
        <v>37.634099999999997</v>
      </c>
      <c r="AH20" s="90">
        <f t="shared" si="0"/>
        <v>13.47537797</v>
      </c>
      <c r="AI20" s="90">
        <f t="shared" si="0"/>
        <v>2.2207420899999999</v>
      </c>
      <c r="AJ20" s="90">
        <f t="shared" si="0"/>
        <v>0.84758153999999997</v>
      </c>
      <c r="AK20" s="90">
        <f t="shared" si="0"/>
        <v>0</v>
      </c>
      <c r="AL20" s="90">
        <f t="shared" si="0"/>
        <v>0</v>
      </c>
      <c r="AM20" s="90">
        <f t="shared" si="0"/>
        <v>0.18867797000000003</v>
      </c>
      <c r="AN20" s="90">
        <f t="shared" si="0"/>
        <v>0.65890356999999999</v>
      </c>
      <c r="AO20" s="90">
        <f t="shared" si="0"/>
        <v>53.974930990000004</v>
      </c>
      <c r="AP20" s="90">
        <f t="shared" si="0"/>
        <v>2.2999999999999998</v>
      </c>
      <c r="AQ20" s="90">
        <f t="shared" si="0"/>
        <v>37.634099999999997</v>
      </c>
      <c r="AR20" s="90">
        <f t="shared" si="0"/>
        <v>13.166700000000001</v>
      </c>
      <c r="AS20" s="90">
        <f t="shared" si="0"/>
        <v>0.87413099000000005</v>
      </c>
      <c r="AT20" s="90">
        <f t="shared" si="0"/>
        <v>0.80770752999999995</v>
      </c>
      <c r="AU20" s="90">
        <f t="shared" si="0"/>
        <v>0</v>
      </c>
      <c r="AV20" s="90">
        <f t="shared" si="0"/>
        <v>0</v>
      </c>
      <c r="AW20" s="90">
        <f t="shared" si="0"/>
        <v>0.12</v>
      </c>
      <c r="AX20" s="90">
        <f t="shared" si="0"/>
        <v>0.68770752999999996</v>
      </c>
      <c r="AY20" s="90">
        <f t="shared" si="0"/>
        <v>0</v>
      </c>
      <c r="AZ20" s="90">
        <f t="shared" si="0"/>
        <v>0</v>
      </c>
      <c r="BA20" s="90">
        <f t="shared" si="0"/>
        <v>0</v>
      </c>
      <c r="BB20" s="90">
        <f t="shared" si="0"/>
        <v>0</v>
      </c>
      <c r="BC20" s="90">
        <f t="shared" si="0"/>
        <v>0</v>
      </c>
    </row>
    <row r="21" spans="1:55" s="9" customFormat="1" ht="31.5" x14ac:dyDescent="0.25">
      <c r="A21" s="34" t="s">
        <v>100</v>
      </c>
      <c r="B21" s="35" t="s">
        <v>101</v>
      </c>
      <c r="C21" s="36" t="s">
        <v>99</v>
      </c>
      <c r="D21" s="78">
        <f>D28</f>
        <v>0</v>
      </c>
      <c r="E21" s="88">
        <f t="shared" ref="E21:BC21" si="1">E28</f>
        <v>19.055225059999998</v>
      </c>
      <c r="F21" s="88">
        <f t="shared" si="1"/>
        <v>2.0124591500000002</v>
      </c>
      <c r="G21" s="88">
        <f t="shared" si="1"/>
        <v>10.53468</v>
      </c>
      <c r="H21" s="88">
        <f t="shared" si="1"/>
        <v>4.5196572599999998</v>
      </c>
      <c r="I21" s="88">
        <f t="shared" si="1"/>
        <v>1.9884286499999999</v>
      </c>
      <c r="J21" s="88">
        <f t="shared" si="1"/>
        <v>1.11569998</v>
      </c>
      <c r="K21" s="88">
        <f t="shared" si="1"/>
        <v>0.40245915000000004</v>
      </c>
      <c r="L21" s="88">
        <f t="shared" si="1"/>
        <v>0</v>
      </c>
      <c r="M21" s="88">
        <f t="shared" si="1"/>
        <v>5.4337260000000005E-2</v>
      </c>
      <c r="N21" s="88">
        <f t="shared" si="1"/>
        <v>0.65890356999999999</v>
      </c>
      <c r="O21" s="88">
        <f t="shared" si="1"/>
        <v>17.251817550000002</v>
      </c>
      <c r="P21" s="88">
        <f t="shared" si="1"/>
        <v>1.61</v>
      </c>
      <c r="Q21" s="88">
        <f t="shared" si="1"/>
        <v>10.53468</v>
      </c>
      <c r="R21" s="88">
        <f t="shared" si="1"/>
        <v>4.4653200000000002</v>
      </c>
      <c r="S21" s="88">
        <f t="shared" si="1"/>
        <v>0.64181755000000007</v>
      </c>
      <c r="T21" s="88">
        <f t="shared" si="1"/>
        <v>0.68770752999999996</v>
      </c>
      <c r="U21" s="88">
        <f t="shared" si="1"/>
        <v>0</v>
      </c>
      <c r="V21" s="88">
        <f t="shared" si="1"/>
        <v>0</v>
      </c>
      <c r="W21" s="88">
        <f t="shared" si="1"/>
        <v>0</v>
      </c>
      <c r="X21" s="88">
        <f t="shared" si="1"/>
        <v>0.68770752999999996</v>
      </c>
      <c r="Y21" s="88">
        <f t="shared" si="1"/>
        <v>0</v>
      </c>
      <c r="Z21" s="88">
        <f t="shared" si="1"/>
        <v>0</v>
      </c>
      <c r="AA21" s="88">
        <f t="shared" si="1"/>
        <v>0</v>
      </c>
      <c r="AB21" s="88">
        <f t="shared" si="1"/>
        <v>0</v>
      </c>
      <c r="AC21" s="88">
        <f t="shared" si="1"/>
        <v>0</v>
      </c>
      <c r="AD21" s="88">
        <f t="shared" si="1"/>
        <v>0</v>
      </c>
      <c r="AE21" s="88">
        <f t="shared" si="1"/>
        <v>45.993279350000009</v>
      </c>
      <c r="AF21" s="88">
        <f t="shared" si="1"/>
        <v>2.2999999999999998</v>
      </c>
      <c r="AG21" s="88">
        <f t="shared" si="1"/>
        <v>37.634099999999997</v>
      </c>
      <c r="AH21" s="88">
        <f t="shared" si="1"/>
        <v>3.8384372600000001</v>
      </c>
      <c r="AI21" s="88">
        <f t="shared" si="1"/>
        <v>2.2207420899999999</v>
      </c>
      <c r="AJ21" s="88">
        <f t="shared" si="1"/>
        <v>0.71324082999999994</v>
      </c>
      <c r="AK21" s="88">
        <f t="shared" si="1"/>
        <v>0</v>
      </c>
      <c r="AL21" s="88">
        <f t="shared" si="1"/>
        <v>0</v>
      </c>
      <c r="AM21" s="88">
        <f t="shared" si="1"/>
        <v>5.4337260000000005E-2</v>
      </c>
      <c r="AN21" s="88">
        <f t="shared" si="1"/>
        <v>0.65890356999999999</v>
      </c>
      <c r="AO21" s="88">
        <f t="shared" si="1"/>
        <v>44.592330990000001</v>
      </c>
      <c r="AP21" s="88">
        <f t="shared" si="1"/>
        <v>2.2999999999999998</v>
      </c>
      <c r="AQ21" s="88">
        <f t="shared" si="1"/>
        <v>37.634099999999997</v>
      </c>
      <c r="AR21" s="88">
        <f t="shared" si="1"/>
        <v>3.7841</v>
      </c>
      <c r="AS21" s="88">
        <f t="shared" si="1"/>
        <v>0.87413099000000005</v>
      </c>
      <c r="AT21" s="88">
        <f t="shared" si="1"/>
        <v>0.68770752999999996</v>
      </c>
      <c r="AU21" s="88">
        <f t="shared" si="1"/>
        <v>0</v>
      </c>
      <c r="AV21" s="88">
        <f t="shared" si="1"/>
        <v>0</v>
      </c>
      <c r="AW21" s="88">
        <f t="shared" si="1"/>
        <v>0</v>
      </c>
      <c r="AX21" s="88">
        <f t="shared" si="1"/>
        <v>0.68770752999999996</v>
      </c>
      <c r="AY21" s="88">
        <f t="shared" si="1"/>
        <v>0</v>
      </c>
      <c r="AZ21" s="88">
        <f t="shared" si="1"/>
        <v>0</v>
      </c>
      <c r="BA21" s="88">
        <f t="shared" si="1"/>
        <v>0</v>
      </c>
      <c r="BB21" s="88">
        <f t="shared" si="1"/>
        <v>0</v>
      </c>
      <c r="BC21" s="88">
        <f t="shared" si="1"/>
        <v>0</v>
      </c>
    </row>
    <row r="22" spans="1:55" s="9" customFormat="1" ht="47.25" x14ac:dyDescent="0.25">
      <c r="A22" s="34" t="s">
        <v>102</v>
      </c>
      <c r="B22" s="35" t="s">
        <v>103</v>
      </c>
      <c r="C22" s="36" t="s">
        <v>99</v>
      </c>
      <c r="D22" s="78">
        <f>D49</f>
        <v>16.393999999999998</v>
      </c>
      <c r="E22" s="88">
        <f t="shared" ref="E22:BC22" si="2">E49</f>
        <v>0</v>
      </c>
      <c r="F22" s="88">
        <f t="shared" si="2"/>
        <v>0</v>
      </c>
      <c r="G22" s="88">
        <f t="shared" si="2"/>
        <v>0</v>
      </c>
      <c r="H22" s="88">
        <f t="shared" si="2"/>
        <v>0</v>
      </c>
      <c r="I22" s="88">
        <f t="shared" si="2"/>
        <v>0</v>
      </c>
      <c r="J22" s="88">
        <f t="shared" si="2"/>
        <v>0</v>
      </c>
      <c r="K22" s="88">
        <f t="shared" si="2"/>
        <v>0</v>
      </c>
      <c r="L22" s="88">
        <f t="shared" si="2"/>
        <v>0</v>
      </c>
      <c r="M22" s="88">
        <f t="shared" si="2"/>
        <v>0</v>
      </c>
      <c r="N22" s="88">
        <f t="shared" si="2"/>
        <v>0</v>
      </c>
      <c r="O22" s="88">
        <f t="shared" si="2"/>
        <v>0</v>
      </c>
      <c r="P22" s="88">
        <f t="shared" si="2"/>
        <v>0</v>
      </c>
      <c r="Q22" s="88">
        <f t="shared" si="2"/>
        <v>0</v>
      </c>
      <c r="R22" s="88">
        <f t="shared" si="2"/>
        <v>0</v>
      </c>
      <c r="S22" s="88">
        <f t="shared" si="2"/>
        <v>0</v>
      </c>
      <c r="T22" s="88">
        <f t="shared" si="2"/>
        <v>0</v>
      </c>
      <c r="U22" s="88">
        <f t="shared" si="2"/>
        <v>0</v>
      </c>
      <c r="V22" s="88">
        <f t="shared" si="2"/>
        <v>0</v>
      </c>
      <c r="W22" s="88">
        <f t="shared" si="2"/>
        <v>0</v>
      </c>
      <c r="X22" s="88">
        <f t="shared" si="2"/>
        <v>0</v>
      </c>
      <c r="Y22" s="88">
        <f t="shared" si="2"/>
        <v>0</v>
      </c>
      <c r="Z22" s="88">
        <f t="shared" si="2"/>
        <v>0</v>
      </c>
      <c r="AA22" s="88">
        <f t="shared" si="2"/>
        <v>0</v>
      </c>
      <c r="AB22" s="88">
        <f t="shared" si="2"/>
        <v>0</v>
      </c>
      <c r="AC22" s="88">
        <f t="shared" si="2"/>
        <v>0</v>
      </c>
      <c r="AD22" s="88">
        <f t="shared" si="2"/>
        <v>13.873333333333333</v>
      </c>
      <c r="AE22" s="88">
        <f t="shared" si="2"/>
        <v>0</v>
      </c>
      <c r="AF22" s="88">
        <f t="shared" si="2"/>
        <v>0</v>
      </c>
      <c r="AG22" s="88">
        <f t="shared" si="2"/>
        <v>0</v>
      </c>
      <c r="AH22" s="88">
        <f t="shared" si="2"/>
        <v>0</v>
      </c>
      <c r="AI22" s="88">
        <f t="shared" si="2"/>
        <v>0</v>
      </c>
      <c r="AJ22" s="88">
        <f t="shared" si="2"/>
        <v>0</v>
      </c>
      <c r="AK22" s="88">
        <f t="shared" si="2"/>
        <v>0</v>
      </c>
      <c r="AL22" s="88">
        <f t="shared" si="2"/>
        <v>0</v>
      </c>
      <c r="AM22" s="88">
        <f t="shared" si="2"/>
        <v>0</v>
      </c>
      <c r="AN22" s="88">
        <f t="shared" si="2"/>
        <v>0</v>
      </c>
      <c r="AO22" s="88">
        <f t="shared" si="2"/>
        <v>0</v>
      </c>
      <c r="AP22" s="88">
        <f t="shared" si="2"/>
        <v>0</v>
      </c>
      <c r="AQ22" s="88">
        <f t="shared" si="2"/>
        <v>0</v>
      </c>
      <c r="AR22" s="88">
        <f t="shared" si="2"/>
        <v>0</v>
      </c>
      <c r="AS22" s="88">
        <f t="shared" si="2"/>
        <v>0</v>
      </c>
      <c r="AT22" s="88">
        <f t="shared" si="2"/>
        <v>0</v>
      </c>
      <c r="AU22" s="88">
        <f t="shared" si="2"/>
        <v>0</v>
      </c>
      <c r="AV22" s="88">
        <f t="shared" si="2"/>
        <v>0</v>
      </c>
      <c r="AW22" s="88">
        <f t="shared" si="2"/>
        <v>0</v>
      </c>
      <c r="AX22" s="88">
        <f t="shared" si="2"/>
        <v>0</v>
      </c>
      <c r="AY22" s="88">
        <f t="shared" si="2"/>
        <v>0</v>
      </c>
      <c r="AZ22" s="88">
        <f t="shared" si="2"/>
        <v>0</v>
      </c>
      <c r="BA22" s="88">
        <f t="shared" si="2"/>
        <v>0</v>
      </c>
      <c r="BB22" s="88">
        <f t="shared" si="2"/>
        <v>0</v>
      </c>
      <c r="BC22" s="88">
        <f t="shared" si="2"/>
        <v>0</v>
      </c>
    </row>
    <row r="23" spans="1:55" s="9" customFormat="1" ht="94.5" x14ac:dyDescent="0.25">
      <c r="A23" s="35" t="s">
        <v>104</v>
      </c>
      <c r="B23" s="35" t="s">
        <v>105</v>
      </c>
      <c r="C23" s="37" t="s">
        <v>99</v>
      </c>
      <c r="D23" s="78">
        <f>D72</f>
        <v>0</v>
      </c>
      <c r="E23" s="88">
        <f t="shared" ref="E23:BC23" si="3">E72</f>
        <v>0</v>
      </c>
      <c r="F23" s="88">
        <f t="shared" si="3"/>
        <v>0</v>
      </c>
      <c r="G23" s="88">
        <f t="shared" si="3"/>
        <v>0</v>
      </c>
      <c r="H23" s="88">
        <f t="shared" si="3"/>
        <v>0</v>
      </c>
      <c r="I23" s="88">
        <f t="shared" si="3"/>
        <v>0</v>
      </c>
      <c r="J23" s="88">
        <f t="shared" si="3"/>
        <v>0</v>
      </c>
      <c r="K23" s="88">
        <f t="shared" si="3"/>
        <v>0</v>
      </c>
      <c r="L23" s="88">
        <f t="shared" si="3"/>
        <v>0</v>
      </c>
      <c r="M23" s="88">
        <f t="shared" si="3"/>
        <v>0</v>
      </c>
      <c r="N23" s="88">
        <f t="shared" si="3"/>
        <v>0</v>
      </c>
      <c r="O23" s="88">
        <f t="shared" si="3"/>
        <v>0</v>
      </c>
      <c r="P23" s="88">
        <f t="shared" si="3"/>
        <v>0</v>
      </c>
      <c r="Q23" s="88">
        <f t="shared" si="3"/>
        <v>0</v>
      </c>
      <c r="R23" s="88">
        <f t="shared" si="3"/>
        <v>0</v>
      </c>
      <c r="S23" s="88">
        <f t="shared" si="3"/>
        <v>0</v>
      </c>
      <c r="T23" s="88">
        <f t="shared" si="3"/>
        <v>0</v>
      </c>
      <c r="U23" s="88">
        <f t="shared" si="3"/>
        <v>0</v>
      </c>
      <c r="V23" s="88">
        <f t="shared" si="3"/>
        <v>0</v>
      </c>
      <c r="W23" s="88">
        <f t="shared" si="3"/>
        <v>0</v>
      </c>
      <c r="X23" s="88">
        <f t="shared" si="3"/>
        <v>0</v>
      </c>
      <c r="Y23" s="88">
        <f t="shared" si="3"/>
        <v>0</v>
      </c>
      <c r="Z23" s="88">
        <f t="shared" si="3"/>
        <v>0</v>
      </c>
      <c r="AA23" s="88">
        <f t="shared" si="3"/>
        <v>0</v>
      </c>
      <c r="AB23" s="88">
        <f t="shared" si="3"/>
        <v>0</v>
      </c>
      <c r="AC23" s="88">
        <f t="shared" si="3"/>
        <v>0</v>
      </c>
      <c r="AD23" s="88">
        <f t="shared" si="3"/>
        <v>0</v>
      </c>
      <c r="AE23" s="88">
        <f t="shared" si="3"/>
        <v>0</v>
      </c>
      <c r="AF23" s="88">
        <f t="shared" si="3"/>
        <v>0</v>
      </c>
      <c r="AG23" s="88">
        <f t="shared" si="3"/>
        <v>0</v>
      </c>
      <c r="AH23" s="88">
        <f t="shared" si="3"/>
        <v>0</v>
      </c>
      <c r="AI23" s="88">
        <f t="shared" si="3"/>
        <v>0</v>
      </c>
      <c r="AJ23" s="88">
        <f t="shared" si="3"/>
        <v>0</v>
      </c>
      <c r="AK23" s="88">
        <f t="shared" si="3"/>
        <v>0</v>
      </c>
      <c r="AL23" s="88">
        <f t="shared" si="3"/>
        <v>0</v>
      </c>
      <c r="AM23" s="88">
        <f t="shared" si="3"/>
        <v>0</v>
      </c>
      <c r="AN23" s="88">
        <f t="shared" si="3"/>
        <v>0</v>
      </c>
      <c r="AO23" s="88">
        <f t="shared" si="3"/>
        <v>0</v>
      </c>
      <c r="AP23" s="88">
        <f t="shared" si="3"/>
        <v>0</v>
      </c>
      <c r="AQ23" s="88">
        <f t="shared" si="3"/>
        <v>0</v>
      </c>
      <c r="AR23" s="88">
        <f t="shared" si="3"/>
        <v>0</v>
      </c>
      <c r="AS23" s="88">
        <f t="shared" si="3"/>
        <v>0</v>
      </c>
      <c r="AT23" s="88">
        <f t="shared" si="3"/>
        <v>0</v>
      </c>
      <c r="AU23" s="88">
        <f t="shared" si="3"/>
        <v>0</v>
      </c>
      <c r="AV23" s="88">
        <f t="shared" si="3"/>
        <v>0</v>
      </c>
      <c r="AW23" s="88">
        <f t="shared" si="3"/>
        <v>0</v>
      </c>
      <c r="AX23" s="88">
        <f t="shared" si="3"/>
        <v>0</v>
      </c>
      <c r="AY23" s="88">
        <f t="shared" si="3"/>
        <v>0</v>
      </c>
      <c r="AZ23" s="88">
        <f t="shared" si="3"/>
        <v>0</v>
      </c>
      <c r="BA23" s="88">
        <f t="shared" si="3"/>
        <v>0</v>
      </c>
      <c r="BB23" s="88">
        <f t="shared" si="3"/>
        <v>0</v>
      </c>
      <c r="BC23" s="88">
        <f t="shared" si="3"/>
        <v>0</v>
      </c>
    </row>
    <row r="24" spans="1:55" s="9" customFormat="1" ht="63" x14ac:dyDescent="0.25">
      <c r="A24" s="34" t="s">
        <v>106</v>
      </c>
      <c r="B24" s="35" t="s">
        <v>107</v>
      </c>
      <c r="C24" s="36" t="s">
        <v>99</v>
      </c>
      <c r="D24" s="78">
        <f>D75</f>
        <v>0</v>
      </c>
      <c r="E24" s="88">
        <f t="shared" ref="E24:BC24" si="4">E75</f>
        <v>0</v>
      </c>
      <c r="F24" s="88">
        <f t="shared" si="4"/>
        <v>0</v>
      </c>
      <c r="G24" s="88">
        <f t="shared" si="4"/>
        <v>0</v>
      </c>
      <c r="H24" s="88">
        <f t="shared" si="4"/>
        <v>0</v>
      </c>
      <c r="I24" s="88">
        <f t="shared" si="4"/>
        <v>0</v>
      </c>
      <c r="J24" s="88">
        <f t="shared" si="4"/>
        <v>0</v>
      </c>
      <c r="K24" s="88">
        <f t="shared" si="4"/>
        <v>0</v>
      </c>
      <c r="L24" s="88">
        <f t="shared" si="4"/>
        <v>0</v>
      </c>
      <c r="M24" s="88">
        <f t="shared" si="4"/>
        <v>0</v>
      </c>
      <c r="N24" s="88">
        <f t="shared" si="4"/>
        <v>0</v>
      </c>
      <c r="O24" s="88">
        <f t="shared" si="4"/>
        <v>0</v>
      </c>
      <c r="P24" s="88">
        <f t="shared" si="4"/>
        <v>0</v>
      </c>
      <c r="Q24" s="88">
        <f t="shared" si="4"/>
        <v>0</v>
      </c>
      <c r="R24" s="88">
        <f t="shared" si="4"/>
        <v>0</v>
      </c>
      <c r="S24" s="88">
        <f t="shared" si="4"/>
        <v>0</v>
      </c>
      <c r="T24" s="88">
        <f t="shared" si="4"/>
        <v>0</v>
      </c>
      <c r="U24" s="88">
        <f t="shared" si="4"/>
        <v>0</v>
      </c>
      <c r="V24" s="88">
        <f t="shared" si="4"/>
        <v>0</v>
      </c>
      <c r="W24" s="88">
        <f t="shared" si="4"/>
        <v>0</v>
      </c>
      <c r="X24" s="88">
        <f t="shared" si="4"/>
        <v>0</v>
      </c>
      <c r="Y24" s="88">
        <f t="shared" si="4"/>
        <v>0</v>
      </c>
      <c r="Z24" s="88">
        <f t="shared" si="4"/>
        <v>0</v>
      </c>
      <c r="AA24" s="88">
        <f t="shared" si="4"/>
        <v>0</v>
      </c>
      <c r="AB24" s="88">
        <f t="shared" si="4"/>
        <v>0</v>
      </c>
      <c r="AC24" s="88">
        <f t="shared" si="4"/>
        <v>0</v>
      </c>
      <c r="AD24" s="88">
        <f t="shared" si="4"/>
        <v>0</v>
      </c>
      <c r="AE24" s="88">
        <f t="shared" si="4"/>
        <v>0</v>
      </c>
      <c r="AF24" s="88">
        <f t="shared" si="4"/>
        <v>0</v>
      </c>
      <c r="AG24" s="88">
        <f t="shared" si="4"/>
        <v>0</v>
      </c>
      <c r="AH24" s="88">
        <f t="shared" si="4"/>
        <v>0</v>
      </c>
      <c r="AI24" s="88">
        <f t="shared" si="4"/>
        <v>0</v>
      </c>
      <c r="AJ24" s="88">
        <f t="shared" si="4"/>
        <v>0</v>
      </c>
      <c r="AK24" s="88">
        <f t="shared" si="4"/>
        <v>0</v>
      </c>
      <c r="AL24" s="88">
        <f t="shared" si="4"/>
        <v>0</v>
      </c>
      <c r="AM24" s="88">
        <f t="shared" si="4"/>
        <v>0</v>
      </c>
      <c r="AN24" s="88">
        <f t="shared" si="4"/>
        <v>0</v>
      </c>
      <c r="AO24" s="88">
        <f t="shared" si="4"/>
        <v>0</v>
      </c>
      <c r="AP24" s="88">
        <f t="shared" si="4"/>
        <v>0</v>
      </c>
      <c r="AQ24" s="88">
        <f t="shared" si="4"/>
        <v>0</v>
      </c>
      <c r="AR24" s="88">
        <f t="shared" si="4"/>
        <v>0</v>
      </c>
      <c r="AS24" s="88">
        <f t="shared" si="4"/>
        <v>0</v>
      </c>
      <c r="AT24" s="88">
        <f t="shared" si="4"/>
        <v>0</v>
      </c>
      <c r="AU24" s="88">
        <f t="shared" si="4"/>
        <v>0</v>
      </c>
      <c r="AV24" s="88">
        <f t="shared" si="4"/>
        <v>0</v>
      </c>
      <c r="AW24" s="88">
        <f t="shared" si="4"/>
        <v>0</v>
      </c>
      <c r="AX24" s="88">
        <f t="shared" si="4"/>
        <v>0</v>
      </c>
      <c r="AY24" s="88">
        <f t="shared" si="4"/>
        <v>0</v>
      </c>
      <c r="AZ24" s="88">
        <f t="shared" si="4"/>
        <v>0</v>
      </c>
      <c r="BA24" s="88">
        <f t="shared" si="4"/>
        <v>0</v>
      </c>
      <c r="BB24" s="88">
        <f t="shared" si="4"/>
        <v>0</v>
      </c>
      <c r="BC24" s="88">
        <f t="shared" si="4"/>
        <v>0</v>
      </c>
    </row>
    <row r="25" spans="1:55" s="9" customFormat="1" ht="78.75" x14ac:dyDescent="0.25">
      <c r="A25" s="35" t="s">
        <v>108</v>
      </c>
      <c r="B25" s="35" t="s">
        <v>109</v>
      </c>
      <c r="C25" s="37" t="s">
        <v>99</v>
      </c>
      <c r="D25" s="78">
        <f>D76</f>
        <v>0</v>
      </c>
      <c r="E25" s="88">
        <f t="shared" ref="E25:BC25" si="5">E76</f>
        <v>0</v>
      </c>
      <c r="F25" s="88">
        <f t="shared" si="5"/>
        <v>0</v>
      </c>
      <c r="G25" s="88">
        <f t="shared" si="5"/>
        <v>0</v>
      </c>
      <c r="H25" s="88">
        <f t="shared" si="5"/>
        <v>0</v>
      </c>
      <c r="I25" s="88">
        <f t="shared" si="5"/>
        <v>0</v>
      </c>
      <c r="J25" s="88">
        <f t="shared" si="5"/>
        <v>0</v>
      </c>
      <c r="K25" s="88">
        <f t="shared" si="5"/>
        <v>0</v>
      </c>
      <c r="L25" s="88">
        <f t="shared" si="5"/>
        <v>0</v>
      </c>
      <c r="M25" s="88">
        <f t="shared" si="5"/>
        <v>0</v>
      </c>
      <c r="N25" s="88">
        <f t="shared" si="5"/>
        <v>0</v>
      </c>
      <c r="O25" s="88">
        <f t="shared" si="5"/>
        <v>0</v>
      </c>
      <c r="P25" s="88">
        <f t="shared" si="5"/>
        <v>0</v>
      </c>
      <c r="Q25" s="88">
        <f t="shared" si="5"/>
        <v>0</v>
      </c>
      <c r="R25" s="88">
        <f t="shared" si="5"/>
        <v>0</v>
      </c>
      <c r="S25" s="88">
        <f t="shared" si="5"/>
        <v>0</v>
      </c>
      <c r="T25" s="88">
        <f t="shared" si="5"/>
        <v>0</v>
      </c>
      <c r="U25" s="88">
        <f t="shared" si="5"/>
        <v>0</v>
      </c>
      <c r="V25" s="88">
        <f t="shared" si="5"/>
        <v>0</v>
      </c>
      <c r="W25" s="88">
        <f t="shared" si="5"/>
        <v>0</v>
      </c>
      <c r="X25" s="88">
        <f t="shared" si="5"/>
        <v>0</v>
      </c>
      <c r="Y25" s="88">
        <f t="shared" si="5"/>
        <v>0</v>
      </c>
      <c r="Z25" s="88">
        <f t="shared" si="5"/>
        <v>0</v>
      </c>
      <c r="AA25" s="88">
        <f t="shared" si="5"/>
        <v>0</v>
      </c>
      <c r="AB25" s="88">
        <f t="shared" si="5"/>
        <v>0</v>
      </c>
      <c r="AC25" s="88">
        <f t="shared" si="5"/>
        <v>0</v>
      </c>
      <c r="AD25" s="88">
        <f t="shared" si="5"/>
        <v>0</v>
      </c>
      <c r="AE25" s="88">
        <f t="shared" si="5"/>
        <v>0</v>
      </c>
      <c r="AF25" s="88">
        <f t="shared" si="5"/>
        <v>0</v>
      </c>
      <c r="AG25" s="88">
        <f t="shared" si="5"/>
        <v>0</v>
      </c>
      <c r="AH25" s="88">
        <f t="shared" si="5"/>
        <v>0</v>
      </c>
      <c r="AI25" s="88">
        <f t="shared" si="5"/>
        <v>0</v>
      </c>
      <c r="AJ25" s="88">
        <f t="shared" si="5"/>
        <v>0</v>
      </c>
      <c r="AK25" s="88">
        <f t="shared" si="5"/>
        <v>0</v>
      </c>
      <c r="AL25" s="88">
        <f t="shared" si="5"/>
        <v>0</v>
      </c>
      <c r="AM25" s="88">
        <f t="shared" si="5"/>
        <v>0</v>
      </c>
      <c r="AN25" s="88">
        <f t="shared" si="5"/>
        <v>0</v>
      </c>
      <c r="AO25" s="88">
        <f t="shared" si="5"/>
        <v>0</v>
      </c>
      <c r="AP25" s="88">
        <f t="shared" si="5"/>
        <v>0</v>
      </c>
      <c r="AQ25" s="88">
        <f t="shared" si="5"/>
        <v>0</v>
      </c>
      <c r="AR25" s="88">
        <f t="shared" si="5"/>
        <v>0</v>
      </c>
      <c r="AS25" s="88">
        <f t="shared" si="5"/>
        <v>0</v>
      </c>
      <c r="AT25" s="88">
        <f t="shared" si="5"/>
        <v>0</v>
      </c>
      <c r="AU25" s="88">
        <f t="shared" si="5"/>
        <v>0</v>
      </c>
      <c r="AV25" s="88">
        <f t="shared" si="5"/>
        <v>0</v>
      </c>
      <c r="AW25" s="88">
        <f t="shared" si="5"/>
        <v>0</v>
      </c>
      <c r="AX25" s="88">
        <f t="shared" si="5"/>
        <v>0</v>
      </c>
      <c r="AY25" s="88">
        <f t="shared" si="5"/>
        <v>0</v>
      </c>
      <c r="AZ25" s="88">
        <f t="shared" si="5"/>
        <v>0</v>
      </c>
      <c r="BA25" s="88">
        <f t="shared" si="5"/>
        <v>0</v>
      </c>
      <c r="BB25" s="88">
        <f t="shared" si="5"/>
        <v>0</v>
      </c>
      <c r="BC25" s="88">
        <f t="shared" si="5"/>
        <v>0</v>
      </c>
    </row>
    <row r="26" spans="1:55" s="9" customFormat="1" ht="31.5" x14ac:dyDescent="0.25">
      <c r="A26" s="34" t="s">
        <v>110</v>
      </c>
      <c r="B26" s="35" t="s">
        <v>111</v>
      </c>
      <c r="C26" s="36" t="s">
        <v>99</v>
      </c>
      <c r="D26" s="78">
        <f>D77</f>
        <v>5.6870000000000003</v>
      </c>
      <c r="E26" s="88">
        <f t="shared" ref="E26:BC26" si="6">E77</f>
        <v>12.87527657</v>
      </c>
      <c r="F26" s="88">
        <f t="shared" si="6"/>
        <v>0.36749999999999999</v>
      </c>
      <c r="G26" s="88">
        <f t="shared" si="6"/>
        <v>2.9403646399999999</v>
      </c>
      <c r="H26" s="88">
        <f t="shared" si="6"/>
        <v>9.5674119300000005</v>
      </c>
      <c r="I26" s="88">
        <f t="shared" si="6"/>
        <v>0</v>
      </c>
      <c r="J26" s="88">
        <f t="shared" si="6"/>
        <v>0.36749999999999999</v>
      </c>
      <c r="K26" s="88">
        <f t="shared" si="6"/>
        <v>0.36749999999999999</v>
      </c>
      <c r="L26" s="88">
        <f t="shared" si="6"/>
        <v>0</v>
      </c>
      <c r="M26" s="88">
        <f t="shared" si="6"/>
        <v>0</v>
      </c>
      <c r="N26" s="88">
        <f t="shared" si="6"/>
        <v>0</v>
      </c>
      <c r="O26" s="88">
        <f t="shared" si="6"/>
        <v>9.4238719300000007</v>
      </c>
      <c r="P26" s="88">
        <f t="shared" si="6"/>
        <v>0</v>
      </c>
      <c r="Q26" s="88">
        <f t="shared" si="6"/>
        <v>0</v>
      </c>
      <c r="R26" s="88">
        <f t="shared" si="6"/>
        <v>9.4238719300000007</v>
      </c>
      <c r="S26" s="88">
        <f t="shared" si="6"/>
        <v>0</v>
      </c>
      <c r="T26" s="88">
        <f t="shared" si="6"/>
        <v>3.0839046400000001</v>
      </c>
      <c r="U26" s="88">
        <f t="shared" si="6"/>
        <v>0</v>
      </c>
      <c r="V26" s="88">
        <f t="shared" si="6"/>
        <v>2.9403646399999999</v>
      </c>
      <c r="W26" s="88">
        <f t="shared" si="6"/>
        <v>0.14354</v>
      </c>
      <c r="X26" s="88">
        <f t="shared" si="6"/>
        <v>0</v>
      </c>
      <c r="Y26" s="88">
        <f t="shared" si="6"/>
        <v>0</v>
      </c>
      <c r="Z26" s="88">
        <f t="shared" si="6"/>
        <v>0</v>
      </c>
      <c r="AA26" s="88">
        <f t="shared" si="6"/>
        <v>0</v>
      </c>
      <c r="AB26" s="88">
        <f t="shared" si="6"/>
        <v>0</v>
      </c>
      <c r="AC26" s="88">
        <f t="shared" si="6"/>
        <v>0</v>
      </c>
      <c r="AD26" s="88">
        <f t="shared" si="6"/>
        <v>0</v>
      </c>
      <c r="AE26" s="88">
        <f t="shared" si="6"/>
        <v>9.6369407100000011</v>
      </c>
      <c r="AF26" s="88">
        <f t="shared" si="6"/>
        <v>0</v>
      </c>
      <c r="AG26" s="88">
        <f t="shared" si="6"/>
        <v>0</v>
      </c>
      <c r="AH26" s="88">
        <f t="shared" si="6"/>
        <v>9.6369407100000011</v>
      </c>
      <c r="AI26" s="88">
        <f t="shared" si="6"/>
        <v>0</v>
      </c>
      <c r="AJ26" s="88">
        <f t="shared" si="6"/>
        <v>0.13434071000000003</v>
      </c>
      <c r="AK26" s="88">
        <f t="shared" si="6"/>
        <v>0</v>
      </c>
      <c r="AL26" s="88">
        <f t="shared" si="6"/>
        <v>0</v>
      </c>
      <c r="AM26" s="88">
        <f t="shared" si="6"/>
        <v>0.13434071000000003</v>
      </c>
      <c r="AN26" s="88">
        <f t="shared" si="6"/>
        <v>0</v>
      </c>
      <c r="AO26" s="88">
        <f t="shared" si="6"/>
        <v>9.3826000000000001</v>
      </c>
      <c r="AP26" s="88">
        <f t="shared" si="6"/>
        <v>0</v>
      </c>
      <c r="AQ26" s="88">
        <f t="shared" si="6"/>
        <v>0</v>
      </c>
      <c r="AR26" s="88">
        <f t="shared" si="6"/>
        <v>9.3826000000000001</v>
      </c>
      <c r="AS26" s="88">
        <f t="shared" si="6"/>
        <v>0</v>
      </c>
      <c r="AT26" s="88">
        <f t="shared" si="6"/>
        <v>0.12</v>
      </c>
      <c r="AU26" s="88">
        <f t="shared" si="6"/>
        <v>0</v>
      </c>
      <c r="AV26" s="88">
        <f t="shared" si="6"/>
        <v>0</v>
      </c>
      <c r="AW26" s="88">
        <f t="shared" si="6"/>
        <v>0.12</v>
      </c>
      <c r="AX26" s="88">
        <f t="shared" si="6"/>
        <v>0</v>
      </c>
      <c r="AY26" s="88">
        <f t="shared" si="6"/>
        <v>0</v>
      </c>
      <c r="AZ26" s="88">
        <f t="shared" si="6"/>
        <v>0</v>
      </c>
      <c r="BA26" s="88">
        <f t="shared" si="6"/>
        <v>0</v>
      </c>
      <c r="BB26" s="88">
        <f t="shared" si="6"/>
        <v>0</v>
      </c>
      <c r="BC26" s="88">
        <f t="shared" si="6"/>
        <v>0</v>
      </c>
    </row>
    <row r="27" spans="1:55" s="9" customFormat="1" x14ac:dyDescent="0.25">
      <c r="A27" s="31" t="s">
        <v>112</v>
      </c>
      <c r="B27" s="32" t="s">
        <v>113</v>
      </c>
      <c r="C27" s="38"/>
      <c r="D27" s="79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</row>
    <row r="28" spans="1:55" s="9" customFormat="1" ht="47.25" x14ac:dyDescent="0.25">
      <c r="A28" s="39" t="s">
        <v>47</v>
      </c>
      <c r="B28" s="40" t="s">
        <v>114</v>
      </c>
      <c r="C28" s="41" t="s">
        <v>99</v>
      </c>
      <c r="D28" s="80">
        <f>D29+D33+D36+D37</f>
        <v>0</v>
      </c>
      <c r="E28" s="80">
        <f t="shared" ref="E28:AC28" si="7">E29+E33+E36+E37</f>
        <v>19.055225059999998</v>
      </c>
      <c r="F28" s="80">
        <f t="shared" si="7"/>
        <v>2.0124591500000002</v>
      </c>
      <c r="G28" s="80">
        <f t="shared" si="7"/>
        <v>10.53468</v>
      </c>
      <c r="H28" s="80">
        <f t="shared" si="7"/>
        <v>4.5196572599999998</v>
      </c>
      <c r="I28" s="80">
        <f t="shared" si="7"/>
        <v>1.9884286499999999</v>
      </c>
      <c r="J28" s="80">
        <f t="shared" si="7"/>
        <v>1.11569998</v>
      </c>
      <c r="K28" s="80">
        <f t="shared" si="7"/>
        <v>0.40245915000000004</v>
      </c>
      <c r="L28" s="80">
        <f t="shared" si="7"/>
        <v>0</v>
      </c>
      <c r="M28" s="80">
        <f t="shared" si="7"/>
        <v>5.4337260000000005E-2</v>
      </c>
      <c r="N28" s="80">
        <f t="shared" si="7"/>
        <v>0.65890356999999999</v>
      </c>
      <c r="O28" s="80">
        <f t="shared" si="7"/>
        <v>17.251817550000002</v>
      </c>
      <c r="P28" s="80">
        <f t="shared" si="7"/>
        <v>1.61</v>
      </c>
      <c r="Q28" s="80">
        <f t="shared" si="7"/>
        <v>10.53468</v>
      </c>
      <c r="R28" s="80">
        <f t="shared" si="7"/>
        <v>4.4653200000000002</v>
      </c>
      <c r="S28" s="80">
        <f t="shared" si="7"/>
        <v>0.64181755000000007</v>
      </c>
      <c r="T28" s="80">
        <f t="shared" si="7"/>
        <v>0.68770752999999996</v>
      </c>
      <c r="U28" s="80">
        <f t="shared" si="7"/>
        <v>0</v>
      </c>
      <c r="V28" s="80">
        <f t="shared" si="7"/>
        <v>0</v>
      </c>
      <c r="W28" s="80">
        <f t="shared" si="7"/>
        <v>0</v>
      </c>
      <c r="X28" s="80">
        <f t="shared" si="7"/>
        <v>0.68770752999999996</v>
      </c>
      <c r="Y28" s="80">
        <f t="shared" si="7"/>
        <v>0</v>
      </c>
      <c r="Z28" s="80">
        <f t="shared" si="7"/>
        <v>0</v>
      </c>
      <c r="AA28" s="80">
        <f t="shared" si="7"/>
        <v>0</v>
      </c>
      <c r="AB28" s="80">
        <f t="shared" si="7"/>
        <v>0</v>
      </c>
      <c r="AC28" s="80">
        <f t="shared" si="7"/>
        <v>0</v>
      </c>
      <c r="AD28" s="80">
        <f t="shared" ref="AD28" si="8">AD29+AD33+AD36+AD37</f>
        <v>0</v>
      </c>
      <c r="AE28" s="80">
        <f t="shared" ref="AE28" si="9">AE29+AE33+AE36+AE37</f>
        <v>45.993279350000009</v>
      </c>
      <c r="AF28" s="80">
        <f t="shared" ref="AF28" si="10">AF29+AF33+AF36+AF37</f>
        <v>2.2999999999999998</v>
      </c>
      <c r="AG28" s="80">
        <f t="shared" ref="AG28" si="11">AG29+AG33+AG36+AG37</f>
        <v>37.634099999999997</v>
      </c>
      <c r="AH28" s="80">
        <f t="shared" ref="AH28" si="12">AH29+AH33+AH36+AH37</f>
        <v>3.8384372600000001</v>
      </c>
      <c r="AI28" s="80">
        <f t="shared" ref="AI28" si="13">AI29+AI33+AI36+AI37</f>
        <v>2.2207420899999999</v>
      </c>
      <c r="AJ28" s="80">
        <f t="shared" ref="AJ28" si="14">AJ29+AJ33+AJ36+AJ37</f>
        <v>0.71324082999999994</v>
      </c>
      <c r="AK28" s="80">
        <f t="shared" ref="AK28" si="15">AK29+AK33+AK36+AK37</f>
        <v>0</v>
      </c>
      <c r="AL28" s="80">
        <f t="shared" ref="AL28" si="16">AL29+AL33+AL36+AL37</f>
        <v>0</v>
      </c>
      <c r="AM28" s="80">
        <f t="shared" ref="AM28" si="17">AM29+AM33+AM36+AM37</f>
        <v>5.4337260000000005E-2</v>
      </c>
      <c r="AN28" s="80">
        <f t="shared" ref="AN28" si="18">AN29+AN33+AN36+AN37</f>
        <v>0.65890356999999999</v>
      </c>
      <c r="AO28" s="80">
        <f t="shared" ref="AO28" si="19">AO29+AO33+AO36+AO37</f>
        <v>44.592330990000001</v>
      </c>
      <c r="AP28" s="80">
        <f t="shared" ref="AP28" si="20">AP29+AP33+AP36+AP37</f>
        <v>2.2999999999999998</v>
      </c>
      <c r="AQ28" s="80">
        <f t="shared" ref="AQ28" si="21">AQ29+AQ33+AQ36+AQ37</f>
        <v>37.634099999999997</v>
      </c>
      <c r="AR28" s="80">
        <f t="shared" ref="AR28" si="22">AR29+AR33+AR36+AR37</f>
        <v>3.7841</v>
      </c>
      <c r="AS28" s="80">
        <f t="shared" ref="AS28" si="23">AS29+AS33+AS36+AS37</f>
        <v>0.87413099000000005</v>
      </c>
      <c r="AT28" s="80">
        <f t="shared" ref="AT28" si="24">AT29+AT33+AT36+AT37</f>
        <v>0.68770752999999996</v>
      </c>
      <c r="AU28" s="80">
        <f t="shared" ref="AU28" si="25">AU29+AU33+AU36+AU37</f>
        <v>0</v>
      </c>
      <c r="AV28" s="80">
        <f t="shared" ref="AV28" si="26">AV29+AV33+AV36+AV37</f>
        <v>0</v>
      </c>
      <c r="AW28" s="80">
        <f t="shared" ref="AW28" si="27">AW29+AW33+AW36+AW37</f>
        <v>0</v>
      </c>
      <c r="AX28" s="80">
        <f t="shared" ref="AX28" si="28">AX29+AX33+AX36+AX37</f>
        <v>0.68770752999999996</v>
      </c>
      <c r="AY28" s="80">
        <f t="shared" ref="AY28" si="29">AY29+AY33+AY36+AY37</f>
        <v>0</v>
      </c>
      <c r="AZ28" s="80">
        <f t="shared" ref="AZ28" si="30">AZ29+AZ33+AZ36+AZ37</f>
        <v>0</v>
      </c>
      <c r="BA28" s="80">
        <f t="shared" ref="BA28" si="31">BA29+BA33+BA36+BA37</f>
        <v>0</v>
      </c>
      <c r="BB28" s="80">
        <f t="shared" ref="BB28" si="32">BB29+BB33+BB36+BB37</f>
        <v>0</v>
      </c>
      <c r="BC28" s="80">
        <f t="shared" ref="BC28" si="33">BC29+BC33+BC36+BC37</f>
        <v>0</v>
      </c>
    </row>
    <row r="29" spans="1:55" s="9" customFormat="1" ht="78.75" x14ac:dyDescent="0.25">
      <c r="A29" s="44" t="s">
        <v>48</v>
      </c>
      <c r="B29" s="45" t="s">
        <v>115</v>
      </c>
      <c r="C29" s="47" t="s">
        <v>99</v>
      </c>
      <c r="D29" s="81">
        <f>D30+D31+D32</f>
        <v>0</v>
      </c>
      <c r="E29" s="81">
        <f t="shared" ref="E29:AC29" si="34">E30+E31+E32</f>
        <v>0</v>
      </c>
      <c r="F29" s="81">
        <f t="shared" si="34"/>
        <v>0</v>
      </c>
      <c r="G29" s="81">
        <f t="shared" si="34"/>
        <v>0</v>
      </c>
      <c r="H29" s="81">
        <f t="shared" si="34"/>
        <v>0</v>
      </c>
      <c r="I29" s="81">
        <f t="shared" si="34"/>
        <v>0</v>
      </c>
      <c r="J29" s="81">
        <f t="shared" si="34"/>
        <v>0</v>
      </c>
      <c r="K29" s="81">
        <f t="shared" si="34"/>
        <v>0</v>
      </c>
      <c r="L29" s="81">
        <f t="shared" si="34"/>
        <v>0</v>
      </c>
      <c r="M29" s="81">
        <f t="shared" si="34"/>
        <v>0</v>
      </c>
      <c r="N29" s="81">
        <f t="shared" si="34"/>
        <v>0</v>
      </c>
      <c r="O29" s="81">
        <f t="shared" si="34"/>
        <v>0</v>
      </c>
      <c r="P29" s="81">
        <f t="shared" si="34"/>
        <v>0</v>
      </c>
      <c r="Q29" s="81">
        <f t="shared" si="34"/>
        <v>0</v>
      </c>
      <c r="R29" s="81">
        <f t="shared" si="34"/>
        <v>0</v>
      </c>
      <c r="S29" s="81">
        <f t="shared" si="34"/>
        <v>0</v>
      </c>
      <c r="T29" s="81">
        <f t="shared" si="34"/>
        <v>0</v>
      </c>
      <c r="U29" s="81">
        <f t="shared" si="34"/>
        <v>0</v>
      </c>
      <c r="V29" s="81">
        <f t="shared" si="34"/>
        <v>0</v>
      </c>
      <c r="W29" s="81">
        <f t="shared" si="34"/>
        <v>0</v>
      </c>
      <c r="X29" s="81">
        <f t="shared" si="34"/>
        <v>0</v>
      </c>
      <c r="Y29" s="81">
        <f t="shared" si="34"/>
        <v>0</v>
      </c>
      <c r="Z29" s="81">
        <f t="shared" si="34"/>
        <v>0</v>
      </c>
      <c r="AA29" s="81">
        <f t="shared" si="34"/>
        <v>0</v>
      </c>
      <c r="AB29" s="81">
        <f t="shared" si="34"/>
        <v>0</v>
      </c>
      <c r="AC29" s="81">
        <f t="shared" si="34"/>
        <v>0</v>
      </c>
      <c r="AD29" s="81">
        <f t="shared" ref="AD29" si="35">AD30+AD31+AD32</f>
        <v>0</v>
      </c>
      <c r="AE29" s="81">
        <f t="shared" ref="AE29" si="36">AE30+AE31+AE32</f>
        <v>0</v>
      </c>
      <c r="AF29" s="81">
        <f t="shared" ref="AF29" si="37">AF30+AF31+AF32</f>
        <v>0</v>
      </c>
      <c r="AG29" s="81">
        <f t="shared" ref="AG29" si="38">AG30+AG31+AG32</f>
        <v>0</v>
      </c>
      <c r="AH29" s="81">
        <f t="shared" ref="AH29" si="39">AH30+AH31+AH32</f>
        <v>0</v>
      </c>
      <c r="AI29" s="81">
        <f t="shared" ref="AI29" si="40">AI30+AI31+AI32</f>
        <v>0</v>
      </c>
      <c r="AJ29" s="81">
        <f t="shared" ref="AJ29" si="41">AJ30+AJ31+AJ32</f>
        <v>0</v>
      </c>
      <c r="AK29" s="81">
        <f t="shared" ref="AK29" si="42">AK30+AK31+AK32</f>
        <v>0</v>
      </c>
      <c r="AL29" s="81">
        <f t="shared" ref="AL29" si="43">AL30+AL31+AL32</f>
        <v>0</v>
      </c>
      <c r="AM29" s="81">
        <f t="shared" ref="AM29" si="44">AM30+AM31+AM32</f>
        <v>0</v>
      </c>
      <c r="AN29" s="81">
        <f t="shared" ref="AN29" si="45">AN30+AN31+AN32</f>
        <v>0</v>
      </c>
      <c r="AO29" s="81">
        <f t="shared" ref="AO29" si="46">AO30+AO31+AO32</f>
        <v>0</v>
      </c>
      <c r="AP29" s="81">
        <f t="shared" ref="AP29" si="47">AP30+AP31+AP32</f>
        <v>0</v>
      </c>
      <c r="AQ29" s="81">
        <f t="shared" ref="AQ29" si="48">AQ30+AQ31+AQ32</f>
        <v>0</v>
      </c>
      <c r="AR29" s="81">
        <f t="shared" ref="AR29" si="49">AR30+AR31+AR32</f>
        <v>0</v>
      </c>
      <c r="AS29" s="81">
        <f t="shared" ref="AS29" si="50">AS30+AS31+AS32</f>
        <v>0</v>
      </c>
      <c r="AT29" s="81">
        <f t="shared" ref="AT29" si="51">AT30+AT31+AT32</f>
        <v>0</v>
      </c>
      <c r="AU29" s="81">
        <f t="shared" ref="AU29" si="52">AU30+AU31+AU32</f>
        <v>0</v>
      </c>
      <c r="AV29" s="81">
        <f t="shared" ref="AV29" si="53">AV30+AV31+AV32</f>
        <v>0</v>
      </c>
      <c r="AW29" s="81">
        <f t="shared" ref="AW29" si="54">AW30+AW31+AW32</f>
        <v>0</v>
      </c>
      <c r="AX29" s="81">
        <f t="shared" ref="AX29" si="55">AX30+AX31+AX32</f>
        <v>0</v>
      </c>
      <c r="AY29" s="81">
        <f t="shared" ref="AY29" si="56">AY30+AY31+AY32</f>
        <v>0</v>
      </c>
      <c r="AZ29" s="81">
        <f t="shared" ref="AZ29" si="57">AZ30+AZ31+AZ32</f>
        <v>0</v>
      </c>
      <c r="BA29" s="81">
        <f t="shared" ref="BA29" si="58">BA30+BA31+BA32</f>
        <v>0</v>
      </c>
      <c r="BB29" s="81">
        <f t="shared" ref="BB29" si="59">BB30+BB31+BB32</f>
        <v>0</v>
      </c>
      <c r="BC29" s="81">
        <f t="shared" ref="BC29" si="60">BC30+BC31+BC32</f>
        <v>0</v>
      </c>
    </row>
    <row r="30" spans="1:55" s="9" customFormat="1" ht="110.25" x14ac:dyDescent="0.25">
      <c r="A30" s="63" t="s">
        <v>49</v>
      </c>
      <c r="B30" s="54" t="s">
        <v>116</v>
      </c>
      <c r="C30" s="85" t="s">
        <v>99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3">
        <v>0</v>
      </c>
      <c r="X30" s="83">
        <v>0</v>
      </c>
      <c r="Y30" s="83">
        <v>0</v>
      </c>
      <c r="Z30" s="83">
        <v>0</v>
      </c>
      <c r="AA30" s="83">
        <v>0</v>
      </c>
      <c r="AB30" s="83">
        <v>0</v>
      </c>
      <c r="AC30" s="83">
        <v>0</v>
      </c>
      <c r="AD30" s="83">
        <v>0</v>
      </c>
      <c r="AE30" s="83">
        <v>0</v>
      </c>
      <c r="AF30" s="83">
        <v>0</v>
      </c>
      <c r="AG30" s="83">
        <v>0</v>
      </c>
      <c r="AH30" s="83">
        <v>0</v>
      </c>
      <c r="AI30" s="83">
        <v>0</v>
      </c>
      <c r="AJ30" s="83">
        <v>0</v>
      </c>
      <c r="AK30" s="83">
        <v>0</v>
      </c>
      <c r="AL30" s="83">
        <v>0</v>
      </c>
      <c r="AM30" s="83">
        <v>0</v>
      </c>
      <c r="AN30" s="83">
        <v>0</v>
      </c>
      <c r="AO30" s="83">
        <v>0</v>
      </c>
      <c r="AP30" s="83">
        <v>0</v>
      </c>
      <c r="AQ30" s="83">
        <v>0</v>
      </c>
      <c r="AR30" s="83">
        <v>0</v>
      </c>
      <c r="AS30" s="83">
        <v>0</v>
      </c>
      <c r="AT30" s="83">
        <v>0</v>
      </c>
      <c r="AU30" s="83">
        <v>0</v>
      </c>
      <c r="AV30" s="83">
        <v>0</v>
      </c>
      <c r="AW30" s="83">
        <v>0</v>
      </c>
      <c r="AX30" s="83">
        <v>0</v>
      </c>
      <c r="AY30" s="83">
        <v>0</v>
      </c>
      <c r="AZ30" s="83">
        <v>0</v>
      </c>
      <c r="BA30" s="83">
        <v>0</v>
      </c>
      <c r="BB30" s="83">
        <v>0</v>
      </c>
      <c r="BC30" s="83">
        <v>0</v>
      </c>
    </row>
    <row r="31" spans="1:55" s="9" customFormat="1" ht="110.25" x14ac:dyDescent="0.25">
      <c r="A31" s="63" t="s">
        <v>50</v>
      </c>
      <c r="B31" s="54" t="s">
        <v>117</v>
      </c>
      <c r="C31" s="62" t="s">
        <v>99</v>
      </c>
      <c r="D31" s="83">
        <v>0</v>
      </c>
      <c r="E31" s="83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83">
        <v>0</v>
      </c>
      <c r="Y31" s="83">
        <v>0</v>
      </c>
      <c r="Z31" s="83">
        <v>0</v>
      </c>
      <c r="AA31" s="83">
        <v>0</v>
      </c>
      <c r="AB31" s="83">
        <v>0</v>
      </c>
      <c r="AC31" s="83">
        <v>0</v>
      </c>
      <c r="AD31" s="83">
        <v>0</v>
      </c>
      <c r="AE31" s="83">
        <v>0</v>
      </c>
      <c r="AF31" s="83">
        <v>0</v>
      </c>
      <c r="AG31" s="83">
        <v>0</v>
      </c>
      <c r="AH31" s="83">
        <v>0</v>
      </c>
      <c r="AI31" s="83">
        <v>0</v>
      </c>
      <c r="AJ31" s="83">
        <v>0</v>
      </c>
      <c r="AK31" s="83">
        <v>0</v>
      </c>
      <c r="AL31" s="83">
        <v>0</v>
      </c>
      <c r="AM31" s="83">
        <v>0</v>
      </c>
      <c r="AN31" s="83">
        <v>0</v>
      </c>
      <c r="AO31" s="83">
        <v>0</v>
      </c>
      <c r="AP31" s="83">
        <v>0</v>
      </c>
      <c r="AQ31" s="83">
        <v>0</v>
      </c>
      <c r="AR31" s="83">
        <v>0</v>
      </c>
      <c r="AS31" s="83">
        <v>0</v>
      </c>
      <c r="AT31" s="83">
        <v>0</v>
      </c>
      <c r="AU31" s="83">
        <v>0</v>
      </c>
      <c r="AV31" s="83">
        <v>0</v>
      </c>
      <c r="AW31" s="83">
        <v>0</v>
      </c>
      <c r="AX31" s="83">
        <v>0</v>
      </c>
      <c r="AY31" s="83">
        <v>0</v>
      </c>
      <c r="AZ31" s="83">
        <v>0</v>
      </c>
      <c r="BA31" s="83">
        <v>0</v>
      </c>
      <c r="BB31" s="83">
        <v>0</v>
      </c>
      <c r="BC31" s="83">
        <v>0</v>
      </c>
    </row>
    <row r="32" spans="1:55" s="9" customFormat="1" ht="110.25" x14ac:dyDescent="0.25">
      <c r="A32" s="63" t="s">
        <v>51</v>
      </c>
      <c r="B32" s="54" t="s">
        <v>118</v>
      </c>
      <c r="C32" s="62" t="s">
        <v>99</v>
      </c>
      <c r="D32" s="83">
        <v>0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0</v>
      </c>
      <c r="AE32" s="83">
        <v>0</v>
      </c>
      <c r="AF32" s="83">
        <v>0</v>
      </c>
      <c r="AG32" s="83">
        <v>0</v>
      </c>
      <c r="AH32" s="83">
        <v>0</v>
      </c>
      <c r="AI32" s="83">
        <v>0</v>
      </c>
      <c r="AJ32" s="83">
        <v>0</v>
      </c>
      <c r="AK32" s="83">
        <v>0</v>
      </c>
      <c r="AL32" s="83">
        <v>0</v>
      </c>
      <c r="AM32" s="83">
        <v>0</v>
      </c>
      <c r="AN32" s="83">
        <v>0</v>
      </c>
      <c r="AO32" s="83">
        <v>0</v>
      </c>
      <c r="AP32" s="83">
        <v>0</v>
      </c>
      <c r="AQ32" s="83">
        <v>0</v>
      </c>
      <c r="AR32" s="83">
        <v>0</v>
      </c>
      <c r="AS32" s="83">
        <v>0</v>
      </c>
      <c r="AT32" s="83">
        <v>0</v>
      </c>
      <c r="AU32" s="83">
        <v>0</v>
      </c>
      <c r="AV32" s="83">
        <v>0</v>
      </c>
      <c r="AW32" s="83">
        <v>0</v>
      </c>
      <c r="AX32" s="83">
        <v>0</v>
      </c>
      <c r="AY32" s="83">
        <v>0</v>
      </c>
      <c r="AZ32" s="83">
        <v>0</v>
      </c>
      <c r="BA32" s="83">
        <v>0</v>
      </c>
      <c r="BB32" s="83">
        <v>0</v>
      </c>
      <c r="BC32" s="83">
        <v>0</v>
      </c>
    </row>
    <row r="33" spans="1:55" s="9" customFormat="1" ht="63" x14ac:dyDescent="0.25">
      <c r="A33" s="44" t="s">
        <v>52</v>
      </c>
      <c r="B33" s="45" t="s">
        <v>119</v>
      </c>
      <c r="C33" s="47" t="s">
        <v>99</v>
      </c>
      <c r="D33" s="81">
        <f>D34+D35</f>
        <v>0</v>
      </c>
      <c r="E33" s="81">
        <f t="shared" ref="E33:AC33" si="61">E34+E35</f>
        <v>0</v>
      </c>
      <c r="F33" s="81">
        <f t="shared" si="61"/>
        <v>0</v>
      </c>
      <c r="G33" s="81">
        <f t="shared" si="61"/>
        <v>0</v>
      </c>
      <c r="H33" s="81">
        <f t="shared" si="61"/>
        <v>0</v>
      </c>
      <c r="I33" s="81">
        <f t="shared" si="61"/>
        <v>0</v>
      </c>
      <c r="J33" s="81">
        <f t="shared" si="61"/>
        <v>0</v>
      </c>
      <c r="K33" s="81">
        <f t="shared" si="61"/>
        <v>0</v>
      </c>
      <c r="L33" s="81">
        <f t="shared" si="61"/>
        <v>0</v>
      </c>
      <c r="M33" s="81">
        <f t="shared" si="61"/>
        <v>0</v>
      </c>
      <c r="N33" s="81">
        <f t="shared" si="61"/>
        <v>0</v>
      </c>
      <c r="O33" s="81">
        <f t="shared" si="61"/>
        <v>0</v>
      </c>
      <c r="P33" s="81">
        <f t="shared" si="61"/>
        <v>0</v>
      </c>
      <c r="Q33" s="81">
        <f t="shared" si="61"/>
        <v>0</v>
      </c>
      <c r="R33" s="81">
        <f t="shared" si="61"/>
        <v>0</v>
      </c>
      <c r="S33" s="81">
        <f t="shared" si="61"/>
        <v>0</v>
      </c>
      <c r="T33" s="81">
        <f t="shared" si="61"/>
        <v>0</v>
      </c>
      <c r="U33" s="81">
        <f t="shared" si="61"/>
        <v>0</v>
      </c>
      <c r="V33" s="81">
        <f t="shared" si="61"/>
        <v>0</v>
      </c>
      <c r="W33" s="81">
        <f t="shared" si="61"/>
        <v>0</v>
      </c>
      <c r="X33" s="81">
        <f t="shared" si="61"/>
        <v>0</v>
      </c>
      <c r="Y33" s="81">
        <f t="shared" si="61"/>
        <v>0</v>
      </c>
      <c r="Z33" s="81">
        <f t="shared" si="61"/>
        <v>0</v>
      </c>
      <c r="AA33" s="81">
        <f t="shared" si="61"/>
        <v>0</v>
      </c>
      <c r="AB33" s="81">
        <f t="shared" si="61"/>
        <v>0</v>
      </c>
      <c r="AC33" s="81">
        <f t="shared" si="61"/>
        <v>0</v>
      </c>
      <c r="AD33" s="81">
        <f t="shared" ref="AD33" si="62">AD34+AD35</f>
        <v>0</v>
      </c>
      <c r="AE33" s="81">
        <f t="shared" ref="AE33" si="63">AE34+AE35</f>
        <v>0</v>
      </c>
      <c r="AF33" s="81">
        <f t="shared" ref="AF33" si="64">AF34+AF35</f>
        <v>0</v>
      </c>
      <c r="AG33" s="81">
        <f t="shared" ref="AG33" si="65">AG34+AG35</f>
        <v>0</v>
      </c>
      <c r="AH33" s="81">
        <f t="shared" ref="AH33" si="66">AH34+AH35</f>
        <v>0</v>
      </c>
      <c r="AI33" s="81">
        <f t="shared" ref="AI33" si="67">AI34+AI35</f>
        <v>0</v>
      </c>
      <c r="AJ33" s="81">
        <f t="shared" ref="AJ33" si="68">AJ34+AJ35</f>
        <v>0</v>
      </c>
      <c r="AK33" s="81">
        <f t="shared" ref="AK33" si="69">AK34+AK35</f>
        <v>0</v>
      </c>
      <c r="AL33" s="81">
        <f t="shared" ref="AL33" si="70">AL34+AL35</f>
        <v>0</v>
      </c>
      <c r="AM33" s="81">
        <f t="shared" ref="AM33" si="71">AM34+AM35</f>
        <v>0</v>
      </c>
      <c r="AN33" s="81">
        <f t="shared" ref="AN33" si="72">AN34+AN35</f>
        <v>0</v>
      </c>
      <c r="AO33" s="81">
        <f t="shared" ref="AO33" si="73">AO34+AO35</f>
        <v>0</v>
      </c>
      <c r="AP33" s="81">
        <f t="shared" ref="AP33" si="74">AP34+AP35</f>
        <v>0</v>
      </c>
      <c r="AQ33" s="81">
        <f t="shared" ref="AQ33" si="75">AQ34+AQ35</f>
        <v>0</v>
      </c>
      <c r="AR33" s="81">
        <f t="shared" ref="AR33" si="76">AR34+AR35</f>
        <v>0</v>
      </c>
      <c r="AS33" s="81">
        <f t="shared" ref="AS33" si="77">AS34+AS35</f>
        <v>0</v>
      </c>
      <c r="AT33" s="81">
        <f t="shared" ref="AT33" si="78">AT34+AT35</f>
        <v>0</v>
      </c>
      <c r="AU33" s="81">
        <f t="shared" ref="AU33" si="79">AU34+AU35</f>
        <v>0</v>
      </c>
      <c r="AV33" s="81">
        <f t="shared" ref="AV33" si="80">AV34+AV35</f>
        <v>0</v>
      </c>
      <c r="AW33" s="81">
        <f t="shared" ref="AW33" si="81">AW34+AW35</f>
        <v>0</v>
      </c>
      <c r="AX33" s="81">
        <f t="shared" ref="AX33" si="82">AX34+AX35</f>
        <v>0</v>
      </c>
      <c r="AY33" s="81">
        <f t="shared" ref="AY33" si="83">AY34+AY35</f>
        <v>0</v>
      </c>
      <c r="AZ33" s="81">
        <f t="shared" ref="AZ33" si="84">AZ34+AZ35</f>
        <v>0</v>
      </c>
      <c r="BA33" s="81">
        <f t="shared" ref="BA33" si="85">BA34+BA35</f>
        <v>0</v>
      </c>
      <c r="BB33" s="81">
        <f t="shared" ref="BB33" si="86">BB34+BB35</f>
        <v>0</v>
      </c>
      <c r="BC33" s="81">
        <f t="shared" ref="BC33" si="87">BC34+BC35</f>
        <v>0</v>
      </c>
    </row>
    <row r="34" spans="1:55" s="9" customFormat="1" ht="110.25" x14ac:dyDescent="0.25">
      <c r="A34" s="63" t="s">
        <v>91</v>
      </c>
      <c r="B34" s="54" t="s">
        <v>120</v>
      </c>
      <c r="C34" s="62" t="s">
        <v>99</v>
      </c>
      <c r="D34" s="83">
        <v>0</v>
      </c>
      <c r="E34" s="83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>
        <v>0</v>
      </c>
      <c r="AE34" s="83">
        <v>0</v>
      </c>
      <c r="AF34" s="83">
        <v>0</v>
      </c>
      <c r="AG34" s="83">
        <v>0</v>
      </c>
      <c r="AH34" s="83">
        <v>0</v>
      </c>
      <c r="AI34" s="83">
        <v>0</v>
      </c>
      <c r="AJ34" s="83">
        <v>0</v>
      </c>
      <c r="AK34" s="83">
        <v>0</v>
      </c>
      <c r="AL34" s="83">
        <v>0</v>
      </c>
      <c r="AM34" s="83">
        <v>0</v>
      </c>
      <c r="AN34" s="83">
        <v>0</v>
      </c>
      <c r="AO34" s="83">
        <v>0</v>
      </c>
      <c r="AP34" s="83">
        <v>0</v>
      </c>
      <c r="AQ34" s="83">
        <v>0</v>
      </c>
      <c r="AR34" s="83">
        <v>0</v>
      </c>
      <c r="AS34" s="83">
        <v>0</v>
      </c>
      <c r="AT34" s="83">
        <v>0</v>
      </c>
      <c r="AU34" s="83">
        <v>0</v>
      </c>
      <c r="AV34" s="83">
        <v>0</v>
      </c>
      <c r="AW34" s="83">
        <v>0</v>
      </c>
      <c r="AX34" s="83">
        <v>0</v>
      </c>
      <c r="AY34" s="83">
        <v>0</v>
      </c>
      <c r="AZ34" s="83">
        <v>0</v>
      </c>
      <c r="BA34" s="83">
        <v>0</v>
      </c>
      <c r="BB34" s="83">
        <v>0</v>
      </c>
      <c r="BC34" s="83">
        <v>0</v>
      </c>
    </row>
    <row r="35" spans="1:55" s="9" customFormat="1" ht="78.75" x14ac:dyDescent="0.25">
      <c r="A35" s="63" t="s">
        <v>92</v>
      </c>
      <c r="B35" s="54" t="s">
        <v>121</v>
      </c>
      <c r="C35" s="62" t="s">
        <v>99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>
        <v>0</v>
      </c>
      <c r="AJ35" s="83">
        <v>0</v>
      </c>
      <c r="AK35" s="83">
        <v>0</v>
      </c>
      <c r="AL35" s="83">
        <v>0</v>
      </c>
      <c r="AM35" s="83">
        <v>0</v>
      </c>
      <c r="AN35" s="83">
        <v>0</v>
      </c>
      <c r="AO35" s="83">
        <v>0</v>
      </c>
      <c r="AP35" s="83">
        <v>0</v>
      </c>
      <c r="AQ35" s="83">
        <v>0</v>
      </c>
      <c r="AR35" s="83">
        <v>0</v>
      </c>
      <c r="AS35" s="83">
        <v>0</v>
      </c>
      <c r="AT35" s="83">
        <v>0</v>
      </c>
      <c r="AU35" s="83">
        <v>0</v>
      </c>
      <c r="AV35" s="83">
        <v>0</v>
      </c>
      <c r="AW35" s="83">
        <v>0</v>
      </c>
      <c r="AX35" s="83">
        <v>0</v>
      </c>
      <c r="AY35" s="83">
        <v>0</v>
      </c>
      <c r="AZ35" s="83">
        <v>0</v>
      </c>
      <c r="BA35" s="83">
        <v>0</v>
      </c>
      <c r="BB35" s="83">
        <v>0</v>
      </c>
      <c r="BC35" s="83">
        <v>0</v>
      </c>
    </row>
    <row r="36" spans="1:55" s="9" customFormat="1" ht="78.75" x14ac:dyDescent="0.25">
      <c r="A36" s="44" t="s">
        <v>53</v>
      </c>
      <c r="B36" s="45" t="s">
        <v>122</v>
      </c>
      <c r="C36" s="47" t="s">
        <v>99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81">
        <v>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81">
        <v>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81">
        <v>0</v>
      </c>
      <c r="BA36" s="81">
        <v>0</v>
      </c>
      <c r="BB36" s="81">
        <v>0</v>
      </c>
      <c r="BC36" s="81">
        <v>0</v>
      </c>
    </row>
    <row r="37" spans="1:55" s="9" customFormat="1" ht="157.5" x14ac:dyDescent="0.25">
      <c r="A37" s="45" t="s">
        <v>123</v>
      </c>
      <c r="B37" s="45" t="s">
        <v>124</v>
      </c>
      <c r="C37" s="47" t="s">
        <v>99</v>
      </c>
      <c r="D37" s="81">
        <f t="shared" ref="D37:AI37" si="88">D38+D48</f>
        <v>0</v>
      </c>
      <c r="E37" s="81">
        <f t="shared" si="88"/>
        <v>19.055225059999998</v>
      </c>
      <c r="F37" s="81">
        <f t="shared" si="88"/>
        <v>2.0124591500000002</v>
      </c>
      <c r="G37" s="81">
        <f t="shared" si="88"/>
        <v>10.53468</v>
      </c>
      <c r="H37" s="81">
        <f t="shared" si="88"/>
        <v>4.5196572599999998</v>
      </c>
      <c r="I37" s="81">
        <f t="shared" si="88"/>
        <v>1.9884286499999999</v>
      </c>
      <c r="J37" s="81">
        <f t="shared" si="88"/>
        <v>1.11569998</v>
      </c>
      <c r="K37" s="81">
        <f t="shared" si="88"/>
        <v>0.40245915000000004</v>
      </c>
      <c r="L37" s="81">
        <f t="shared" si="88"/>
        <v>0</v>
      </c>
      <c r="M37" s="81">
        <f t="shared" si="88"/>
        <v>5.4337260000000005E-2</v>
      </c>
      <c r="N37" s="81">
        <f t="shared" si="88"/>
        <v>0.65890356999999999</v>
      </c>
      <c r="O37" s="81">
        <f t="shared" si="88"/>
        <v>17.251817550000002</v>
      </c>
      <c r="P37" s="81">
        <f t="shared" si="88"/>
        <v>1.61</v>
      </c>
      <c r="Q37" s="81">
        <f t="shared" si="88"/>
        <v>10.53468</v>
      </c>
      <c r="R37" s="81">
        <f t="shared" si="88"/>
        <v>4.4653200000000002</v>
      </c>
      <c r="S37" s="81">
        <f t="shared" si="88"/>
        <v>0.64181755000000007</v>
      </c>
      <c r="T37" s="81">
        <f t="shared" si="88"/>
        <v>0.68770752999999996</v>
      </c>
      <c r="U37" s="81">
        <f t="shared" si="88"/>
        <v>0</v>
      </c>
      <c r="V37" s="81">
        <f t="shared" si="88"/>
        <v>0</v>
      </c>
      <c r="W37" s="81">
        <f t="shared" si="88"/>
        <v>0</v>
      </c>
      <c r="X37" s="81">
        <f t="shared" si="88"/>
        <v>0.68770752999999996</v>
      </c>
      <c r="Y37" s="81">
        <f t="shared" si="88"/>
        <v>0</v>
      </c>
      <c r="Z37" s="81">
        <f t="shared" si="88"/>
        <v>0</v>
      </c>
      <c r="AA37" s="81">
        <f t="shared" si="88"/>
        <v>0</v>
      </c>
      <c r="AB37" s="81">
        <f t="shared" si="88"/>
        <v>0</v>
      </c>
      <c r="AC37" s="81">
        <f t="shared" si="88"/>
        <v>0</v>
      </c>
      <c r="AD37" s="81">
        <f t="shared" si="88"/>
        <v>0</v>
      </c>
      <c r="AE37" s="81">
        <f t="shared" si="88"/>
        <v>45.993279350000009</v>
      </c>
      <c r="AF37" s="81">
        <f t="shared" si="88"/>
        <v>2.2999999999999998</v>
      </c>
      <c r="AG37" s="81">
        <f t="shared" si="88"/>
        <v>37.634099999999997</v>
      </c>
      <c r="AH37" s="81">
        <f t="shared" si="88"/>
        <v>3.8384372600000001</v>
      </c>
      <c r="AI37" s="81">
        <f t="shared" si="88"/>
        <v>2.2207420899999999</v>
      </c>
      <c r="AJ37" s="81">
        <f t="shared" ref="AJ37:BC37" si="89">AJ38+AJ48</f>
        <v>0.71324082999999994</v>
      </c>
      <c r="AK37" s="81">
        <f t="shared" si="89"/>
        <v>0</v>
      </c>
      <c r="AL37" s="81">
        <f t="shared" si="89"/>
        <v>0</v>
      </c>
      <c r="AM37" s="81">
        <f t="shared" si="89"/>
        <v>5.4337260000000005E-2</v>
      </c>
      <c r="AN37" s="81">
        <f t="shared" si="89"/>
        <v>0.65890356999999999</v>
      </c>
      <c r="AO37" s="81">
        <f t="shared" si="89"/>
        <v>44.592330990000001</v>
      </c>
      <c r="AP37" s="81">
        <f t="shared" si="89"/>
        <v>2.2999999999999998</v>
      </c>
      <c r="AQ37" s="81">
        <f t="shared" si="89"/>
        <v>37.634099999999997</v>
      </c>
      <c r="AR37" s="81">
        <f t="shared" si="89"/>
        <v>3.7841</v>
      </c>
      <c r="AS37" s="81">
        <f t="shared" si="89"/>
        <v>0.87413099000000005</v>
      </c>
      <c r="AT37" s="81">
        <f t="shared" si="89"/>
        <v>0.68770752999999996</v>
      </c>
      <c r="AU37" s="81">
        <f t="shared" si="89"/>
        <v>0</v>
      </c>
      <c r="AV37" s="81">
        <f t="shared" si="89"/>
        <v>0</v>
      </c>
      <c r="AW37" s="81">
        <f t="shared" si="89"/>
        <v>0</v>
      </c>
      <c r="AX37" s="81">
        <f t="shared" si="89"/>
        <v>0.68770752999999996</v>
      </c>
      <c r="AY37" s="81">
        <f t="shared" si="89"/>
        <v>0</v>
      </c>
      <c r="AZ37" s="81">
        <f t="shared" si="89"/>
        <v>0</v>
      </c>
      <c r="BA37" s="81">
        <f t="shared" si="89"/>
        <v>0</v>
      </c>
      <c r="BB37" s="81">
        <f t="shared" si="89"/>
        <v>0</v>
      </c>
      <c r="BC37" s="81">
        <f t="shared" si="89"/>
        <v>0</v>
      </c>
    </row>
    <row r="38" spans="1:55" s="9" customFormat="1" ht="126" x14ac:dyDescent="0.25">
      <c r="A38" s="53" t="s">
        <v>125</v>
      </c>
      <c r="B38" s="54" t="s">
        <v>126</v>
      </c>
      <c r="C38" s="55" t="s">
        <v>99</v>
      </c>
      <c r="D38" s="83">
        <f t="shared" ref="D38:AI38" si="90">SUM(D39:D47)</f>
        <v>0</v>
      </c>
      <c r="E38" s="83">
        <f>SUM(E39:E47)</f>
        <v>19.055225059999998</v>
      </c>
      <c r="F38" s="83">
        <f t="shared" si="90"/>
        <v>2.0124591500000002</v>
      </c>
      <c r="G38" s="83">
        <f t="shared" si="90"/>
        <v>10.53468</v>
      </c>
      <c r="H38" s="83">
        <f t="shared" si="90"/>
        <v>4.5196572599999998</v>
      </c>
      <c r="I38" s="83">
        <f t="shared" si="90"/>
        <v>1.9884286499999999</v>
      </c>
      <c r="J38" s="83">
        <f t="shared" si="90"/>
        <v>1.11569998</v>
      </c>
      <c r="K38" s="83">
        <f t="shared" si="90"/>
        <v>0.40245915000000004</v>
      </c>
      <c r="L38" s="83">
        <f t="shared" si="90"/>
        <v>0</v>
      </c>
      <c r="M38" s="83">
        <f t="shared" si="90"/>
        <v>5.4337260000000005E-2</v>
      </c>
      <c r="N38" s="83">
        <f t="shared" si="90"/>
        <v>0.65890356999999999</v>
      </c>
      <c r="O38" s="83">
        <f t="shared" si="90"/>
        <v>17.251817550000002</v>
      </c>
      <c r="P38" s="83">
        <f t="shared" si="90"/>
        <v>1.61</v>
      </c>
      <c r="Q38" s="83">
        <f t="shared" si="90"/>
        <v>10.53468</v>
      </c>
      <c r="R38" s="83">
        <f t="shared" si="90"/>
        <v>4.4653200000000002</v>
      </c>
      <c r="S38" s="83">
        <f t="shared" si="90"/>
        <v>0.64181755000000007</v>
      </c>
      <c r="T38" s="83">
        <f t="shared" si="90"/>
        <v>0.68770752999999996</v>
      </c>
      <c r="U38" s="83">
        <f t="shared" si="90"/>
        <v>0</v>
      </c>
      <c r="V38" s="83">
        <f t="shared" si="90"/>
        <v>0</v>
      </c>
      <c r="W38" s="83">
        <f t="shared" si="90"/>
        <v>0</v>
      </c>
      <c r="X38" s="83">
        <f t="shared" si="90"/>
        <v>0.68770752999999996</v>
      </c>
      <c r="Y38" s="83">
        <f t="shared" si="90"/>
        <v>0</v>
      </c>
      <c r="Z38" s="83">
        <f t="shared" si="90"/>
        <v>0</v>
      </c>
      <c r="AA38" s="83">
        <f t="shared" si="90"/>
        <v>0</v>
      </c>
      <c r="AB38" s="83">
        <f t="shared" si="90"/>
        <v>0</v>
      </c>
      <c r="AC38" s="83">
        <f t="shared" si="90"/>
        <v>0</v>
      </c>
      <c r="AD38" s="83">
        <f t="shared" si="90"/>
        <v>0</v>
      </c>
      <c r="AE38" s="83">
        <f t="shared" si="90"/>
        <v>45.993279350000009</v>
      </c>
      <c r="AF38" s="83">
        <f t="shared" si="90"/>
        <v>2.2999999999999998</v>
      </c>
      <c r="AG38" s="83">
        <f t="shared" si="90"/>
        <v>37.634099999999997</v>
      </c>
      <c r="AH38" s="83">
        <f t="shared" si="90"/>
        <v>3.8384372600000001</v>
      </c>
      <c r="AI38" s="83">
        <f t="shared" si="90"/>
        <v>2.2207420899999999</v>
      </c>
      <c r="AJ38" s="83">
        <f t="shared" ref="AJ38:BC38" si="91">SUM(AJ39:AJ47)</f>
        <v>0.71324082999999994</v>
      </c>
      <c r="AK38" s="83">
        <f t="shared" si="91"/>
        <v>0</v>
      </c>
      <c r="AL38" s="83">
        <f t="shared" si="91"/>
        <v>0</v>
      </c>
      <c r="AM38" s="83">
        <f t="shared" si="91"/>
        <v>5.4337260000000005E-2</v>
      </c>
      <c r="AN38" s="83">
        <f t="shared" si="91"/>
        <v>0.65890356999999999</v>
      </c>
      <c r="AO38" s="83">
        <f t="shared" si="91"/>
        <v>44.592330990000001</v>
      </c>
      <c r="AP38" s="83">
        <f t="shared" si="91"/>
        <v>2.2999999999999998</v>
      </c>
      <c r="AQ38" s="83">
        <f t="shared" si="91"/>
        <v>37.634099999999997</v>
      </c>
      <c r="AR38" s="83">
        <f t="shared" si="91"/>
        <v>3.7841</v>
      </c>
      <c r="AS38" s="83">
        <f t="shared" si="91"/>
        <v>0.87413099000000005</v>
      </c>
      <c r="AT38" s="83">
        <f t="shared" si="91"/>
        <v>0.68770752999999996</v>
      </c>
      <c r="AU38" s="83">
        <f t="shared" si="91"/>
        <v>0</v>
      </c>
      <c r="AV38" s="83">
        <f t="shared" si="91"/>
        <v>0</v>
      </c>
      <c r="AW38" s="83">
        <f t="shared" si="91"/>
        <v>0</v>
      </c>
      <c r="AX38" s="83">
        <f t="shared" si="91"/>
        <v>0.68770752999999996</v>
      </c>
      <c r="AY38" s="83">
        <f t="shared" si="91"/>
        <v>0</v>
      </c>
      <c r="AZ38" s="83">
        <f t="shared" si="91"/>
        <v>0</v>
      </c>
      <c r="BA38" s="83">
        <f t="shared" si="91"/>
        <v>0</v>
      </c>
      <c r="BB38" s="83">
        <f t="shared" si="91"/>
        <v>0</v>
      </c>
      <c r="BC38" s="83">
        <f t="shared" si="91"/>
        <v>0</v>
      </c>
    </row>
    <row r="39" spans="1:55" s="9" customFormat="1" ht="31.5" x14ac:dyDescent="0.25">
      <c r="A39" s="50" t="s">
        <v>125</v>
      </c>
      <c r="B39" s="51" t="s">
        <v>127</v>
      </c>
      <c r="C39" s="24" t="s">
        <v>128</v>
      </c>
      <c r="D39" s="82">
        <v>0</v>
      </c>
      <c r="E39" s="88">
        <f t="shared" ref="E39:E40" si="92">SUM(F39:I39)</f>
        <v>15</v>
      </c>
      <c r="F39" s="88">
        <f t="shared" ref="F39:F40" si="93">K39+P39+U39+Z39</f>
        <v>0</v>
      </c>
      <c r="G39" s="88">
        <f t="shared" ref="G39:G40" si="94">L39+Q39+V39+AA39</f>
        <v>10.53468</v>
      </c>
      <c r="H39" s="88">
        <f t="shared" ref="H39:H40" si="95">M39+R39+W39+AB39</f>
        <v>4.4653200000000002</v>
      </c>
      <c r="I39" s="88">
        <f t="shared" ref="I39:I40" si="96">N39+S39+X39+AC39</f>
        <v>0</v>
      </c>
      <c r="J39" s="88">
        <f t="shared" ref="J39:J47" si="97">SUM(K39:N39)</f>
        <v>0</v>
      </c>
      <c r="K39" s="88">
        <v>0</v>
      </c>
      <c r="L39" s="88">
        <v>0</v>
      </c>
      <c r="M39" s="88">
        <v>0</v>
      </c>
      <c r="N39" s="88">
        <v>0</v>
      </c>
      <c r="O39" s="88">
        <f t="shared" ref="O39:O47" si="98">SUM(P39:S39)</f>
        <v>15</v>
      </c>
      <c r="P39" s="88">
        <v>0</v>
      </c>
      <c r="Q39" s="88">
        <v>10.53468</v>
      </c>
      <c r="R39" s="88">
        <v>4.4653200000000002</v>
      </c>
      <c r="S39" s="88">
        <v>0</v>
      </c>
      <c r="T39" s="88">
        <f t="shared" ref="T39:T47" si="99">SUM(U39:X39)</f>
        <v>0</v>
      </c>
      <c r="U39" s="88">
        <v>0</v>
      </c>
      <c r="V39" s="88">
        <v>0</v>
      </c>
      <c r="W39" s="88">
        <v>0</v>
      </c>
      <c r="X39" s="88">
        <v>0</v>
      </c>
      <c r="Y39" s="88">
        <f t="shared" ref="Y39:Y47" si="100">SUM(Z39:AC39)</f>
        <v>0</v>
      </c>
      <c r="Z39" s="88">
        <v>0</v>
      </c>
      <c r="AA39" s="88">
        <v>0</v>
      </c>
      <c r="AB39" s="88">
        <v>0</v>
      </c>
      <c r="AC39" s="88">
        <v>0</v>
      </c>
      <c r="AD39" s="88">
        <v>0</v>
      </c>
      <c r="AE39" s="88">
        <f>SUM(AF39:AI39)</f>
        <v>41.650513439999997</v>
      </c>
      <c r="AF39" s="88">
        <f t="shared" ref="AF39:AI40" si="101">AK39+AP39+AU39+AZ39</f>
        <v>0</v>
      </c>
      <c r="AG39" s="88">
        <f t="shared" si="101"/>
        <v>37.634099999999997</v>
      </c>
      <c r="AH39" s="88">
        <f t="shared" si="101"/>
        <v>3.7841</v>
      </c>
      <c r="AI39" s="88">
        <f t="shared" si="101"/>
        <v>0.23231344000000001</v>
      </c>
      <c r="AJ39" s="88">
        <f>SUM(AK39:AN39)</f>
        <v>0</v>
      </c>
      <c r="AK39" s="88">
        <v>0</v>
      </c>
      <c r="AL39" s="88">
        <v>0</v>
      </c>
      <c r="AM39" s="88">
        <v>0</v>
      </c>
      <c r="AN39" s="88">
        <v>0</v>
      </c>
      <c r="AO39" s="88">
        <f>SUM(AP39:AS39)</f>
        <v>41.650513439999997</v>
      </c>
      <c r="AP39" s="88">
        <v>0</v>
      </c>
      <c r="AQ39" s="88">
        <v>37.634099999999997</v>
      </c>
      <c r="AR39" s="88">
        <v>3.7841</v>
      </c>
      <c r="AS39" s="88">
        <f>232313.44/1000000</f>
        <v>0.23231344000000001</v>
      </c>
      <c r="AT39" s="88">
        <f>SUM(AU39:AX39)</f>
        <v>0</v>
      </c>
      <c r="AU39" s="88">
        <v>0</v>
      </c>
      <c r="AV39" s="88">
        <v>0</v>
      </c>
      <c r="AW39" s="88">
        <v>0</v>
      </c>
      <c r="AX39" s="88">
        <v>0</v>
      </c>
      <c r="AY39" s="88">
        <f>SUM(AZ39:BC39)</f>
        <v>0</v>
      </c>
      <c r="AZ39" s="88">
        <v>0</v>
      </c>
      <c r="BA39" s="88">
        <v>0</v>
      </c>
      <c r="BB39" s="88">
        <v>0</v>
      </c>
      <c r="BC39" s="95">
        <v>0</v>
      </c>
    </row>
    <row r="40" spans="1:55" s="9" customFormat="1" ht="78.75" x14ac:dyDescent="0.25">
      <c r="A40" s="50" t="s">
        <v>125</v>
      </c>
      <c r="B40" s="52" t="s">
        <v>129</v>
      </c>
      <c r="C40" s="24" t="s">
        <v>130</v>
      </c>
      <c r="D40" s="82">
        <v>0</v>
      </c>
      <c r="E40" s="88">
        <f t="shared" si="92"/>
        <v>0</v>
      </c>
      <c r="F40" s="88">
        <f t="shared" si="93"/>
        <v>0</v>
      </c>
      <c r="G40" s="88">
        <f t="shared" si="94"/>
        <v>0</v>
      </c>
      <c r="H40" s="88">
        <f t="shared" si="95"/>
        <v>0</v>
      </c>
      <c r="I40" s="88">
        <f t="shared" si="96"/>
        <v>0</v>
      </c>
      <c r="J40" s="88">
        <f t="shared" si="97"/>
        <v>0</v>
      </c>
      <c r="K40" s="88">
        <v>0</v>
      </c>
      <c r="L40" s="88">
        <v>0</v>
      </c>
      <c r="M40" s="88">
        <v>0</v>
      </c>
      <c r="N40" s="88">
        <v>0</v>
      </c>
      <c r="O40" s="88">
        <f t="shared" si="98"/>
        <v>0</v>
      </c>
      <c r="P40" s="88">
        <v>0</v>
      </c>
      <c r="Q40" s="88">
        <v>0</v>
      </c>
      <c r="R40" s="88">
        <v>0</v>
      </c>
      <c r="S40" s="88">
        <v>0</v>
      </c>
      <c r="T40" s="88">
        <f t="shared" si="99"/>
        <v>0</v>
      </c>
      <c r="U40" s="88">
        <v>0</v>
      </c>
      <c r="V40" s="88">
        <v>0</v>
      </c>
      <c r="W40" s="88">
        <v>0</v>
      </c>
      <c r="X40" s="88">
        <v>0</v>
      </c>
      <c r="Y40" s="88">
        <f t="shared" si="100"/>
        <v>0</v>
      </c>
      <c r="Z40" s="88">
        <v>0</v>
      </c>
      <c r="AA40" s="88">
        <v>0</v>
      </c>
      <c r="AB40" s="88">
        <v>0</v>
      </c>
      <c r="AC40" s="82">
        <v>0</v>
      </c>
      <c r="AD40" s="88">
        <v>0</v>
      </c>
      <c r="AE40" s="88">
        <f>SUM(AF40:AI40)</f>
        <v>0</v>
      </c>
      <c r="AF40" s="88">
        <f t="shared" si="101"/>
        <v>0</v>
      </c>
      <c r="AG40" s="88">
        <f t="shared" si="101"/>
        <v>0</v>
      </c>
      <c r="AH40" s="88">
        <f t="shared" si="101"/>
        <v>0</v>
      </c>
      <c r="AI40" s="88">
        <f t="shared" si="101"/>
        <v>0</v>
      </c>
      <c r="AJ40" s="88">
        <f>SUM(AK40:AN40)</f>
        <v>0</v>
      </c>
      <c r="AK40" s="88">
        <v>0</v>
      </c>
      <c r="AL40" s="88">
        <v>0</v>
      </c>
      <c r="AM40" s="88">
        <v>0</v>
      </c>
      <c r="AN40" s="88">
        <v>0</v>
      </c>
      <c r="AO40" s="88">
        <f>SUM(AP40:AS40)</f>
        <v>0</v>
      </c>
      <c r="AP40" s="88">
        <v>0</v>
      </c>
      <c r="AQ40" s="88">
        <v>0</v>
      </c>
      <c r="AR40" s="88">
        <v>0</v>
      </c>
      <c r="AS40" s="88">
        <v>0</v>
      </c>
      <c r="AT40" s="88">
        <f>SUM(AU40:AX40)</f>
        <v>0</v>
      </c>
      <c r="AU40" s="88">
        <v>0</v>
      </c>
      <c r="AV40" s="88">
        <v>0</v>
      </c>
      <c r="AW40" s="88">
        <v>0</v>
      </c>
      <c r="AX40" s="88">
        <v>0</v>
      </c>
      <c r="AY40" s="88">
        <f>SUM(AZ40:BC40)</f>
        <v>0</v>
      </c>
      <c r="AZ40" s="88">
        <v>0</v>
      </c>
      <c r="BA40" s="88">
        <v>0</v>
      </c>
      <c r="BB40" s="88">
        <v>0</v>
      </c>
      <c r="BC40" s="95">
        <v>0</v>
      </c>
    </row>
    <row r="41" spans="1:55" s="94" customFormat="1" ht="126" x14ac:dyDescent="0.25">
      <c r="A41" s="50" t="s">
        <v>125</v>
      </c>
      <c r="B41" s="52" t="s">
        <v>182</v>
      </c>
      <c r="C41" s="24" t="s">
        <v>180</v>
      </c>
      <c r="D41" s="82">
        <v>0</v>
      </c>
      <c r="E41" s="82">
        <f t="shared" ref="E41:E47" si="102">SUM(F41:I41)</f>
        <v>0.64093356999999995</v>
      </c>
      <c r="F41" s="82">
        <f t="shared" ref="F41:F47" si="103">K41+P41+U41+Z41</f>
        <v>0</v>
      </c>
      <c r="G41" s="82">
        <f t="shared" ref="G41:G47" si="104">L41+Q41+V41+AA41</f>
        <v>0</v>
      </c>
      <c r="H41" s="82">
        <f t="shared" ref="H41:H47" si="105">M41+R41+W41+AB41</f>
        <v>0</v>
      </c>
      <c r="I41" s="82">
        <f t="shared" ref="I41:I47" si="106">N41+S41+X41+AC41</f>
        <v>0.64093356999999995</v>
      </c>
      <c r="J41" s="82">
        <f t="shared" si="97"/>
        <v>0.23202616000000001</v>
      </c>
      <c r="K41" s="82">
        <v>0</v>
      </c>
      <c r="L41" s="82">
        <v>0</v>
      </c>
      <c r="M41" s="82">
        <v>0</v>
      </c>
      <c r="N41" s="82">
        <f>232026.16/1000000</f>
        <v>0.23202616000000001</v>
      </c>
      <c r="O41" s="82">
        <f t="shared" si="98"/>
        <v>0.21867658000000001</v>
      </c>
      <c r="P41" s="82">
        <v>0</v>
      </c>
      <c r="Q41" s="82">
        <v>0</v>
      </c>
      <c r="R41" s="82">
        <v>0</v>
      </c>
      <c r="S41" s="95">
        <f>0.21867658</f>
        <v>0.21867658000000001</v>
      </c>
      <c r="T41" s="82">
        <f t="shared" si="99"/>
        <v>0.19023082999999999</v>
      </c>
      <c r="U41" s="82">
        <v>0</v>
      </c>
      <c r="V41" s="82">
        <v>0</v>
      </c>
      <c r="W41" s="82">
        <v>0</v>
      </c>
      <c r="X41" s="82">
        <v>0.19023082999999999</v>
      </c>
      <c r="Y41" s="82">
        <f t="shared" si="100"/>
        <v>0</v>
      </c>
      <c r="Z41" s="82">
        <v>0</v>
      </c>
      <c r="AA41" s="82">
        <v>0</v>
      </c>
      <c r="AB41" s="82">
        <v>0</v>
      </c>
      <c r="AC41" s="95">
        <v>0</v>
      </c>
      <c r="AD41" s="82">
        <v>0</v>
      </c>
      <c r="AE41" s="82">
        <f t="shared" ref="AE41:AE43" si="107">SUM(AF41:AI41)</f>
        <v>0.64093356999999995</v>
      </c>
      <c r="AF41" s="82">
        <f t="shared" ref="AF41:AF43" si="108">AK41+AP41+AU41+AZ41</f>
        <v>0</v>
      </c>
      <c r="AG41" s="82">
        <f t="shared" ref="AG41:AG43" si="109">AL41+AQ41+AV41+BA41</f>
        <v>0</v>
      </c>
      <c r="AH41" s="82">
        <f t="shared" ref="AH41:AH43" si="110">AM41+AR41+AW41+BB41</f>
        <v>0</v>
      </c>
      <c r="AI41" s="82">
        <f t="shared" ref="AI41:AI43" si="111">AN41+AS41+AX41+BC41</f>
        <v>0.64093356999999995</v>
      </c>
      <c r="AJ41" s="82">
        <f t="shared" ref="AJ41:AJ47" si="112">SUM(AK41:AN41)</f>
        <v>0.23202616000000001</v>
      </c>
      <c r="AK41" s="82">
        <v>0</v>
      </c>
      <c r="AL41" s="82">
        <v>0</v>
      </c>
      <c r="AM41" s="82">
        <v>0</v>
      </c>
      <c r="AN41" s="95">
        <f>232026.16/1000000</f>
        <v>0.23202616000000001</v>
      </c>
      <c r="AO41" s="82">
        <f t="shared" ref="AO41:AO47" si="113">SUM(AP41:AS41)</f>
        <v>0.21867658000000001</v>
      </c>
      <c r="AP41" s="82">
        <v>0</v>
      </c>
      <c r="AQ41" s="82">
        <v>0</v>
      </c>
      <c r="AR41" s="82">
        <v>0</v>
      </c>
      <c r="AS41" s="95">
        <f>0.21867658</f>
        <v>0.21867658000000001</v>
      </c>
      <c r="AT41" s="82">
        <f t="shared" ref="AT41:AT47" si="114">SUM(AU41:AX41)</f>
        <v>0.19023082999999999</v>
      </c>
      <c r="AU41" s="82">
        <v>0</v>
      </c>
      <c r="AV41" s="82">
        <v>0</v>
      </c>
      <c r="AW41" s="82">
        <v>0</v>
      </c>
      <c r="AX41" s="95">
        <f>0.19023083</f>
        <v>0.19023082999999999</v>
      </c>
      <c r="AY41" s="82">
        <f t="shared" ref="AY41:AY47" si="115">SUM(AZ41:BC41)</f>
        <v>0</v>
      </c>
      <c r="AZ41" s="82">
        <v>0</v>
      </c>
      <c r="BA41" s="82">
        <v>0</v>
      </c>
      <c r="BB41" s="82">
        <v>0</v>
      </c>
      <c r="BC41" s="95">
        <v>0</v>
      </c>
    </row>
    <row r="42" spans="1:55" s="9" customFormat="1" ht="110.25" x14ac:dyDescent="0.25">
      <c r="A42" s="50" t="s">
        <v>125</v>
      </c>
      <c r="B42" s="52" t="s">
        <v>199</v>
      </c>
      <c r="C42" s="24" t="s">
        <v>200</v>
      </c>
      <c r="D42" s="82">
        <v>0</v>
      </c>
      <c r="E42" s="88">
        <f t="shared" si="102"/>
        <v>6.6784190000000007E-2</v>
      </c>
      <c r="F42" s="88">
        <f t="shared" si="103"/>
        <v>0</v>
      </c>
      <c r="G42" s="88">
        <f t="shared" si="104"/>
        <v>0</v>
      </c>
      <c r="H42" s="88">
        <f t="shared" si="105"/>
        <v>5.4337260000000005E-2</v>
      </c>
      <c r="I42" s="88">
        <f t="shared" si="106"/>
        <v>1.244693E-2</v>
      </c>
      <c r="J42" s="88">
        <f t="shared" ref="J42" si="116">SUM(K42:N42)</f>
        <v>6.6784190000000007E-2</v>
      </c>
      <c r="K42" s="88">
        <v>0</v>
      </c>
      <c r="L42" s="88">
        <v>0</v>
      </c>
      <c r="M42" s="88">
        <f>54337.26/1000000</f>
        <v>5.4337260000000005E-2</v>
      </c>
      <c r="N42" s="88">
        <f>12446.93/1000000</f>
        <v>1.244693E-2</v>
      </c>
      <c r="O42" s="88">
        <f t="shared" ref="O42" si="117">SUM(P42:S42)</f>
        <v>0</v>
      </c>
      <c r="P42" s="88">
        <v>0</v>
      </c>
      <c r="Q42" s="88">
        <v>0</v>
      </c>
      <c r="R42" s="88">
        <v>0</v>
      </c>
      <c r="S42" s="88">
        <v>0</v>
      </c>
      <c r="T42" s="88">
        <f t="shared" ref="T42" si="118">SUM(U42:X42)</f>
        <v>0</v>
      </c>
      <c r="U42" s="88">
        <v>0</v>
      </c>
      <c r="V42" s="88">
        <v>0</v>
      </c>
      <c r="W42" s="88">
        <v>0</v>
      </c>
      <c r="X42" s="82">
        <v>0</v>
      </c>
      <c r="Y42" s="88">
        <f t="shared" ref="Y42" si="119">SUM(Z42:AC42)</f>
        <v>0</v>
      </c>
      <c r="Z42" s="88">
        <v>0</v>
      </c>
      <c r="AA42" s="88">
        <v>0</v>
      </c>
      <c r="AB42" s="88">
        <v>0</v>
      </c>
      <c r="AC42" s="95">
        <v>0</v>
      </c>
      <c r="AD42" s="88">
        <v>0</v>
      </c>
      <c r="AE42" s="88">
        <f t="shared" ref="AE42" si="120">SUM(AF42:AI42)</f>
        <v>6.6784190000000007E-2</v>
      </c>
      <c r="AF42" s="88">
        <f t="shared" ref="AF42" si="121">AK42+AP42+AU42+AZ42</f>
        <v>0</v>
      </c>
      <c r="AG42" s="88">
        <f t="shared" ref="AG42" si="122">AL42+AQ42+AV42+BA42</f>
        <v>0</v>
      </c>
      <c r="AH42" s="88">
        <f t="shared" ref="AH42" si="123">AM42+AR42+AW42+BB42</f>
        <v>5.4337260000000005E-2</v>
      </c>
      <c r="AI42" s="88">
        <f t="shared" ref="AI42" si="124">AN42+AS42+AX42+BC42</f>
        <v>1.244693E-2</v>
      </c>
      <c r="AJ42" s="88">
        <f t="shared" ref="AJ42" si="125">SUM(AK42:AN42)</f>
        <v>6.6784190000000007E-2</v>
      </c>
      <c r="AK42" s="88">
        <v>0</v>
      </c>
      <c r="AL42" s="88">
        <v>0</v>
      </c>
      <c r="AM42" s="88">
        <f>54337.26/1000000</f>
        <v>5.4337260000000005E-2</v>
      </c>
      <c r="AN42" s="88">
        <f>12446.93/1000000</f>
        <v>1.244693E-2</v>
      </c>
      <c r="AO42" s="88">
        <f t="shared" ref="AO42" si="126">SUM(AP42:AS42)</f>
        <v>0</v>
      </c>
      <c r="AP42" s="88">
        <v>0</v>
      </c>
      <c r="AQ42" s="88">
        <v>0</v>
      </c>
      <c r="AR42" s="88">
        <v>0</v>
      </c>
      <c r="AS42" s="88">
        <v>0</v>
      </c>
      <c r="AT42" s="88">
        <f t="shared" ref="AT42" si="127">SUM(AU42:AX42)</f>
        <v>0</v>
      </c>
      <c r="AU42" s="88">
        <v>0</v>
      </c>
      <c r="AV42" s="88">
        <v>0</v>
      </c>
      <c r="AW42" s="88">
        <v>0</v>
      </c>
      <c r="AX42" s="88">
        <v>0</v>
      </c>
      <c r="AY42" s="88">
        <f t="shared" ref="AY42" si="128">SUM(AZ42:BC42)</f>
        <v>0</v>
      </c>
      <c r="AZ42" s="88">
        <v>0</v>
      </c>
      <c r="BA42" s="88">
        <v>0</v>
      </c>
      <c r="BB42" s="88">
        <v>0</v>
      </c>
      <c r="BC42" s="95">
        <v>0</v>
      </c>
    </row>
    <row r="43" spans="1:55" s="9" customFormat="1" ht="94.5" x14ac:dyDescent="0.25">
      <c r="A43" s="50" t="s">
        <v>125</v>
      </c>
      <c r="B43" s="52" t="s">
        <v>183</v>
      </c>
      <c r="C43" s="24" t="s">
        <v>181</v>
      </c>
      <c r="D43" s="82">
        <v>0</v>
      </c>
      <c r="E43" s="88">
        <f t="shared" si="102"/>
        <v>0.13733753000000001</v>
      </c>
      <c r="F43" s="88">
        <f t="shared" si="103"/>
        <v>0</v>
      </c>
      <c r="G43" s="88">
        <f t="shared" si="104"/>
        <v>0</v>
      </c>
      <c r="H43" s="88">
        <f t="shared" si="105"/>
        <v>0</v>
      </c>
      <c r="I43" s="88">
        <f t="shared" si="106"/>
        <v>0.13733753000000001</v>
      </c>
      <c r="J43" s="88">
        <f t="shared" si="97"/>
        <v>4.9775569999999998E-2</v>
      </c>
      <c r="K43" s="88">
        <v>0</v>
      </c>
      <c r="L43" s="88">
        <v>0</v>
      </c>
      <c r="M43" s="88">
        <v>0</v>
      </c>
      <c r="N43" s="82">
        <f>49775.57/1000000</f>
        <v>4.9775569999999998E-2</v>
      </c>
      <c r="O43" s="88">
        <f t="shared" si="98"/>
        <v>4.6716460000000001E-2</v>
      </c>
      <c r="P43" s="88">
        <v>0</v>
      </c>
      <c r="Q43" s="88">
        <v>0</v>
      </c>
      <c r="R43" s="88">
        <v>0</v>
      </c>
      <c r="S43" s="95">
        <f>0.04671646</f>
        <v>4.6716460000000001E-2</v>
      </c>
      <c r="T43" s="88">
        <f t="shared" si="99"/>
        <v>4.08455E-2</v>
      </c>
      <c r="U43" s="88">
        <v>0</v>
      </c>
      <c r="V43" s="88">
        <v>0</v>
      </c>
      <c r="W43" s="88">
        <v>0</v>
      </c>
      <c r="X43" s="95">
        <f>0.0408455</f>
        <v>4.08455E-2</v>
      </c>
      <c r="Y43" s="88">
        <f t="shared" si="100"/>
        <v>0</v>
      </c>
      <c r="Z43" s="88">
        <v>0</v>
      </c>
      <c r="AA43" s="88">
        <v>0</v>
      </c>
      <c r="AB43" s="88">
        <v>0</v>
      </c>
      <c r="AC43" s="95">
        <v>0</v>
      </c>
      <c r="AD43" s="88">
        <v>0</v>
      </c>
      <c r="AE43" s="88">
        <f t="shared" si="107"/>
        <v>0.13733753000000001</v>
      </c>
      <c r="AF43" s="88">
        <f t="shared" si="108"/>
        <v>0</v>
      </c>
      <c r="AG43" s="88">
        <f t="shared" si="109"/>
        <v>0</v>
      </c>
      <c r="AH43" s="88">
        <f t="shared" si="110"/>
        <v>0</v>
      </c>
      <c r="AI43" s="88">
        <f t="shared" si="111"/>
        <v>0.13733753000000001</v>
      </c>
      <c r="AJ43" s="88">
        <f t="shared" si="112"/>
        <v>4.9775569999999998E-2</v>
      </c>
      <c r="AK43" s="88">
        <v>0</v>
      </c>
      <c r="AL43" s="88">
        <v>0</v>
      </c>
      <c r="AM43" s="88">
        <v>0</v>
      </c>
      <c r="AN43" s="95">
        <f>49775.57/1000000</f>
        <v>4.9775569999999998E-2</v>
      </c>
      <c r="AO43" s="88">
        <f t="shared" si="113"/>
        <v>4.6716460000000001E-2</v>
      </c>
      <c r="AP43" s="88">
        <v>0</v>
      </c>
      <c r="AQ43" s="88">
        <v>0</v>
      </c>
      <c r="AR43" s="88">
        <v>0</v>
      </c>
      <c r="AS43" s="95">
        <f>0.04671646</f>
        <v>4.6716460000000001E-2</v>
      </c>
      <c r="AT43" s="88">
        <f t="shared" si="114"/>
        <v>4.08455E-2</v>
      </c>
      <c r="AU43" s="88">
        <v>0</v>
      </c>
      <c r="AV43" s="88">
        <v>0</v>
      </c>
      <c r="AW43" s="88">
        <v>0</v>
      </c>
      <c r="AX43" s="95">
        <f>0.0408455</f>
        <v>4.08455E-2</v>
      </c>
      <c r="AY43" s="88">
        <f t="shared" si="115"/>
        <v>0</v>
      </c>
      <c r="AZ43" s="88">
        <v>0</v>
      </c>
      <c r="BA43" s="88">
        <v>0</v>
      </c>
      <c r="BB43" s="88">
        <v>0</v>
      </c>
      <c r="BC43" s="95">
        <v>0</v>
      </c>
    </row>
    <row r="44" spans="1:55" s="94" customFormat="1" ht="47.25" x14ac:dyDescent="0.25">
      <c r="A44" s="50" t="s">
        <v>125</v>
      </c>
      <c r="B44" s="52" t="s">
        <v>188</v>
      </c>
      <c r="C44" s="24" t="s">
        <v>184</v>
      </c>
      <c r="D44" s="82">
        <v>0</v>
      </c>
      <c r="E44" s="82">
        <f t="shared" si="102"/>
        <v>0.52235096000000003</v>
      </c>
      <c r="F44" s="82">
        <f t="shared" si="103"/>
        <v>0.40245915000000004</v>
      </c>
      <c r="G44" s="82">
        <f t="shared" si="104"/>
        <v>0</v>
      </c>
      <c r="H44" s="82">
        <f t="shared" si="105"/>
        <v>0</v>
      </c>
      <c r="I44" s="82">
        <f t="shared" si="106"/>
        <v>0.11989181000000002</v>
      </c>
      <c r="J44" s="82">
        <f t="shared" si="97"/>
        <v>0.44722302000000003</v>
      </c>
      <c r="K44" s="82">
        <f>402459.15/1000000</f>
        <v>0.40245915000000004</v>
      </c>
      <c r="L44" s="82">
        <v>0</v>
      </c>
      <c r="M44" s="82">
        <v>0</v>
      </c>
      <c r="N44" s="82">
        <f>44763.87/1000000</f>
        <v>4.4763870000000004E-2</v>
      </c>
      <c r="O44" s="82">
        <f t="shared" si="98"/>
        <v>7.5127940000000004E-2</v>
      </c>
      <c r="P44" s="82">
        <v>0</v>
      </c>
      <c r="Q44" s="82">
        <v>0</v>
      </c>
      <c r="R44" s="82">
        <v>0</v>
      </c>
      <c r="S44" s="95">
        <f>0.07512794</f>
        <v>7.5127940000000004E-2</v>
      </c>
      <c r="T44" s="82">
        <f t="shared" si="99"/>
        <v>0</v>
      </c>
      <c r="U44" s="82">
        <v>0</v>
      </c>
      <c r="V44" s="82">
        <v>0</v>
      </c>
      <c r="W44" s="82">
        <v>0</v>
      </c>
      <c r="X44" s="82">
        <v>0</v>
      </c>
      <c r="Y44" s="82">
        <f t="shared" si="100"/>
        <v>0</v>
      </c>
      <c r="Z44" s="82">
        <v>0</v>
      </c>
      <c r="AA44" s="82">
        <v>0</v>
      </c>
      <c r="AB44" s="82">
        <v>0</v>
      </c>
      <c r="AC44" s="95">
        <v>0</v>
      </c>
      <c r="AD44" s="82">
        <v>0</v>
      </c>
      <c r="AE44" s="82">
        <f t="shared" ref="AE44:AE47" si="129">SUM(AF44:AI44)</f>
        <v>0.11989181000000002</v>
      </c>
      <c r="AF44" s="82">
        <f t="shared" ref="AF44:AF47" si="130">AK44+AP44+AU44+AZ44</f>
        <v>0</v>
      </c>
      <c r="AG44" s="82">
        <f t="shared" ref="AG44:AG47" si="131">AL44+AQ44+AV44+BA44</f>
        <v>0</v>
      </c>
      <c r="AH44" s="82">
        <f t="shared" ref="AH44:AH47" si="132">AM44+AR44+AW44+BB44</f>
        <v>0</v>
      </c>
      <c r="AI44" s="82">
        <f t="shared" ref="AI44:AI47" si="133">AN44+AS44+AX44+BC44</f>
        <v>0.11989181000000002</v>
      </c>
      <c r="AJ44" s="82">
        <f t="shared" si="112"/>
        <v>4.4763870000000004E-2</v>
      </c>
      <c r="AK44" s="82">
        <v>0</v>
      </c>
      <c r="AL44" s="82">
        <v>0</v>
      </c>
      <c r="AM44" s="82">
        <v>0</v>
      </c>
      <c r="AN44" s="95">
        <f>44763.87/1000000</f>
        <v>4.4763870000000004E-2</v>
      </c>
      <c r="AO44" s="82">
        <f t="shared" si="113"/>
        <v>7.5127940000000004E-2</v>
      </c>
      <c r="AP44" s="82">
        <v>0</v>
      </c>
      <c r="AQ44" s="82">
        <v>0</v>
      </c>
      <c r="AR44" s="82">
        <v>0</v>
      </c>
      <c r="AS44" s="95">
        <f>0.07512794</f>
        <v>7.5127940000000004E-2</v>
      </c>
      <c r="AT44" s="82">
        <f t="shared" si="114"/>
        <v>0</v>
      </c>
      <c r="AU44" s="82">
        <v>0</v>
      </c>
      <c r="AV44" s="82">
        <v>0</v>
      </c>
      <c r="AW44" s="82">
        <v>0</v>
      </c>
      <c r="AX44" s="82">
        <v>0</v>
      </c>
      <c r="AY44" s="82">
        <f t="shared" si="115"/>
        <v>0</v>
      </c>
      <c r="AZ44" s="82">
        <v>0</v>
      </c>
      <c r="BA44" s="82">
        <v>0</v>
      </c>
      <c r="BB44" s="82">
        <v>0</v>
      </c>
      <c r="BC44" s="95">
        <v>0</v>
      </c>
    </row>
    <row r="45" spans="1:55" s="94" customFormat="1" ht="47.25" x14ac:dyDescent="0.25">
      <c r="A45" s="50" t="s">
        <v>125</v>
      </c>
      <c r="B45" s="52" t="s">
        <v>189</v>
      </c>
      <c r="C45" s="24" t="s">
        <v>185</v>
      </c>
      <c r="D45" s="82">
        <v>0</v>
      </c>
      <c r="E45" s="82">
        <f t="shared" si="102"/>
        <v>8.5005949999999997E-2</v>
      </c>
      <c r="F45" s="82">
        <f t="shared" si="103"/>
        <v>0</v>
      </c>
      <c r="G45" s="82">
        <f t="shared" si="104"/>
        <v>0</v>
      </c>
      <c r="H45" s="82">
        <f t="shared" si="105"/>
        <v>0</v>
      </c>
      <c r="I45" s="82">
        <f t="shared" si="106"/>
        <v>8.5005949999999997E-2</v>
      </c>
      <c r="J45" s="82">
        <f t="shared" si="97"/>
        <v>4.362775E-2</v>
      </c>
      <c r="K45" s="82">
        <v>0</v>
      </c>
      <c r="L45" s="82">
        <v>0</v>
      </c>
      <c r="M45" s="82">
        <v>0</v>
      </c>
      <c r="N45" s="82">
        <f>43627.75/1000000</f>
        <v>4.362775E-2</v>
      </c>
      <c r="O45" s="82">
        <f t="shared" si="98"/>
        <v>4.1378199999999997E-2</v>
      </c>
      <c r="P45" s="82">
        <v>0</v>
      </c>
      <c r="Q45" s="82">
        <v>0</v>
      </c>
      <c r="R45" s="82">
        <v>0</v>
      </c>
      <c r="S45" s="95">
        <f>0.0413782</f>
        <v>4.1378199999999997E-2</v>
      </c>
      <c r="T45" s="82">
        <f t="shared" si="99"/>
        <v>0</v>
      </c>
      <c r="U45" s="82">
        <v>0</v>
      </c>
      <c r="V45" s="82">
        <v>0</v>
      </c>
      <c r="W45" s="82">
        <v>0</v>
      </c>
      <c r="X45" s="82">
        <v>0</v>
      </c>
      <c r="Y45" s="82">
        <f t="shared" si="100"/>
        <v>0</v>
      </c>
      <c r="Z45" s="82">
        <v>0</v>
      </c>
      <c r="AA45" s="82">
        <v>0</v>
      </c>
      <c r="AB45" s="82">
        <v>0</v>
      </c>
      <c r="AC45" s="95">
        <v>0</v>
      </c>
      <c r="AD45" s="82">
        <v>0</v>
      </c>
      <c r="AE45" s="82">
        <f t="shared" si="129"/>
        <v>8.5005949999999997E-2</v>
      </c>
      <c r="AF45" s="82">
        <f t="shared" si="130"/>
        <v>0</v>
      </c>
      <c r="AG45" s="82">
        <f t="shared" si="131"/>
        <v>0</v>
      </c>
      <c r="AH45" s="82">
        <f t="shared" si="132"/>
        <v>0</v>
      </c>
      <c r="AI45" s="82">
        <f t="shared" si="133"/>
        <v>8.5005949999999997E-2</v>
      </c>
      <c r="AJ45" s="82">
        <f t="shared" si="112"/>
        <v>4.362775E-2</v>
      </c>
      <c r="AK45" s="82">
        <v>0</v>
      </c>
      <c r="AL45" s="82">
        <v>0</v>
      </c>
      <c r="AM45" s="82">
        <v>0</v>
      </c>
      <c r="AN45" s="95">
        <f>43627.75/1000000</f>
        <v>4.362775E-2</v>
      </c>
      <c r="AO45" s="82">
        <f t="shared" si="113"/>
        <v>4.1378199999999997E-2</v>
      </c>
      <c r="AP45" s="82">
        <v>0</v>
      </c>
      <c r="AQ45" s="82">
        <v>0</v>
      </c>
      <c r="AR45" s="82">
        <v>0</v>
      </c>
      <c r="AS45" s="95">
        <f>0.0413782</f>
        <v>4.1378199999999997E-2</v>
      </c>
      <c r="AT45" s="82">
        <f t="shared" si="114"/>
        <v>0</v>
      </c>
      <c r="AU45" s="82">
        <v>0</v>
      </c>
      <c r="AV45" s="82">
        <v>0</v>
      </c>
      <c r="AW45" s="82">
        <v>0</v>
      </c>
      <c r="AX45" s="82">
        <v>0</v>
      </c>
      <c r="AY45" s="82">
        <f t="shared" si="115"/>
        <v>0</v>
      </c>
      <c r="AZ45" s="82">
        <v>0</v>
      </c>
      <c r="BA45" s="82">
        <v>0</v>
      </c>
      <c r="BB45" s="82">
        <v>0</v>
      </c>
      <c r="BC45" s="95">
        <v>0</v>
      </c>
    </row>
    <row r="46" spans="1:55" s="94" customFormat="1" ht="126" x14ac:dyDescent="0.25">
      <c r="A46" s="50" t="s">
        <v>125</v>
      </c>
      <c r="B46" s="52" t="s">
        <v>190</v>
      </c>
      <c r="C46" s="24" t="s">
        <v>186</v>
      </c>
      <c r="D46" s="82">
        <v>0</v>
      </c>
      <c r="E46" s="82">
        <f t="shared" si="102"/>
        <v>0.51196112999999999</v>
      </c>
      <c r="F46" s="82">
        <f t="shared" si="103"/>
        <v>0</v>
      </c>
      <c r="G46" s="82">
        <f t="shared" si="104"/>
        <v>0</v>
      </c>
      <c r="H46" s="82">
        <f t="shared" si="105"/>
        <v>0</v>
      </c>
      <c r="I46" s="82">
        <f t="shared" si="106"/>
        <v>0.51196112999999999</v>
      </c>
      <c r="J46" s="82">
        <f t="shared" si="97"/>
        <v>0.18549932999999999</v>
      </c>
      <c r="K46" s="82">
        <v>0</v>
      </c>
      <c r="L46" s="82">
        <v>0</v>
      </c>
      <c r="M46" s="82">
        <v>0</v>
      </c>
      <c r="N46" s="82">
        <f>185499.33/1000000</f>
        <v>0.18549932999999999</v>
      </c>
      <c r="O46" s="82">
        <f t="shared" si="98"/>
        <v>0.17468421000000001</v>
      </c>
      <c r="P46" s="82">
        <v>0</v>
      </c>
      <c r="Q46" s="82">
        <v>0</v>
      </c>
      <c r="R46" s="82">
        <v>0</v>
      </c>
      <c r="S46" s="95">
        <f>0.17468421</f>
        <v>0.17468421000000001</v>
      </c>
      <c r="T46" s="82">
        <f t="shared" si="99"/>
        <v>0.15177758999999999</v>
      </c>
      <c r="U46" s="82">
        <v>0</v>
      </c>
      <c r="V46" s="82">
        <v>0</v>
      </c>
      <c r="W46" s="82">
        <v>0</v>
      </c>
      <c r="X46" s="95">
        <f>0.15177759</f>
        <v>0.15177758999999999</v>
      </c>
      <c r="Y46" s="82">
        <f t="shared" si="100"/>
        <v>0</v>
      </c>
      <c r="Z46" s="82">
        <v>0</v>
      </c>
      <c r="AA46" s="82">
        <v>0</v>
      </c>
      <c r="AB46" s="82">
        <v>0</v>
      </c>
      <c r="AC46" s="95">
        <v>0</v>
      </c>
      <c r="AD46" s="82">
        <v>0</v>
      </c>
      <c r="AE46" s="82">
        <f t="shared" si="129"/>
        <v>0.51196112999999999</v>
      </c>
      <c r="AF46" s="82">
        <f t="shared" si="130"/>
        <v>0</v>
      </c>
      <c r="AG46" s="82">
        <f t="shared" si="131"/>
        <v>0</v>
      </c>
      <c r="AH46" s="82">
        <f t="shared" si="132"/>
        <v>0</v>
      </c>
      <c r="AI46" s="82">
        <f t="shared" si="133"/>
        <v>0.51196112999999999</v>
      </c>
      <c r="AJ46" s="82">
        <f t="shared" si="112"/>
        <v>0.18549932999999999</v>
      </c>
      <c r="AK46" s="82">
        <v>0</v>
      </c>
      <c r="AL46" s="82">
        <v>0</v>
      </c>
      <c r="AM46" s="82">
        <v>0</v>
      </c>
      <c r="AN46" s="95">
        <f>185499.33/1000000</f>
        <v>0.18549932999999999</v>
      </c>
      <c r="AO46" s="82">
        <f t="shared" si="113"/>
        <v>0.17468421000000001</v>
      </c>
      <c r="AP46" s="82">
        <v>0</v>
      </c>
      <c r="AQ46" s="82">
        <v>0</v>
      </c>
      <c r="AR46" s="82">
        <v>0</v>
      </c>
      <c r="AS46" s="95">
        <f>0.17468421</f>
        <v>0.17468421000000001</v>
      </c>
      <c r="AT46" s="82">
        <f t="shared" si="114"/>
        <v>0.15177758999999999</v>
      </c>
      <c r="AU46" s="82">
        <v>0</v>
      </c>
      <c r="AV46" s="82">
        <v>0</v>
      </c>
      <c r="AW46" s="82">
        <v>0</v>
      </c>
      <c r="AX46" s="95">
        <f>0.15177759</f>
        <v>0.15177758999999999</v>
      </c>
      <c r="AY46" s="82">
        <f t="shared" si="115"/>
        <v>0</v>
      </c>
      <c r="AZ46" s="82">
        <v>0</v>
      </c>
      <c r="BA46" s="82">
        <v>0</v>
      </c>
      <c r="BB46" s="82">
        <v>0</v>
      </c>
      <c r="BC46" s="95">
        <v>0</v>
      </c>
    </row>
    <row r="47" spans="1:55" s="9" customFormat="1" ht="31.5" x14ac:dyDescent="0.25">
      <c r="A47" s="50" t="s">
        <v>125</v>
      </c>
      <c r="B47" s="52" t="s">
        <v>191</v>
      </c>
      <c r="C47" s="24" t="s">
        <v>187</v>
      </c>
      <c r="D47" s="82">
        <v>0</v>
      </c>
      <c r="E47" s="88">
        <f t="shared" si="102"/>
        <v>2.0908517300000002</v>
      </c>
      <c r="F47" s="88">
        <f t="shared" si="103"/>
        <v>1.61</v>
      </c>
      <c r="G47" s="88">
        <f t="shared" si="104"/>
        <v>0</v>
      </c>
      <c r="H47" s="88">
        <f t="shared" si="105"/>
        <v>0</v>
      </c>
      <c r="I47" s="88">
        <f t="shared" si="106"/>
        <v>0.48085173000000003</v>
      </c>
      <c r="J47" s="88">
        <f t="shared" si="97"/>
        <v>9.0763960000000005E-2</v>
      </c>
      <c r="K47" s="88">
        <v>0</v>
      </c>
      <c r="L47" s="88">
        <v>0</v>
      </c>
      <c r="M47" s="88">
        <v>0</v>
      </c>
      <c r="N47" s="82">
        <f>90763.96/1000000</f>
        <v>9.0763960000000005E-2</v>
      </c>
      <c r="O47" s="88">
        <f t="shared" si="98"/>
        <v>1.69523416</v>
      </c>
      <c r="P47" s="88">
        <v>1.61</v>
      </c>
      <c r="Q47" s="88">
        <v>0</v>
      </c>
      <c r="R47" s="88">
        <v>0</v>
      </c>
      <c r="S47" s="88">
        <v>8.5234160000000003E-2</v>
      </c>
      <c r="T47" s="88">
        <f t="shared" si="99"/>
        <v>0.30485361</v>
      </c>
      <c r="U47" s="88">
        <v>0</v>
      </c>
      <c r="V47" s="88">
        <v>0</v>
      </c>
      <c r="W47" s="88">
        <v>0</v>
      </c>
      <c r="X47" s="95">
        <f>0.30485361</f>
        <v>0.30485361</v>
      </c>
      <c r="Y47" s="88">
        <f t="shared" si="100"/>
        <v>0</v>
      </c>
      <c r="Z47" s="88">
        <v>0</v>
      </c>
      <c r="AA47" s="88">
        <v>0</v>
      </c>
      <c r="AB47" s="88">
        <v>0</v>
      </c>
      <c r="AC47" s="95">
        <v>0</v>
      </c>
      <c r="AD47" s="88">
        <v>0</v>
      </c>
      <c r="AE47" s="88">
        <f t="shared" si="129"/>
        <v>2.7808517299999997</v>
      </c>
      <c r="AF47" s="88">
        <f t="shared" si="130"/>
        <v>2.2999999999999998</v>
      </c>
      <c r="AG47" s="88">
        <f t="shared" si="131"/>
        <v>0</v>
      </c>
      <c r="AH47" s="88">
        <f t="shared" si="132"/>
        <v>0</v>
      </c>
      <c r="AI47" s="88">
        <f>AN47+AS47+AX47+BC47</f>
        <v>0.48085173000000003</v>
      </c>
      <c r="AJ47" s="88">
        <f t="shared" si="112"/>
        <v>9.0763960000000005E-2</v>
      </c>
      <c r="AK47" s="88">
        <v>0</v>
      </c>
      <c r="AL47" s="88">
        <v>0</v>
      </c>
      <c r="AM47" s="88">
        <v>0</v>
      </c>
      <c r="AN47" s="95">
        <f>90763.96/1000000</f>
        <v>9.0763960000000005E-2</v>
      </c>
      <c r="AO47" s="88">
        <f t="shared" si="113"/>
        <v>2.38523416</v>
      </c>
      <c r="AP47" s="88">
        <v>2.2999999999999998</v>
      </c>
      <c r="AQ47" s="88">
        <v>0</v>
      </c>
      <c r="AR47" s="88">
        <v>0</v>
      </c>
      <c r="AS47" s="88">
        <f>0.08523416</f>
        <v>8.5234160000000003E-2</v>
      </c>
      <c r="AT47" s="88">
        <f t="shared" si="114"/>
        <v>0.30485361</v>
      </c>
      <c r="AU47" s="88">
        <v>0</v>
      </c>
      <c r="AV47" s="88">
        <v>0</v>
      </c>
      <c r="AW47" s="88">
        <v>0</v>
      </c>
      <c r="AX47" s="95">
        <f>0.30485361</f>
        <v>0.30485361</v>
      </c>
      <c r="AY47" s="88">
        <f t="shared" si="115"/>
        <v>0</v>
      </c>
      <c r="AZ47" s="88">
        <v>0</v>
      </c>
      <c r="BA47" s="88">
        <v>0</v>
      </c>
      <c r="BB47" s="88">
        <v>0</v>
      </c>
      <c r="BC47" s="95">
        <v>0</v>
      </c>
    </row>
    <row r="48" spans="1:55" s="9" customFormat="1" ht="141.75" x14ac:dyDescent="0.25">
      <c r="A48" s="54" t="s">
        <v>131</v>
      </c>
      <c r="B48" s="89" t="s">
        <v>132</v>
      </c>
      <c r="C48" s="62" t="s">
        <v>99</v>
      </c>
      <c r="D48" s="83">
        <v>0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3">
        <v>0</v>
      </c>
      <c r="X48" s="83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</v>
      </c>
      <c r="AD48" s="83">
        <v>0</v>
      </c>
      <c r="AE48" s="83">
        <v>0</v>
      </c>
      <c r="AF48" s="83">
        <v>0</v>
      </c>
      <c r="AG48" s="83">
        <v>0</v>
      </c>
      <c r="AH48" s="83">
        <v>0</v>
      </c>
      <c r="AI48" s="83">
        <v>0</v>
      </c>
      <c r="AJ48" s="83">
        <v>0</v>
      </c>
      <c r="AK48" s="83">
        <v>0</v>
      </c>
      <c r="AL48" s="83">
        <v>0</v>
      </c>
      <c r="AM48" s="83">
        <v>0</v>
      </c>
      <c r="AN48" s="83">
        <v>0</v>
      </c>
      <c r="AO48" s="83">
        <v>0</v>
      </c>
      <c r="AP48" s="83">
        <v>0</v>
      </c>
      <c r="AQ48" s="83">
        <v>0</v>
      </c>
      <c r="AR48" s="83">
        <v>0</v>
      </c>
      <c r="AS48" s="83">
        <v>0</v>
      </c>
      <c r="AT48" s="83">
        <v>0</v>
      </c>
      <c r="AU48" s="83">
        <v>0</v>
      </c>
      <c r="AV48" s="83">
        <v>0</v>
      </c>
      <c r="AW48" s="83">
        <v>0</v>
      </c>
      <c r="AX48" s="83">
        <v>0</v>
      </c>
      <c r="AY48" s="83">
        <v>0</v>
      </c>
      <c r="AZ48" s="83">
        <v>0</v>
      </c>
      <c r="BA48" s="83">
        <v>0</v>
      </c>
      <c r="BB48" s="83">
        <v>0</v>
      </c>
      <c r="BC48" s="83">
        <v>0</v>
      </c>
    </row>
    <row r="49" spans="1:55" s="9" customFormat="1" ht="63" x14ac:dyDescent="0.25">
      <c r="A49" s="39" t="s">
        <v>54</v>
      </c>
      <c r="B49" s="40" t="s">
        <v>133</v>
      </c>
      <c r="C49" s="41" t="s">
        <v>99</v>
      </c>
      <c r="D49" s="80">
        <f t="shared" ref="D49:AI49" si="134">D50+D54+D58+D69</f>
        <v>16.393999999999998</v>
      </c>
      <c r="E49" s="80">
        <f t="shared" si="134"/>
        <v>0</v>
      </c>
      <c r="F49" s="80">
        <f t="shared" si="134"/>
        <v>0</v>
      </c>
      <c r="G49" s="80">
        <f t="shared" si="134"/>
        <v>0</v>
      </c>
      <c r="H49" s="80">
        <f t="shared" si="134"/>
        <v>0</v>
      </c>
      <c r="I49" s="80">
        <f t="shared" si="134"/>
        <v>0</v>
      </c>
      <c r="J49" s="80">
        <f t="shared" si="134"/>
        <v>0</v>
      </c>
      <c r="K49" s="80">
        <f t="shared" si="134"/>
        <v>0</v>
      </c>
      <c r="L49" s="80">
        <f t="shared" si="134"/>
        <v>0</v>
      </c>
      <c r="M49" s="80">
        <f t="shared" si="134"/>
        <v>0</v>
      </c>
      <c r="N49" s="80">
        <f t="shared" si="134"/>
        <v>0</v>
      </c>
      <c r="O49" s="80">
        <f t="shared" si="134"/>
        <v>0</v>
      </c>
      <c r="P49" s="80">
        <f t="shared" si="134"/>
        <v>0</v>
      </c>
      <c r="Q49" s="80">
        <f t="shared" si="134"/>
        <v>0</v>
      </c>
      <c r="R49" s="80">
        <f t="shared" si="134"/>
        <v>0</v>
      </c>
      <c r="S49" s="80">
        <f t="shared" si="134"/>
        <v>0</v>
      </c>
      <c r="T49" s="80">
        <f t="shared" si="134"/>
        <v>0</v>
      </c>
      <c r="U49" s="80">
        <f t="shared" si="134"/>
        <v>0</v>
      </c>
      <c r="V49" s="80">
        <f t="shared" si="134"/>
        <v>0</v>
      </c>
      <c r="W49" s="80">
        <f t="shared" si="134"/>
        <v>0</v>
      </c>
      <c r="X49" s="80">
        <f t="shared" si="134"/>
        <v>0</v>
      </c>
      <c r="Y49" s="80">
        <f t="shared" si="134"/>
        <v>0</v>
      </c>
      <c r="Z49" s="80">
        <f t="shared" si="134"/>
        <v>0</v>
      </c>
      <c r="AA49" s="80">
        <f t="shared" si="134"/>
        <v>0</v>
      </c>
      <c r="AB49" s="80">
        <f t="shared" si="134"/>
        <v>0</v>
      </c>
      <c r="AC49" s="80">
        <f t="shared" si="134"/>
        <v>0</v>
      </c>
      <c r="AD49" s="80">
        <f t="shared" si="134"/>
        <v>13.873333333333333</v>
      </c>
      <c r="AE49" s="80">
        <f t="shared" si="134"/>
        <v>0</v>
      </c>
      <c r="AF49" s="80">
        <f t="shared" si="134"/>
        <v>0</v>
      </c>
      <c r="AG49" s="80">
        <f t="shared" si="134"/>
        <v>0</v>
      </c>
      <c r="AH49" s="80">
        <f t="shared" si="134"/>
        <v>0</v>
      </c>
      <c r="AI49" s="80">
        <f t="shared" si="134"/>
        <v>0</v>
      </c>
      <c r="AJ49" s="80">
        <f t="shared" ref="AJ49:BC49" si="135">AJ50+AJ54+AJ58+AJ69</f>
        <v>0</v>
      </c>
      <c r="AK49" s="80">
        <f t="shared" si="135"/>
        <v>0</v>
      </c>
      <c r="AL49" s="80">
        <f t="shared" si="135"/>
        <v>0</v>
      </c>
      <c r="AM49" s="80">
        <f t="shared" si="135"/>
        <v>0</v>
      </c>
      <c r="AN49" s="80">
        <f t="shared" si="135"/>
        <v>0</v>
      </c>
      <c r="AO49" s="80">
        <f t="shared" si="135"/>
        <v>0</v>
      </c>
      <c r="AP49" s="80">
        <f t="shared" si="135"/>
        <v>0</v>
      </c>
      <c r="AQ49" s="80">
        <f t="shared" si="135"/>
        <v>0</v>
      </c>
      <c r="AR49" s="80">
        <f t="shared" si="135"/>
        <v>0</v>
      </c>
      <c r="AS49" s="80">
        <f t="shared" si="135"/>
        <v>0</v>
      </c>
      <c r="AT49" s="80">
        <f t="shared" si="135"/>
        <v>0</v>
      </c>
      <c r="AU49" s="80">
        <f t="shared" si="135"/>
        <v>0</v>
      </c>
      <c r="AV49" s="80">
        <f t="shared" si="135"/>
        <v>0</v>
      </c>
      <c r="AW49" s="80">
        <f t="shared" si="135"/>
        <v>0</v>
      </c>
      <c r="AX49" s="80">
        <f t="shared" si="135"/>
        <v>0</v>
      </c>
      <c r="AY49" s="80">
        <f t="shared" si="135"/>
        <v>0</v>
      </c>
      <c r="AZ49" s="80">
        <f t="shared" si="135"/>
        <v>0</v>
      </c>
      <c r="BA49" s="80">
        <f t="shared" si="135"/>
        <v>0</v>
      </c>
      <c r="BB49" s="80">
        <f t="shared" si="135"/>
        <v>0</v>
      </c>
      <c r="BC49" s="80">
        <f t="shared" si="135"/>
        <v>0</v>
      </c>
    </row>
    <row r="50" spans="1:55" s="9" customFormat="1" ht="126" x14ac:dyDescent="0.25">
      <c r="A50" s="48" t="s">
        <v>55</v>
      </c>
      <c r="B50" s="45" t="s">
        <v>134</v>
      </c>
      <c r="C50" s="49" t="s">
        <v>99</v>
      </c>
      <c r="D50" s="81">
        <f t="shared" ref="D50:AI50" si="136">D51+D52</f>
        <v>0</v>
      </c>
      <c r="E50" s="81">
        <f t="shared" si="136"/>
        <v>0</v>
      </c>
      <c r="F50" s="81">
        <f t="shared" si="136"/>
        <v>0</v>
      </c>
      <c r="G50" s="81">
        <f t="shared" si="136"/>
        <v>0</v>
      </c>
      <c r="H50" s="81">
        <f t="shared" si="136"/>
        <v>0</v>
      </c>
      <c r="I50" s="81">
        <f t="shared" si="136"/>
        <v>0</v>
      </c>
      <c r="J50" s="81">
        <f t="shared" si="136"/>
        <v>0</v>
      </c>
      <c r="K50" s="81">
        <f t="shared" si="136"/>
        <v>0</v>
      </c>
      <c r="L50" s="81">
        <f t="shared" si="136"/>
        <v>0</v>
      </c>
      <c r="M50" s="81">
        <f t="shared" si="136"/>
        <v>0</v>
      </c>
      <c r="N50" s="81">
        <f t="shared" si="136"/>
        <v>0</v>
      </c>
      <c r="O50" s="81">
        <f t="shared" si="136"/>
        <v>0</v>
      </c>
      <c r="P50" s="81">
        <f t="shared" si="136"/>
        <v>0</v>
      </c>
      <c r="Q50" s="81">
        <f t="shared" si="136"/>
        <v>0</v>
      </c>
      <c r="R50" s="81">
        <f t="shared" si="136"/>
        <v>0</v>
      </c>
      <c r="S50" s="81">
        <f t="shared" si="136"/>
        <v>0</v>
      </c>
      <c r="T50" s="81">
        <f t="shared" si="136"/>
        <v>0</v>
      </c>
      <c r="U50" s="81">
        <f t="shared" si="136"/>
        <v>0</v>
      </c>
      <c r="V50" s="81">
        <f t="shared" si="136"/>
        <v>0</v>
      </c>
      <c r="W50" s="81">
        <f t="shared" si="136"/>
        <v>0</v>
      </c>
      <c r="X50" s="81">
        <f t="shared" si="136"/>
        <v>0</v>
      </c>
      <c r="Y50" s="81">
        <f t="shared" si="136"/>
        <v>0</v>
      </c>
      <c r="Z50" s="81">
        <f t="shared" si="136"/>
        <v>0</v>
      </c>
      <c r="AA50" s="81">
        <f t="shared" si="136"/>
        <v>0</v>
      </c>
      <c r="AB50" s="81">
        <f t="shared" si="136"/>
        <v>0</v>
      </c>
      <c r="AC50" s="81">
        <f t="shared" si="136"/>
        <v>0</v>
      </c>
      <c r="AD50" s="81">
        <f t="shared" si="136"/>
        <v>0</v>
      </c>
      <c r="AE50" s="81">
        <f t="shared" si="136"/>
        <v>0</v>
      </c>
      <c r="AF50" s="81">
        <f t="shared" si="136"/>
        <v>0</v>
      </c>
      <c r="AG50" s="81">
        <f t="shared" si="136"/>
        <v>0</v>
      </c>
      <c r="AH50" s="81">
        <f t="shared" si="136"/>
        <v>0</v>
      </c>
      <c r="AI50" s="81">
        <f t="shared" si="136"/>
        <v>0</v>
      </c>
      <c r="AJ50" s="81">
        <f t="shared" ref="AJ50:BC50" si="137">AJ51+AJ52</f>
        <v>0</v>
      </c>
      <c r="AK50" s="81">
        <f t="shared" si="137"/>
        <v>0</v>
      </c>
      <c r="AL50" s="81">
        <f t="shared" si="137"/>
        <v>0</v>
      </c>
      <c r="AM50" s="81">
        <f t="shared" si="137"/>
        <v>0</v>
      </c>
      <c r="AN50" s="81">
        <f t="shared" si="137"/>
        <v>0</v>
      </c>
      <c r="AO50" s="81">
        <f t="shared" si="137"/>
        <v>0</v>
      </c>
      <c r="AP50" s="81">
        <f t="shared" si="137"/>
        <v>0</v>
      </c>
      <c r="AQ50" s="81">
        <f t="shared" si="137"/>
        <v>0</v>
      </c>
      <c r="AR50" s="81">
        <f t="shared" si="137"/>
        <v>0</v>
      </c>
      <c r="AS50" s="81">
        <f t="shared" si="137"/>
        <v>0</v>
      </c>
      <c r="AT50" s="81">
        <f t="shared" si="137"/>
        <v>0</v>
      </c>
      <c r="AU50" s="81">
        <f t="shared" si="137"/>
        <v>0</v>
      </c>
      <c r="AV50" s="81">
        <f t="shared" si="137"/>
        <v>0</v>
      </c>
      <c r="AW50" s="81">
        <f t="shared" si="137"/>
        <v>0</v>
      </c>
      <c r="AX50" s="81">
        <f t="shared" si="137"/>
        <v>0</v>
      </c>
      <c r="AY50" s="81">
        <f t="shared" si="137"/>
        <v>0</v>
      </c>
      <c r="AZ50" s="81">
        <f t="shared" si="137"/>
        <v>0</v>
      </c>
      <c r="BA50" s="81">
        <f t="shared" si="137"/>
        <v>0</v>
      </c>
      <c r="BB50" s="81">
        <f t="shared" si="137"/>
        <v>0</v>
      </c>
      <c r="BC50" s="81">
        <f t="shared" si="137"/>
        <v>0</v>
      </c>
    </row>
    <row r="51" spans="1:55" s="9" customFormat="1" ht="63" x14ac:dyDescent="0.25">
      <c r="A51" s="53" t="s">
        <v>56</v>
      </c>
      <c r="B51" s="54" t="s">
        <v>135</v>
      </c>
      <c r="C51" s="55" t="s">
        <v>99</v>
      </c>
      <c r="D51" s="83">
        <v>0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v>0</v>
      </c>
      <c r="K51" s="83">
        <v>0</v>
      </c>
      <c r="L51" s="83">
        <v>0</v>
      </c>
      <c r="M51" s="83">
        <v>0</v>
      </c>
      <c r="N51" s="83">
        <v>0</v>
      </c>
      <c r="O51" s="83">
        <v>0</v>
      </c>
      <c r="P51" s="83">
        <v>0</v>
      </c>
      <c r="Q51" s="83">
        <v>0</v>
      </c>
      <c r="R51" s="83">
        <v>0</v>
      </c>
      <c r="S51" s="83">
        <v>0</v>
      </c>
      <c r="T51" s="83">
        <v>0</v>
      </c>
      <c r="U51" s="83">
        <v>0</v>
      </c>
      <c r="V51" s="83">
        <v>0</v>
      </c>
      <c r="W51" s="83">
        <v>0</v>
      </c>
      <c r="X51" s="83">
        <v>0</v>
      </c>
      <c r="Y51" s="83">
        <v>0</v>
      </c>
      <c r="Z51" s="83">
        <v>0</v>
      </c>
      <c r="AA51" s="83">
        <v>0</v>
      </c>
      <c r="AB51" s="83">
        <v>0</v>
      </c>
      <c r="AC51" s="83">
        <v>0</v>
      </c>
      <c r="AD51" s="83">
        <v>0</v>
      </c>
      <c r="AE51" s="83">
        <v>0</v>
      </c>
      <c r="AF51" s="83">
        <v>0</v>
      </c>
      <c r="AG51" s="83">
        <v>0</v>
      </c>
      <c r="AH51" s="83">
        <v>0</v>
      </c>
      <c r="AI51" s="83">
        <v>0</v>
      </c>
      <c r="AJ51" s="83">
        <v>0</v>
      </c>
      <c r="AK51" s="83">
        <v>0</v>
      </c>
      <c r="AL51" s="83">
        <v>0</v>
      </c>
      <c r="AM51" s="83">
        <v>0</v>
      </c>
      <c r="AN51" s="83">
        <v>0</v>
      </c>
      <c r="AO51" s="83">
        <v>0</v>
      </c>
      <c r="AP51" s="83">
        <v>0</v>
      </c>
      <c r="AQ51" s="83">
        <v>0</v>
      </c>
      <c r="AR51" s="83">
        <v>0</v>
      </c>
      <c r="AS51" s="83">
        <v>0</v>
      </c>
      <c r="AT51" s="83">
        <v>0</v>
      </c>
      <c r="AU51" s="83">
        <v>0</v>
      </c>
      <c r="AV51" s="83">
        <v>0</v>
      </c>
      <c r="AW51" s="83">
        <v>0</v>
      </c>
      <c r="AX51" s="83">
        <v>0</v>
      </c>
      <c r="AY51" s="83">
        <v>0</v>
      </c>
      <c r="AZ51" s="83">
        <v>0</v>
      </c>
      <c r="BA51" s="83">
        <v>0</v>
      </c>
      <c r="BB51" s="83">
        <v>0</v>
      </c>
      <c r="BC51" s="83">
        <v>0</v>
      </c>
    </row>
    <row r="52" spans="1:55" s="9" customFormat="1" ht="126" x14ac:dyDescent="0.25">
      <c r="A52" s="54" t="s">
        <v>57</v>
      </c>
      <c r="B52" s="57" t="s">
        <v>136</v>
      </c>
      <c r="C52" s="58" t="s">
        <v>99</v>
      </c>
      <c r="D52" s="83">
        <f>D53</f>
        <v>0</v>
      </c>
      <c r="E52" s="83">
        <f t="shared" ref="E52:BC52" si="138">E53</f>
        <v>0</v>
      </c>
      <c r="F52" s="83">
        <f t="shared" si="138"/>
        <v>0</v>
      </c>
      <c r="G52" s="83">
        <f t="shared" si="138"/>
        <v>0</v>
      </c>
      <c r="H52" s="83">
        <f t="shared" si="138"/>
        <v>0</v>
      </c>
      <c r="I52" s="83">
        <f t="shared" si="138"/>
        <v>0</v>
      </c>
      <c r="J52" s="83">
        <f t="shared" si="138"/>
        <v>0</v>
      </c>
      <c r="K52" s="83">
        <f t="shared" si="138"/>
        <v>0</v>
      </c>
      <c r="L52" s="83">
        <f t="shared" si="138"/>
        <v>0</v>
      </c>
      <c r="M52" s="83">
        <f t="shared" si="138"/>
        <v>0</v>
      </c>
      <c r="N52" s="83">
        <f t="shared" si="138"/>
        <v>0</v>
      </c>
      <c r="O52" s="83">
        <f t="shared" si="138"/>
        <v>0</v>
      </c>
      <c r="P52" s="83">
        <f t="shared" si="138"/>
        <v>0</v>
      </c>
      <c r="Q52" s="83">
        <f t="shared" si="138"/>
        <v>0</v>
      </c>
      <c r="R52" s="83">
        <f t="shared" si="138"/>
        <v>0</v>
      </c>
      <c r="S52" s="83">
        <f t="shared" si="138"/>
        <v>0</v>
      </c>
      <c r="T52" s="83">
        <f t="shared" si="138"/>
        <v>0</v>
      </c>
      <c r="U52" s="83">
        <f t="shared" si="138"/>
        <v>0</v>
      </c>
      <c r="V52" s="83">
        <f t="shared" si="138"/>
        <v>0</v>
      </c>
      <c r="W52" s="83">
        <f t="shared" si="138"/>
        <v>0</v>
      </c>
      <c r="X52" s="83">
        <f t="shared" si="138"/>
        <v>0</v>
      </c>
      <c r="Y52" s="83">
        <f t="shared" si="138"/>
        <v>0</v>
      </c>
      <c r="Z52" s="83">
        <f t="shared" si="138"/>
        <v>0</v>
      </c>
      <c r="AA52" s="83">
        <f t="shared" si="138"/>
        <v>0</v>
      </c>
      <c r="AB52" s="83">
        <f t="shared" si="138"/>
        <v>0</v>
      </c>
      <c r="AC52" s="83">
        <f t="shared" si="138"/>
        <v>0</v>
      </c>
      <c r="AD52" s="83">
        <f t="shared" si="138"/>
        <v>0</v>
      </c>
      <c r="AE52" s="83">
        <f t="shared" si="138"/>
        <v>0</v>
      </c>
      <c r="AF52" s="83">
        <f t="shared" si="138"/>
        <v>0</v>
      </c>
      <c r="AG52" s="83">
        <f t="shared" si="138"/>
        <v>0</v>
      </c>
      <c r="AH52" s="83">
        <f t="shared" si="138"/>
        <v>0</v>
      </c>
      <c r="AI52" s="83">
        <f t="shared" si="138"/>
        <v>0</v>
      </c>
      <c r="AJ52" s="83">
        <f t="shared" si="138"/>
        <v>0</v>
      </c>
      <c r="AK52" s="83">
        <f t="shared" si="138"/>
        <v>0</v>
      </c>
      <c r="AL52" s="83">
        <f t="shared" si="138"/>
        <v>0</v>
      </c>
      <c r="AM52" s="83">
        <f t="shared" si="138"/>
        <v>0</v>
      </c>
      <c r="AN52" s="83">
        <f t="shared" si="138"/>
        <v>0</v>
      </c>
      <c r="AO52" s="83">
        <f t="shared" si="138"/>
        <v>0</v>
      </c>
      <c r="AP52" s="83">
        <f t="shared" si="138"/>
        <v>0</v>
      </c>
      <c r="AQ52" s="83">
        <f t="shared" si="138"/>
        <v>0</v>
      </c>
      <c r="AR52" s="83">
        <f t="shared" si="138"/>
        <v>0</v>
      </c>
      <c r="AS52" s="83">
        <f t="shared" si="138"/>
        <v>0</v>
      </c>
      <c r="AT52" s="83">
        <f t="shared" si="138"/>
        <v>0</v>
      </c>
      <c r="AU52" s="83">
        <f t="shared" si="138"/>
        <v>0</v>
      </c>
      <c r="AV52" s="83">
        <f t="shared" si="138"/>
        <v>0</v>
      </c>
      <c r="AW52" s="83">
        <f t="shared" si="138"/>
        <v>0</v>
      </c>
      <c r="AX52" s="83">
        <f t="shared" si="138"/>
        <v>0</v>
      </c>
      <c r="AY52" s="83">
        <f t="shared" si="138"/>
        <v>0</v>
      </c>
      <c r="AZ52" s="83">
        <f t="shared" si="138"/>
        <v>0</v>
      </c>
      <c r="BA52" s="83">
        <f t="shared" si="138"/>
        <v>0</v>
      </c>
      <c r="BB52" s="83">
        <f t="shared" si="138"/>
        <v>0</v>
      </c>
      <c r="BC52" s="83">
        <f t="shared" si="138"/>
        <v>0</v>
      </c>
    </row>
    <row r="53" spans="1:55" s="94" customFormat="1" ht="126" x14ac:dyDescent="0.25">
      <c r="A53" s="35" t="s">
        <v>57</v>
      </c>
      <c r="B53" s="56" t="s">
        <v>176</v>
      </c>
      <c r="C53" s="52" t="s">
        <v>177</v>
      </c>
      <c r="D53" s="82">
        <v>0</v>
      </c>
      <c r="E53" s="82">
        <f t="shared" ref="E53" si="139">SUM(F53:I53)</f>
        <v>0</v>
      </c>
      <c r="F53" s="82">
        <f t="shared" ref="F53" si="140">K53+P53+U53+Z53</f>
        <v>0</v>
      </c>
      <c r="G53" s="82">
        <f t="shared" ref="G53" si="141">L53+Q53+V53+AA53</f>
        <v>0</v>
      </c>
      <c r="H53" s="82">
        <f t="shared" ref="H53" si="142">M53+R53+W53+AB53</f>
        <v>0</v>
      </c>
      <c r="I53" s="82">
        <f t="shared" ref="I53" si="143">N53+S53+X53+AC53</f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f t="shared" ref="T53" si="144">SUM(U53:X53)</f>
        <v>0</v>
      </c>
      <c r="U53" s="82">
        <v>0</v>
      </c>
      <c r="V53" s="82">
        <v>0</v>
      </c>
      <c r="W53" s="82">
        <v>0</v>
      </c>
      <c r="X53" s="82">
        <v>0</v>
      </c>
      <c r="Y53" s="82">
        <f>SUM(Z53:AC53)</f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0</v>
      </c>
      <c r="AE53" s="82">
        <f>SUM(AF53:AI53)</f>
        <v>0</v>
      </c>
      <c r="AF53" s="82">
        <f t="shared" ref="AF53" si="145">AK53+AP53+AU53+AZ53</f>
        <v>0</v>
      </c>
      <c r="AG53" s="82">
        <f>AL53+AQ53+AV53+BA53</f>
        <v>0</v>
      </c>
      <c r="AH53" s="82">
        <f>AM53+AR53+AW53+BB53</f>
        <v>0</v>
      </c>
      <c r="AI53" s="82">
        <f>AN53+AS53+AX53+BC53</f>
        <v>0</v>
      </c>
      <c r="AJ53" s="82">
        <f t="shared" ref="AJ53" si="146">SUM(AK53:AN53)</f>
        <v>0</v>
      </c>
      <c r="AK53" s="82">
        <v>0</v>
      </c>
      <c r="AL53" s="82">
        <v>0</v>
      </c>
      <c r="AM53" s="82">
        <v>0</v>
      </c>
      <c r="AN53" s="82">
        <v>0</v>
      </c>
      <c r="AO53" s="82">
        <f>SUM(AP53:AS53)</f>
        <v>0</v>
      </c>
      <c r="AP53" s="82">
        <v>0</v>
      </c>
      <c r="AQ53" s="82">
        <v>0</v>
      </c>
      <c r="AR53" s="82">
        <v>0</v>
      </c>
      <c r="AS53" s="82">
        <v>0</v>
      </c>
      <c r="AT53" s="82">
        <v>0</v>
      </c>
      <c r="AU53" s="82">
        <v>0</v>
      </c>
      <c r="AV53" s="82">
        <v>0</v>
      </c>
      <c r="AW53" s="82">
        <v>0</v>
      </c>
      <c r="AX53" s="82">
        <v>0</v>
      </c>
      <c r="AY53" s="82">
        <f t="shared" ref="AY53" si="147">SUM(AZ53:BC53)</f>
        <v>0</v>
      </c>
      <c r="AZ53" s="95">
        <v>0</v>
      </c>
      <c r="BA53" s="82">
        <v>0</v>
      </c>
      <c r="BB53" s="82">
        <v>0</v>
      </c>
      <c r="BC53" s="82">
        <v>0</v>
      </c>
    </row>
    <row r="54" spans="1:55" s="9" customFormat="1" ht="78.75" x14ac:dyDescent="0.25">
      <c r="A54" s="59" t="s">
        <v>58</v>
      </c>
      <c r="B54" s="60" t="s">
        <v>137</v>
      </c>
      <c r="C54" s="47" t="s">
        <v>99</v>
      </c>
      <c r="D54" s="81">
        <f>D55+D57</f>
        <v>3.9670000000000001</v>
      </c>
      <c r="E54" s="81">
        <f t="shared" ref="E54:AC54" si="148">E55+E57</f>
        <v>0</v>
      </c>
      <c r="F54" s="81">
        <f t="shared" si="148"/>
        <v>0</v>
      </c>
      <c r="G54" s="81">
        <f t="shared" si="148"/>
        <v>0</v>
      </c>
      <c r="H54" s="81">
        <f t="shared" si="148"/>
        <v>0</v>
      </c>
      <c r="I54" s="81">
        <f t="shared" si="148"/>
        <v>0</v>
      </c>
      <c r="J54" s="81">
        <f t="shared" si="148"/>
        <v>0</v>
      </c>
      <c r="K54" s="81">
        <f t="shared" si="148"/>
        <v>0</v>
      </c>
      <c r="L54" s="81">
        <f t="shared" si="148"/>
        <v>0</v>
      </c>
      <c r="M54" s="81">
        <f t="shared" si="148"/>
        <v>0</v>
      </c>
      <c r="N54" s="81">
        <f t="shared" si="148"/>
        <v>0</v>
      </c>
      <c r="O54" s="81">
        <f t="shared" si="148"/>
        <v>0</v>
      </c>
      <c r="P54" s="81">
        <f t="shared" si="148"/>
        <v>0</v>
      </c>
      <c r="Q54" s="81">
        <f t="shared" si="148"/>
        <v>0</v>
      </c>
      <c r="R54" s="81">
        <f t="shared" si="148"/>
        <v>0</v>
      </c>
      <c r="S54" s="81">
        <f t="shared" si="148"/>
        <v>0</v>
      </c>
      <c r="T54" s="81">
        <f t="shared" si="148"/>
        <v>0</v>
      </c>
      <c r="U54" s="81">
        <f t="shared" si="148"/>
        <v>0</v>
      </c>
      <c r="V54" s="81">
        <f t="shared" si="148"/>
        <v>0</v>
      </c>
      <c r="W54" s="81">
        <f t="shared" si="148"/>
        <v>0</v>
      </c>
      <c r="X54" s="81">
        <f t="shared" si="148"/>
        <v>0</v>
      </c>
      <c r="Y54" s="81">
        <f t="shared" si="148"/>
        <v>0</v>
      </c>
      <c r="Z54" s="81">
        <f t="shared" si="148"/>
        <v>0</v>
      </c>
      <c r="AA54" s="81">
        <f t="shared" si="148"/>
        <v>0</v>
      </c>
      <c r="AB54" s="81">
        <f t="shared" si="148"/>
        <v>0</v>
      </c>
      <c r="AC54" s="81">
        <f t="shared" si="148"/>
        <v>0</v>
      </c>
      <c r="AD54" s="81">
        <f t="shared" ref="AD54" si="149">AD55+AD57</f>
        <v>3.3058333333333336</v>
      </c>
      <c r="AE54" s="81">
        <f t="shared" ref="AE54" si="150">AE55+AE57</f>
        <v>0</v>
      </c>
      <c r="AF54" s="81">
        <f t="shared" ref="AF54" si="151">AF55+AF57</f>
        <v>0</v>
      </c>
      <c r="AG54" s="81">
        <f t="shared" ref="AG54" si="152">AG55+AG57</f>
        <v>0</v>
      </c>
      <c r="AH54" s="81">
        <f t="shared" ref="AH54" si="153">AH55+AH57</f>
        <v>0</v>
      </c>
      <c r="AI54" s="81">
        <f t="shared" ref="AI54" si="154">AI55+AI57</f>
        <v>0</v>
      </c>
      <c r="AJ54" s="81">
        <f t="shared" ref="AJ54" si="155">AJ55+AJ57</f>
        <v>0</v>
      </c>
      <c r="AK54" s="81">
        <f t="shared" ref="AK54" si="156">AK55+AK57</f>
        <v>0</v>
      </c>
      <c r="AL54" s="81">
        <f t="shared" ref="AL54" si="157">AL55+AL57</f>
        <v>0</v>
      </c>
      <c r="AM54" s="81">
        <f t="shared" ref="AM54" si="158">AM55+AM57</f>
        <v>0</v>
      </c>
      <c r="AN54" s="81">
        <f t="shared" ref="AN54" si="159">AN55+AN57</f>
        <v>0</v>
      </c>
      <c r="AO54" s="81">
        <f t="shared" ref="AO54" si="160">AO55+AO57</f>
        <v>0</v>
      </c>
      <c r="AP54" s="81">
        <f t="shared" ref="AP54" si="161">AP55+AP57</f>
        <v>0</v>
      </c>
      <c r="AQ54" s="81">
        <f t="shared" ref="AQ54" si="162">AQ55+AQ57</f>
        <v>0</v>
      </c>
      <c r="AR54" s="81">
        <f t="shared" ref="AR54" si="163">AR55+AR57</f>
        <v>0</v>
      </c>
      <c r="AS54" s="81">
        <f t="shared" ref="AS54" si="164">AS55+AS57</f>
        <v>0</v>
      </c>
      <c r="AT54" s="81">
        <f t="shared" ref="AT54" si="165">AT55+AT57</f>
        <v>0</v>
      </c>
      <c r="AU54" s="81">
        <f t="shared" ref="AU54" si="166">AU55+AU57</f>
        <v>0</v>
      </c>
      <c r="AV54" s="81">
        <f t="shared" ref="AV54" si="167">AV55+AV57</f>
        <v>0</v>
      </c>
      <c r="AW54" s="81">
        <f t="shared" ref="AW54" si="168">AW55+AW57</f>
        <v>0</v>
      </c>
      <c r="AX54" s="81">
        <f t="shared" ref="AX54" si="169">AX55+AX57</f>
        <v>0</v>
      </c>
      <c r="AY54" s="81">
        <f t="shared" ref="AY54" si="170">AY55+AY57</f>
        <v>0</v>
      </c>
      <c r="AZ54" s="81">
        <f t="shared" ref="AZ54" si="171">AZ55+AZ57</f>
        <v>0</v>
      </c>
      <c r="BA54" s="81">
        <f t="shared" ref="BA54" si="172">BA55+BA57</f>
        <v>0</v>
      </c>
      <c r="BB54" s="81">
        <f t="shared" ref="BB54" si="173">BB55+BB57</f>
        <v>0</v>
      </c>
      <c r="BC54" s="81">
        <f t="shared" ref="BC54" si="174">BC55+BC57</f>
        <v>0</v>
      </c>
    </row>
    <row r="55" spans="1:55" s="9" customFormat="1" ht="47.25" x14ac:dyDescent="0.25">
      <c r="A55" s="61" t="s">
        <v>138</v>
      </c>
      <c r="B55" s="58" t="s">
        <v>139</v>
      </c>
      <c r="C55" s="62" t="s">
        <v>99</v>
      </c>
      <c r="D55" s="83">
        <f>D56</f>
        <v>3.9670000000000001</v>
      </c>
      <c r="E55" s="83">
        <f t="shared" ref="E55:BC55" si="175">E56</f>
        <v>0</v>
      </c>
      <c r="F55" s="83">
        <f t="shared" si="175"/>
        <v>0</v>
      </c>
      <c r="G55" s="83">
        <f t="shared" si="175"/>
        <v>0</v>
      </c>
      <c r="H55" s="83">
        <f t="shared" si="175"/>
        <v>0</v>
      </c>
      <c r="I55" s="83">
        <f t="shared" si="175"/>
        <v>0</v>
      </c>
      <c r="J55" s="83">
        <f t="shared" si="175"/>
        <v>0</v>
      </c>
      <c r="K55" s="83">
        <f t="shared" si="175"/>
        <v>0</v>
      </c>
      <c r="L55" s="83">
        <f t="shared" si="175"/>
        <v>0</v>
      </c>
      <c r="M55" s="83">
        <f t="shared" si="175"/>
        <v>0</v>
      </c>
      <c r="N55" s="83">
        <f t="shared" si="175"/>
        <v>0</v>
      </c>
      <c r="O55" s="83">
        <f t="shared" si="175"/>
        <v>0</v>
      </c>
      <c r="P55" s="83">
        <f t="shared" si="175"/>
        <v>0</v>
      </c>
      <c r="Q55" s="83">
        <f t="shared" si="175"/>
        <v>0</v>
      </c>
      <c r="R55" s="83">
        <f t="shared" si="175"/>
        <v>0</v>
      </c>
      <c r="S55" s="83">
        <f t="shared" si="175"/>
        <v>0</v>
      </c>
      <c r="T55" s="83">
        <f t="shared" si="175"/>
        <v>0</v>
      </c>
      <c r="U55" s="83">
        <f t="shared" si="175"/>
        <v>0</v>
      </c>
      <c r="V55" s="83">
        <f t="shared" si="175"/>
        <v>0</v>
      </c>
      <c r="W55" s="83">
        <f t="shared" si="175"/>
        <v>0</v>
      </c>
      <c r="X55" s="83">
        <f t="shared" si="175"/>
        <v>0</v>
      </c>
      <c r="Y55" s="83">
        <f t="shared" si="175"/>
        <v>0</v>
      </c>
      <c r="Z55" s="83">
        <f t="shared" si="175"/>
        <v>0</v>
      </c>
      <c r="AA55" s="83">
        <f t="shared" si="175"/>
        <v>0</v>
      </c>
      <c r="AB55" s="83">
        <f t="shared" si="175"/>
        <v>0</v>
      </c>
      <c r="AC55" s="83">
        <f t="shared" si="175"/>
        <v>0</v>
      </c>
      <c r="AD55" s="83">
        <f t="shared" si="175"/>
        <v>3.3058333333333336</v>
      </c>
      <c r="AE55" s="83">
        <f t="shared" si="175"/>
        <v>0</v>
      </c>
      <c r="AF55" s="83">
        <f t="shared" si="175"/>
        <v>0</v>
      </c>
      <c r="AG55" s="83">
        <f t="shared" si="175"/>
        <v>0</v>
      </c>
      <c r="AH55" s="83">
        <f t="shared" si="175"/>
        <v>0</v>
      </c>
      <c r="AI55" s="83">
        <f t="shared" si="175"/>
        <v>0</v>
      </c>
      <c r="AJ55" s="83">
        <f t="shared" si="175"/>
        <v>0</v>
      </c>
      <c r="AK55" s="83">
        <f t="shared" si="175"/>
        <v>0</v>
      </c>
      <c r="AL55" s="83">
        <f t="shared" si="175"/>
        <v>0</v>
      </c>
      <c r="AM55" s="83">
        <f t="shared" si="175"/>
        <v>0</v>
      </c>
      <c r="AN55" s="83">
        <f t="shared" si="175"/>
        <v>0</v>
      </c>
      <c r="AO55" s="83">
        <f t="shared" si="175"/>
        <v>0</v>
      </c>
      <c r="AP55" s="83">
        <f t="shared" si="175"/>
        <v>0</v>
      </c>
      <c r="AQ55" s="83">
        <f t="shared" si="175"/>
        <v>0</v>
      </c>
      <c r="AR55" s="83">
        <f t="shared" si="175"/>
        <v>0</v>
      </c>
      <c r="AS55" s="83">
        <f t="shared" si="175"/>
        <v>0</v>
      </c>
      <c r="AT55" s="83">
        <f t="shared" si="175"/>
        <v>0</v>
      </c>
      <c r="AU55" s="83">
        <f t="shared" si="175"/>
        <v>0</v>
      </c>
      <c r="AV55" s="83">
        <f t="shared" si="175"/>
        <v>0</v>
      </c>
      <c r="AW55" s="83">
        <f t="shared" si="175"/>
        <v>0</v>
      </c>
      <c r="AX55" s="83">
        <f t="shared" si="175"/>
        <v>0</v>
      </c>
      <c r="AY55" s="83">
        <f t="shared" si="175"/>
        <v>0</v>
      </c>
      <c r="AZ55" s="83">
        <f t="shared" si="175"/>
        <v>0</v>
      </c>
      <c r="BA55" s="83">
        <f t="shared" si="175"/>
        <v>0</v>
      </c>
      <c r="BB55" s="83">
        <f t="shared" si="175"/>
        <v>0</v>
      </c>
      <c r="BC55" s="83">
        <f t="shared" si="175"/>
        <v>0</v>
      </c>
    </row>
    <row r="56" spans="1:55" s="94" customFormat="1" ht="141.75" x14ac:dyDescent="0.25">
      <c r="A56" s="50" t="s">
        <v>138</v>
      </c>
      <c r="B56" s="52" t="s">
        <v>197</v>
      </c>
      <c r="C56" s="24" t="s">
        <v>198</v>
      </c>
      <c r="D56" s="82">
        <v>3.9670000000000001</v>
      </c>
      <c r="E56" s="82">
        <f t="shared" ref="E56" si="176">SUM(F56:I56)</f>
        <v>0</v>
      </c>
      <c r="F56" s="82">
        <f t="shared" ref="F56" si="177">K56+P56+U56+Z56</f>
        <v>0</v>
      </c>
      <c r="G56" s="82">
        <f t="shared" ref="G56" si="178">L56+Q56+V56+AA56</f>
        <v>0</v>
      </c>
      <c r="H56" s="82">
        <f t="shared" ref="H56" si="179">M56+R56+W56+AB56</f>
        <v>0</v>
      </c>
      <c r="I56" s="82">
        <f t="shared" ref="I56" si="180">N56+S56+X56+AC56</f>
        <v>0</v>
      </c>
      <c r="J56" s="82">
        <f>K56+L56+M56+N56</f>
        <v>0</v>
      </c>
      <c r="K56" s="82">
        <v>0</v>
      </c>
      <c r="L56" s="82">
        <v>0</v>
      </c>
      <c r="M56" s="82">
        <v>0</v>
      </c>
      <c r="N56" s="82">
        <v>0</v>
      </c>
      <c r="O56" s="82">
        <f>P56+Q56+R56+S56</f>
        <v>0</v>
      </c>
      <c r="P56" s="82">
        <v>0</v>
      </c>
      <c r="Q56" s="82">
        <v>0</v>
      </c>
      <c r="R56" s="82">
        <v>0</v>
      </c>
      <c r="S56" s="82">
        <v>0</v>
      </c>
      <c r="T56" s="82">
        <f>U56+V56+W56+X56</f>
        <v>0</v>
      </c>
      <c r="U56" s="82">
        <v>0</v>
      </c>
      <c r="V56" s="82">
        <v>0</v>
      </c>
      <c r="W56" s="82">
        <v>0</v>
      </c>
      <c r="X56" s="82">
        <v>0</v>
      </c>
      <c r="Y56" s="82">
        <f>Z56+AA56+AB56+AC56</f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f>3.967/1.2</f>
        <v>3.3058333333333336</v>
      </c>
      <c r="AE56" s="82">
        <f>AF56+AG56+AH56+AI56</f>
        <v>0</v>
      </c>
      <c r="AF56" s="82">
        <v>0</v>
      </c>
      <c r="AG56" s="82">
        <v>0</v>
      </c>
      <c r="AH56" s="82">
        <v>0</v>
      </c>
      <c r="AI56" s="82">
        <v>0</v>
      </c>
      <c r="AJ56" s="82">
        <f>AK56+AL56+AM56+AN56</f>
        <v>0</v>
      </c>
      <c r="AK56" s="82">
        <v>0</v>
      </c>
      <c r="AL56" s="82">
        <v>0</v>
      </c>
      <c r="AM56" s="82">
        <v>0</v>
      </c>
      <c r="AN56" s="82">
        <v>0</v>
      </c>
      <c r="AO56" s="82">
        <f>AP56+AQ56+AR56+AS56</f>
        <v>0</v>
      </c>
      <c r="AP56" s="82">
        <v>0</v>
      </c>
      <c r="AQ56" s="82">
        <v>0</v>
      </c>
      <c r="AR56" s="82">
        <v>0</v>
      </c>
      <c r="AS56" s="82">
        <v>0</v>
      </c>
      <c r="AT56" s="82">
        <f>AU56+AV56+AW56+AX56</f>
        <v>0</v>
      </c>
      <c r="AU56" s="82">
        <v>0</v>
      </c>
      <c r="AV56" s="82">
        <v>0</v>
      </c>
      <c r="AW56" s="82">
        <v>0</v>
      </c>
      <c r="AX56" s="82">
        <v>0</v>
      </c>
      <c r="AY56" s="82">
        <f>AZ56+BA56+BB56+BC56</f>
        <v>0</v>
      </c>
      <c r="AZ56" s="82">
        <v>0</v>
      </c>
      <c r="BA56" s="82">
        <v>0</v>
      </c>
      <c r="BB56" s="82">
        <v>0</v>
      </c>
      <c r="BC56" s="82">
        <v>0</v>
      </c>
    </row>
    <row r="57" spans="1:55" s="9" customFormat="1" ht="78.75" x14ac:dyDescent="0.25">
      <c r="A57" s="63" t="s">
        <v>140</v>
      </c>
      <c r="B57" s="57" t="s">
        <v>141</v>
      </c>
      <c r="C57" s="64" t="s">
        <v>99</v>
      </c>
      <c r="D57" s="84">
        <v>0</v>
      </c>
      <c r="E57" s="84">
        <v>0</v>
      </c>
      <c r="F57" s="84">
        <v>0</v>
      </c>
      <c r="G57" s="84">
        <v>0</v>
      </c>
      <c r="H57" s="84">
        <v>0</v>
      </c>
      <c r="I57" s="84">
        <v>0</v>
      </c>
      <c r="J57" s="84">
        <v>0</v>
      </c>
      <c r="K57" s="84">
        <v>0</v>
      </c>
      <c r="L57" s="84">
        <v>0</v>
      </c>
      <c r="M57" s="84">
        <v>0</v>
      </c>
      <c r="N57" s="84">
        <v>0</v>
      </c>
      <c r="O57" s="84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4">
        <v>0</v>
      </c>
      <c r="Y57" s="84">
        <v>0</v>
      </c>
      <c r="Z57" s="84">
        <v>0</v>
      </c>
      <c r="AA57" s="84">
        <v>0</v>
      </c>
      <c r="AB57" s="84">
        <v>0</v>
      </c>
      <c r="AC57" s="84">
        <v>0</v>
      </c>
      <c r="AD57" s="84">
        <v>0</v>
      </c>
      <c r="AE57" s="84">
        <v>0</v>
      </c>
      <c r="AF57" s="84">
        <v>0</v>
      </c>
      <c r="AG57" s="84">
        <v>0</v>
      </c>
      <c r="AH57" s="84">
        <v>0</v>
      </c>
      <c r="AI57" s="84">
        <v>0</v>
      </c>
      <c r="AJ57" s="84">
        <v>0</v>
      </c>
      <c r="AK57" s="84">
        <v>0</v>
      </c>
      <c r="AL57" s="84">
        <v>0</v>
      </c>
      <c r="AM57" s="84">
        <v>0</v>
      </c>
      <c r="AN57" s="84">
        <v>0</v>
      </c>
      <c r="AO57" s="84">
        <v>0</v>
      </c>
      <c r="AP57" s="84">
        <v>0</v>
      </c>
      <c r="AQ57" s="84">
        <v>0</v>
      </c>
      <c r="AR57" s="84">
        <v>0</v>
      </c>
      <c r="AS57" s="84">
        <v>0</v>
      </c>
      <c r="AT57" s="84">
        <v>0</v>
      </c>
      <c r="AU57" s="84">
        <v>0</v>
      </c>
      <c r="AV57" s="84">
        <v>0</v>
      </c>
      <c r="AW57" s="84">
        <v>0</v>
      </c>
      <c r="AX57" s="84">
        <v>0</v>
      </c>
      <c r="AY57" s="84">
        <v>0</v>
      </c>
      <c r="AZ57" s="84">
        <v>0</v>
      </c>
      <c r="BA57" s="84">
        <v>0</v>
      </c>
      <c r="BB57" s="84">
        <v>0</v>
      </c>
      <c r="BC57" s="84">
        <v>0</v>
      </c>
    </row>
    <row r="58" spans="1:55" s="9" customFormat="1" ht="63" x14ac:dyDescent="0.25">
      <c r="A58" s="59" t="s">
        <v>59</v>
      </c>
      <c r="B58" s="60" t="s">
        <v>142</v>
      </c>
      <c r="C58" s="65" t="s">
        <v>99</v>
      </c>
      <c r="D58" s="81">
        <f>D59+D60+D63+D64+D65+D66+D67+D68</f>
        <v>12.427</v>
      </c>
      <c r="E58" s="81">
        <f t="shared" ref="E58:AC58" si="181">E59+E60+E63+E64+E65+E66+E67+E68</f>
        <v>0</v>
      </c>
      <c r="F58" s="81">
        <f t="shared" si="181"/>
        <v>0</v>
      </c>
      <c r="G58" s="81">
        <f t="shared" si="181"/>
        <v>0</v>
      </c>
      <c r="H58" s="81">
        <f t="shared" si="181"/>
        <v>0</v>
      </c>
      <c r="I58" s="81">
        <f t="shared" si="181"/>
        <v>0</v>
      </c>
      <c r="J58" s="81">
        <f t="shared" si="181"/>
        <v>0</v>
      </c>
      <c r="K58" s="81">
        <f t="shared" si="181"/>
        <v>0</v>
      </c>
      <c r="L58" s="81">
        <f t="shared" si="181"/>
        <v>0</v>
      </c>
      <c r="M58" s="81">
        <f t="shared" si="181"/>
        <v>0</v>
      </c>
      <c r="N58" s="81">
        <f t="shared" si="181"/>
        <v>0</v>
      </c>
      <c r="O58" s="81">
        <f t="shared" si="181"/>
        <v>0</v>
      </c>
      <c r="P58" s="81">
        <f t="shared" si="181"/>
        <v>0</v>
      </c>
      <c r="Q58" s="81">
        <f t="shared" si="181"/>
        <v>0</v>
      </c>
      <c r="R58" s="81">
        <f t="shared" si="181"/>
        <v>0</v>
      </c>
      <c r="S58" s="81">
        <f t="shared" si="181"/>
        <v>0</v>
      </c>
      <c r="T58" s="81">
        <f t="shared" si="181"/>
        <v>0</v>
      </c>
      <c r="U58" s="81">
        <f t="shared" si="181"/>
        <v>0</v>
      </c>
      <c r="V58" s="81">
        <f t="shared" si="181"/>
        <v>0</v>
      </c>
      <c r="W58" s="81">
        <f t="shared" si="181"/>
        <v>0</v>
      </c>
      <c r="X58" s="81">
        <f t="shared" si="181"/>
        <v>0</v>
      </c>
      <c r="Y58" s="81">
        <f t="shared" si="181"/>
        <v>0</v>
      </c>
      <c r="Z58" s="81">
        <f t="shared" si="181"/>
        <v>0</v>
      </c>
      <c r="AA58" s="81">
        <f t="shared" si="181"/>
        <v>0</v>
      </c>
      <c r="AB58" s="81">
        <f t="shared" si="181"/>
        <v>0</v>
      </c>
      <c r="AC58" s="81">
        <f t="shared" si="181"/>
        <v>0</v>
      </c>
      <c r="AD58" s="81">
        <f t="shared" ref="AD58" si="182">AD59+AD60+AD63+AD64+AD65+AD66+AD67+AD68</f>
        <v>10.567499999999999</v>
      </c>
      <c r="AE58" s="81">
        <f t="shared" ref="AE58" si="183">AE59+AE60+AE63+AE64+AE65+AE66+AE67+AE68</f>
        <v>0</v>
      </c>
      <c r="AF58" s="81">
        <f t="shared" ref="AF58" si="184">AF59+AF60+AF63+AF64+AF65+AF66+AF67+AF68</f>
        <v>0</v>
      </c>
      <c r="AG58" s="81">
        <f t="shared" ref="AG58" si="185">AG59+AG60+AG63+AG64+AG65+AG66+AG67+AG68</f>
        <v>0</v>
      </c>
      <c r="AH58" s="81">
        <f t="shared" ref="AH58" si="186">AH59+AH60+AH63+AH64+AH65+AH66+AH67+AH68</f>
        <v>0</v>
      </c>
      <c r="AI58" s="81">
        <f t="shared" ref="AI58" si="187">AI59+AI60+AI63+AI64+AI65+AI66+AI67+AI68</f>
        <v>0</v>
      </c>
      <c r="AJ58" s="81">
        <f t="shared" ref="AJ58" si="188">AJ59+AJ60+AJ63+AJ64+AJ65+AJ66+AJ67+AJ68</f>
        <v>0</v>
      </c>
      <c r="AK58" s="81">
        <f t="shared" ref="AK58" si="189">AK59+AK60+AK63+AK64+AK65+AK66+AK67+AK68</f>
        <v>0</v>
      </c>
      <c r="AL58" s="81">
        <f t="shared" ref="AL58" si="190">AL59+AL60+AL63+AL64+AL65+AL66+AL67+AL68</f>
        <v>0</v>
      </c>
      <c r="AM58" s="81">
        <f t="shared" ref="AM58" si="191">AM59+AM60+AM63+AM64+AM65+AM66+AM67+AM68</f>
        <v>0</v>
      </c>
      <c r="AN58" s="81">
        <f t="shared" ref="AN58" si="192">AN59+AN60+AN63+AN64+AN65+AN66+AN67+AN68</f>
        <v>0</v>
      </c>
      <c r="AO58" s="81">
        <f t="shared" ref="AO58" si="193">AO59+AO60+AO63+AO64+AO65+AO66+AO67+AO68</f>
        <v>0</v>
      </c>
      <c r="AP58" s="81">
        <f t="shared" ref="AP58" si="194">AP59+AP60+AP63+AP64+AP65+AP66+AP67+AP68</f>
        <v>0</v>
      </c>
      <c r="AQ58" s="81">
        <f t="shared" ref="AQ58" si="195">AQ59+AQ60+AQ63+AQ64+AQ65+AQ66+AQ67+AQ68</f>
        <v>0</v>
      </c>
      <c r="AR58" s="81">
        <f t="shared" ref="AR58" si="196">AR59+AR60+AR63+AR64+AR65+AR66+AR67+AR68</f>
        <v>0</v>
      </c>
      <c r="AS58" s="81">
        <f t="shared" ref="AS58" si="197">AS59+AS60+AS63+AS64+AS65+AS66+AS67+AS68</f>
        <v>0</v>
      </c>
      <c r="AT58" s="81">
        <f t="shared" ref="AT58" si="198">AT59+AT60+AT63+AT64+AT65+AT66+AT67+AT68</f>
        <v>0</v>
      </c>
      <c r="AU58" s="81">
        <f t="shared" ref="AU58" si="199">AU59+AU60+AU63+AU64+AU65+AU66+AU67+AU68</f>
        <v>0</v>
      </c>
      <c r="AV58" s="81">
        <f t="shared" ref="AV58" si="200">AV59+AV60+AV63+AV64+AV65+AV66+AV67+AV68</f>
        <v>0</v>
      </c>
      <c r="AW58" s="81">
        <f t="shared" ref="AW58" si="201">AW59+AW60+AW63+AW64+AW65+AW66+AW67+AW68</f>
        <v>0</v>
      </c>
      <c r="AX58" s="81">
        <f t="shared" ref="AX58" si="202">AX59+AX60+AX63+AX64+AX65+AX66+AX67+AX68</f>
        <v>0</v>
      </c>
      <c r="AY58" s="81">
        <f t="shared" ref="AY58" si="203">AY59+AY60+AY63+AY64+AY65+AY66+AY67+AY68</f>
        <v>0</v>
      </c>
      <c r="AZ58" s="81">
        <f t="shared" ref="AZ58" si="204">AZ59+AZ60+AZ63+AZ64+AZ65+AZ66+AZ67+AZ68</f>
        <v>0</v>
      </c>
      <c r="BA58" s="81">
        <f t="shared" ref="BA58" si="205">BA59+BA60+BA63+BA64+BA65+BA66+BA67+BA68</f>
        <v>0</v>
      </c>
      <c r="BB58" s="81">
        <f t="shared" ref="BB58" si="206">BB59+BB60+BB63+BB64+BB65+BB66+BB67+BB68</f>
        <v>0</v>
      </c>
      <c r="BC58" s="81">
        <f t="shared" ref="BC58" si="207">BC59+BC60+BC63+BC64+BC65+BC66+BC67+BC68</f>
        <v>0</v>
      </c>
    </row>
    <row r="59" spans="1:55" s="9" customFormat="1" ht="63" x14ac:dyDescent="0.25">
      <c r="A59" s="61" t="s">
        <v>60</v>
      </c>
      <c r="B59" s="58" t="s">
        <v>143</v>
      </c>
      <c r="C59" s="64" t="s">
        <v>99</v>
      </c>
      <c r="D59" s="83">
        <v>0</v>
      </c>
      <c r="E59" s="83">
        <v>0</v>
      </c>
      <c r="F59" s="83">
        <v>0</v>
      </c>
      <c r="G59" s="83">
        <v>0</v>
      </c>
      <c r="H59" s="83">
        <v>0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83">
        <v>0</v>
      </c>
      <c r="R59" s="83">
        <v>0</v>
      </c>
      <c r="S59" s="83">
        <v>0</v>
      </c>
      <c r="T59" s="83">
        <v>0</v>
      </c>
      <c r="U59" s="83">
        <v>0</v>
      </c>
      <c r="V59" s="83">
        <v>0</v>
      </c>
      <c r="W59" s="83">
        <v>0</v>
      </c>
      <c r="X59" s="83">
        <v>0</v>
      </c>
      <c r="Y59" s="83">
        <v>0</v>
      </c>
      <c r="Z59" s="83">
        <v>0</v>
      </c>
      <c r="AA59" s="83">
        <v>0</v>
      </c>
      <c r="AB59" s="83">
        <v>0</v>
      </c>
      <c r="AC59" s="83">
        <v>0</v>
      </c>
      <c r="AD59" s="83">
        <v>0</v>
      </c>
      <c r="AE59" s="83">
        <v>0</v>
      </c>
      <c r="AF59" s="83">
        <v>0</v>
      </c>
      <c r="AG59" s="83">
        <v>0</v>
      </c>
      <c r="AH59" s="83">
        <v>0</v>
      </c>
      <c r="AI59" s="83">
        <v>0</v>
      </c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83">
        <v>0</v>
      </c>
      <c r="AQ59" s="83">
        <v>0</v>
      </c>
      <c r="AR59" s="83">
        <v>0</v>
      </c>
      <c r="AS59" s="83">
        <v>0</v>
      </c>
      <c r="AT59" s="83">
        <v>0</v>
      </c>
      <c r="AU59" s="83">
        <v>0</v>
      </c>
      <c r="AV59" s="83">
        <v>0</v>
      </c>
      <c r="AW59" s="83">
        <v>0</v>
      </c>
      <c r="AX59" s="83">
        <v>0</v>
      </c>
      <c r="AY59" s="83">
        <v>0</v>
      </c>
      <c r="AZ59" s="83">
        <v>0</v>
      </c>
      <c r="BA59" s="83">
        <v>0</v>
      </c>
      <c r="BB59" s="83">
        <v>0</v>
      </c>
      <c r="BC59" s="83">
        <v>0</v>
      </c>
    </row>
    <row r="60" spans="1:55" s="9" customFormat="1" ht="47.25" x14ac:dyDescent="0.25">
      <c r="A60" s="61" t="s">
        <v>61</v>
      </c>
      <c r="B60" s="58" t="s">
        <v>144</v>
      </c>
      <c r="C60" s="64" t="s">
        <v>99</v>
      </c>
      <c r="D60" s="83">
        <f>SUM(D61:D62)</f>
        <v>12.427</v>
      </c>
      <c r="E60" s="83">
        <f t="shared" ref="E60:AC60" si="208">SUM(E61:E62)</f>
        <v>0</v>
      </c>
      <c r="F60" s="83">
        <f t="shared" si="208"/>
        <v>0</v>
      </c>
      <c r="G60" s="83">
        <f t="shared" si="208"/>
        <v>0</v>
      </c>
      <c r="H60" s="83">
        <f t="shared" si="208"/>
        <v>0</v>
      </c>
      <c r="I60" s="83">
        <f t="shared" si="208"/>
        <v>0</v>
      </c>
      <c r="J60" s="83">
        <f t="shared" si="208"/>
        <v>0</v>
      </c>
      <c r="K60" s="83">
        <f t="shared" si="208"/>
        <v>0</v>
      </c>
      <c r="L60" s="83">
        <f t="shared" si="208"/>
        <v>0</v>
      </c>
      <c r="M60" s="83">
        <f t="shared" si="208"/>
        <v>0</v>
      </c>
      <c r="N60" s="83">
        <f t="shared" si="208"/>
        <v>0</v>
      </c>
      <c r="O60" s="83">
        <f t="shared" si="208"/>
        <v>0</v>
      </c>
      <c r="P60" s="83">
        <f t="shared" si="208"/>
        <v>0</v>
      </c>
      <c r="Q60" s="83">
        <f t="shared" si="208"/>
        <v>0</v>
      </c>
      <c r="R60" s="83">
        <f t="shared" si="208"/>
        <v>0</v>
      </c>
      <c r="S60" s="83">
        <f t="shared" si="208"/>
        <v>0</v>
      </c>
      <c r="T60" s="83">
        <f t="shared" si="208"/>
        <v>0</v>
      </c>
      <c r="U60" s="83">
        <f t="shared" si="208"/>
        <v>0</v>
      </c>
      <c r="V60" s="83">
        <f t="shared" si="208"/>
        <v>0</v>
      </c>
      <c r="W60" s="83">
        <f t="shared" si="208"/>
        <v>0</v>
      </c>
      <c r="X60" s="83">
        <f t="shared" si="208"/>
        <v>0</v>
      </c>
      <c r="Y60" s="83">
        <f t="shared" si="208"/>
        <v>0</v>
      </c>
      <c r="Z60" s="83">
        <f t="shared" si="208"/>
        <v>0</v>
      </c>
      <c r="AA60" s="83">
        <f t="shared" si="208"/>
        <v>0</v>
      </c>
      <c r="AB60" s="83">
        <f t="shared" si="208"/>
        <v>0</v>
      </c>
      <c r="AC60" s="83">
        <f t="shared" si="208"/>
        <v>0</v>
      </c>
      <c r="AD60" s="83">
        <f t="shared" ref="AD60" si="209">SUM(AD61:AD62)</f>
        <v>10.567499999999999</v>
      </c>
      <c r="AE60" s="83">
        <f t="shared" ref="AE60" si="210">SUM(AE61:AE62)</f>
        <v>0</v>
      </c>
      <c r="AF60" s="83">
        <f t="shared" ref="AF60" si="211">SUM(AF61:AF62)</f>
        <v>0</v>
      </c>
      <c r="AG60" s="83">
        <f t="shared" ref="AG60" si="212">SUM(AG61:AG62)</f>
        <v>0</v>
      </c>
      <c r="AH60" s="83">
        <f t="shared" ref="AH60" si="213">SUM(AH61:AH62)</f>
        <v>0</v>
      </c>
      <c r="AI60" s="83">
        <f t="shared" ref="AI60" si="214">SUM(AI61:AI62)</f>
        <v>0</v>
      </c>
      <c r="AJ60" s="83">
        <f t="shared" ref="AJ60" si="215">SUM(AJ61:AJ62)</f>
        <v>0</v>
      </c>
      <c r="AK60" s="83">
        <f t="shared" ref="AK60" si="216">SUM(AK61:AK62)</f>
        <v>0</v>
      </c>
      <c r="AL60" s="83">
        <f t="shared" ref="AL60" si="217">SUM(AL61:AL62)</f>
        <v>0</v>
      </c>
      <c r="AM60" s="83">
        <f t="shared" ref="AM60" si="218">SUM(AM61:AM62)</f>
        <v>0</v>
      </c>
      <c r="AN60" s="83">
        <f t="shared" ref="AN60" si="219">SUM(AN61:AN62)</f>
        <v>0</v>
      </c>
      <c r="AO60" s="83">
        <f t="shared" ref="AO60" si="220">SUM(AO61:AO62)</f>
        <v>0</v>
      </c>
      <c r="AP60" s="83">
        <f t="shared" ref="AP60" si="221">SUM(AP61:AP62)</f>
        <v>0</v>
      </c>
      <c r="AQ60" s="83">
        <f t="shared" ref="AQ60" si="222">SUM(AQ61:AQ62)</f>
        <v>0</v>
      </c>
      <c r="AR60" s="83">
        <f t="shared" ref="AR60" si="223">SUM(AR61:AR62)</f>
        <v>0</v>
      </c>
      <c r="AS60" s="83">
        <f t="shared" ref="AS60" si="224">SUM(AS61:AS62)</f>
        <v>0</v>
      </c>
      <c r="AT60" s="83">
        <f t="shared" ref="AT60" si="225">SUM(AT61:AT62)</f>
        <v>0</v>
      </c>
      <c r="AU60" s="83">
        <f t="shared" ref="AU60" si="226">SUM(AU61:AU62)</f>
        <v>0</v>
      </c>
      <c r="AV60" s="83">
        <f t="shared" ref="AV60" si="227">SUM(AV61:AV62)</f>
        <v>0</v>
      </c>
      <c r="AW60" s="83">
        <f t="shared" ref="AW60" si="228">SUM(AW61:AW62)</f>
        <v>0</v>
      </c>
      <c r="AX60" s="83">
        <f t="shared" ref="AX60" si="229">SUM(AX61:AX62)</f>
        <v>0</v>
      </c>
      <c r="AY60" s="83">
        <f t="shared" ref="AY60" si="230">SUM(AY61:AY62)</f>
        <v>0</v>
      </c>
      <c r="AZ60" s="83">
        <f t="shared" ref="AZ60" si="231">SUM(AZ61:AZ62)</f>
        <v>0</v>
      </c>
      <c r="BA60" s="83">
        <f t="shared" ref="BA60" si="232">SUM(BA61:BA62)</f>
        <v>0</v>
      </c>
      <c r="BB60" s="83">
        <f t="shared" ref="BB60" si="233">SUM(BB61:BB62)</f>
        <v>0</v>
      </c>
      <c r="BC60" s="83">
        <f t="shared" ref="BC60" si="234">SUM(BC61:BC62)</f>
        <v>0</v>
      </c>
    </row>
    <row r="61" spans="1:55" s="9" customFormat="1" ht="78.75" x14ac:dyDescent="0.25">
      <c r="A61" s="66" t="s">
        <v>61</v>
      </c>
      <c r="B61" s="56" t="s">
        <v>145</v>
      </c>
      <c r="C61" s="15" t="s">
        <v>146</v>
      </c>
      <c r="D61" s="82">
        <v>0.254</v>
      </c>
      <c r="E61" s="88">
        <f t="shared" ref="E61:E62" si="235">SUM(F61:I61)</f>
        <v>0</v>
      </c>
      <c r="F61" s="88">
        <f t="shared" ref="F61:F62" si="236">K61+P61+U61+Z61</f>
        <v>0</v>
      </c>
      <c r="G61" s="88">
        <f t="shared" ref="G61:G62" si="237">L61+Q61+V61+AA61</f>
        <v>0</v>
      </c>
      <c r="H61" s="88">
        <f t="shared" ref="H61:H62" si="238">M61+R61+W61+AB61</f>
        <v>0</v>
      </c>
      <c r="I61" s="88">
        <f t="shared" ref="I61:I62" si="239">N61+S61+X61+AC61</f>
        <v>0</v>
      </c>
      <c r="J61" s="88">
        <f t="shared" ref="J61:J62" si="240">SUM(K61:N61)</f>
        <v>0</v>
      </c>
      <c r="K61" s="88">
        <v>0</v>
      </c>
      <c r="L61" s="88">
        <v>0</v>
      </c>
      <c r="M61" s="88">
        <v>0</v>
      </c>
      <c r="N61" s="88">
        <v>0</v>
      </c>
      <c r="O61" s="88">
        <f t="shared" ref="O61:O62" si="241">SUM(P61:S61)</f>
        <v>0</v>
      </c>
      <c r="P61" s="88">
        <v>0</v>
      </c>
      <c r="Q61" s="88">
        <v>0</v>
      </c>
      <c r="R61" s="88">
        <v>0</v>
      </c>
      <c r="S61" s="88">
        <v>0</v>
      </c>
      <c r="T61" s="88">
        <f t="shared" ref="T61:T62" si="242">SUM(U61:X61)</f>
        <v>0</v>
      </c>
      <c r="U61" s="88">
        <v>0</v>
      </c>
      <c r="V61" s="88">
        <v>0</v>
      </c>
      <c r="W61" s="88">
        <v>0</v>
      </c>
      <c r="X61" s="88">
        <v>0</v>
      </c>
      <c r="Y61" s="88">
        <f>SUM(Z61:AC61)</f>
        <v>0</v>
      </c>
      <c r="Z61" s="88">
        <v>0</v>
      </c>
      <c r="AA61" s="88">
        <v>0</v>
      </c>
      <c r="AB61" s="88">
        <v>0</v>
      </c>
      <c r="AC61" s="88">
        <v>0</v>
      </c>
      <c r="AD61" s="88">
        <f>0.254/1.2</f>
        <v>0.21166666666666667</v>
      </c>
      <c r="AE61" s="88">
        <f t="shared" ref="AE61:AE62" si="243">SUM(AF61:AI61)</f>
        <v>0</v>
      </c>
      <c r="AF61" s="88">
        <f t="shared" ref="AF61:AF62" si="244">AK61+AP61+AU61+AZ61</f>
        <v>0</v>
      </c>
      <c r="AG61" s="88">
        <f t="shared" ref="AG61:AG62" si="245">AL61+AQ61+AV61+BA61</f>
        <v>0</v>
      </c>
      <c r="AH61" s="88">
        <f t="shared" ref="AH61:AH62" si="246">AM61+AR61+AW61+BB61</f>
        <v>0</v>
      </c>
      <c r="AI61" s="88">
        <f t="shared" ref="AI61:AI62" si="247">AN61+AS61+AX61+BC61</f>
        <v>0</v>
      </c>
      <c r="AJ61" s="88">
        <f t="shared" ref="AJ61:AJ62" si="248">SUM(AK61:AN61)</f>
        <v>0</v>
      </c>
      <c r="AK61" s="88">
        <v>0</v>
      </c>
      <c r="AL61" s="88">
        <v>0</v>
      </c>
      <c r="AM61" s="88">
        <v>0</v>
      </c>
      <c r="AN61" s="88">
        <v>0</v>
      </c>
      <c r="AO61" s="88">
        <f t="shared" ref="AO61:AO62" si="249">SUM(AP61:AS61)</f>
        <v>0</v>
      </c>
      <c r="AP61" s="88">
        <v>0</v>
      </c>
      <c r="AQ61" s="88">
        <v>0</v>
      </c>
      <c r="AR61" s="88">
        <v>0</v>
      </c>
      <c r="AS61" s="88">
        <v>0</v>
      </c>
      <c r="AT61" s="88">
        <f t="shared" ref="AT61:AT62" si="250">SUM(AU61:AX61)</f>
        <v>0</v>
      </c>
      <c r="AU61" s="88">
        <v>0</v>
      </c>
      <c r="AV61" s="88">
        <v>0</v>
      </c>
      <c r="AW61" s="88">
        <v>0</v>
      </c>
      <c r="AX61" s="88">
        <v>0</v>
      </c>
      <c r="AY61" s="88">
        <f t="shared" ref="AY61:AY62" si="251">SUM(AZ61:BC61)</f>
        <v>0</v>
      </c>
      <c r="AZ61" s="88">
        <v>0</v>
      </c>
      <c r="BA61" s="88">
        <v>0</v>
      </c>
      <c r="BB61" s="88">
        <v>0</v>
      </c>
      <c r="BC61" s="88">
        <v>0</v>
      </c>
    </row>
    <row r="62" spans="1:55" s="9" customFormat="1" ht="94.5" x14ac:dyDescent="0.25">
      <c r="A62" s="66" t="s">
        <v>61</v>
      </c>
      <c r="B62" s="67" t="s">
        <v>147</v>
      </c>
      <c r="C62" s="30" t="s">
        <v>148</v>
      </c>
      <c r="D62" s="82">
        <v>12.173</v>
      </c>
      <c r="E62" s="88">
        <f t="shared" si="235"/>
        <v>0</v>
      </c>
      <c r="F62" s="88">
        <f t="shared" si="236"/>
        <v>0</v>
      </c>
      <c r="G62" s="88">
        <f t="shared" si="237"/>
        <v>0</v>
      </c>
      <c r="H62" s="88">
        <f t="shared" si="238"/>
        <v>0</v>
      </c>
      <c r="I62" s="88">
        <f t="shared" si="239"/>
        <v>0</v>
      </c>
      <c r="J62" s="88">
        <f t="shared" si="240"/>
        <v>0</v>
      </c>
      <c r="K62" s="88">
        <v>0</v>
      </c>
      <c r="L62" s="88">
        <v>0</v>
      </c>
      <c r="M62" s="88">
        <v>0</v>
      </c>
      <c r="N62" s="88">
        <v>0</v>
      </c>
      <c r="O62" s="88">
        <f t="shared" si="241"/>
        <v>0</v>
      </c>
      <c r="P62" s="88">
        <v>0</v>
      </c>
      <c r="Q62" s="88">
        <v>0</v>
      </c>
      <c r="R62" s="88">
        <v>0</v>
      </c>
      <c r="S62" s="88">
        <v>0</v>
      </c>
      <c r="T62" s="88">
        <f t="shared" si="242"/>
        <v>0</v>
      </c>
      <c r="U62" s="88">
        <v>0</v>
      </c>
      <c r="V62" s="88">
        <v>0</v>
      </c>
      <c r="W62" s="88">
        <v>0</v>
      </c>
      <c r="X62" s="88">
        <v>0</v>
      </c>
      <c r="Y62" s="88">
        <f>SUM(Z62:AC62)</f>
        <v>0</v>
      </c>
      <c r="Z62" s="88">
        <v>0</v>
      </c>
      <c r="AA62" s="88">
        <v>0</v>
      </c>
      <c r="AB62" s="88">
        <v>0</v>
      </c>
      <c r="AC62" s="88">
        <v>0</v>
      </c>
      <c r="AD62" s="88">
        <f>12.427/1.2</f>
        <v>10.355833333333333</v>
      </c>
      <c r="AE62" s="88">
        <f t="shared" si="243"/>
        <v>0</v>
      </c>
      <c r="AF62" s="88">
        <f t="shared" si="244"/>
        <v>0</v>
      </c>
      <c r="AG62" s="88">
        <f t="shared" si="245"/>
        <v>0</v>
      </c>
      <c r="AH62" s="88">
        <f t="shared" si="246"/>
        <v>0</v>
      </c>
      <c r="AI62" s="88">
        <f t="shared" si="247"/>
        <v>0</v>
      </c>
      <c r="AJ62" s="88">
        <f t="shared" si="248"/>
        <v>0</v>
      </c>
      <c r="AK62" s="88">
        <v>0</v>
      </c>
      <c r="AL62" s="88">
        <v>0</v>
      </c>
      <c r="AM62" s="88">
        <v>0</v>
      </c>
      <c r="AN62" s="88">
        <v>0</v>
      </c>
      <c r="AO62" s="88">
        <f t="shared" si="249"/>
        <v>0</v>
      </c>
      <c r="AP62" s="88">
        <v>0</v>
      </c>
      <c r="AQ62" s="88">
        <v>0</v>
      </c>
      <c r="AR62" s="88">
        <v>0</v>
      </c>
      <c r="AS62" s="88">
        <v>0</v>
      </c>
      <c r="AT62" s="88">
        <f t="shared" si="250"/>
        <v>0</v>
      </c>
      <c r="AU62" s="88">
        <v>0</v>
      </c>
      <c r="AV62" s="88">
        <v>0</v>
      </c>
      <c r="AW62" s="88">
        <v>0</v>
      </c>
      <c r="AX62" s="88">
        <v>0</v>
      </c>
      <c r="AY62" s="88">
        <f t="shared" si="251"/>
        <v>0</v>
      </c>
      <c r="AZ62" s="88">
        <v>0</v>
      </c>
      <c r="BA62" s="88">
        <v>0</v>
      </c>
      <c r="BB62" s="88">
        <v>0</v>
      </c>
      <c r="BC62" s="88">
        <v>0</v>
      </c>
    </row>
    <row r="63" spans="1:55" s="9" customFormat="1" ht="47.25" x14ac:dyDescent="0.25">
      <c r="A63" s="63" t="s">
        <v>62</v>
      </c>
      <c r="B63" s="57" t="s">
        <v>149</v>
      </c>
      <c r="C63" s="58" t="s">
        <v>99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>
        <v>0</v>
      </c>
      <c r="AL63" s="85">
        <v>0</v>
      </c>
      <c r="AM63" s="85">
        <v>0</v>
      </c>
      <c r="AN63" s="85">
        <v>0</v>
      </c>
      <c r="AO63" s="85">
        <v>0</v>
      </c>
      <c r="AP63" s="85">
        <v>0</v>
      </c>
      <c r="AQ63" s="85">
        <v>0</v>
      </c>
      <c r="AR63" s="85">
        <v>0</v>
      </c>
      <c r="AS63" s="85">
        <v>0</v>
      </c>
      <c r="AT63" s="85">
        <v>0</v>
      </c>
      <c r="AU63" s="85">
        <v>0</v>
      </c>
      <c r="AV63" s="85">
        <v>0</v>
      </c>
      <c r="AW63" s="85">
        <v>0</v>
      </c>
      <c r="AX63" s="85">
        <v>0</v>
      </c>
      <c r="AY63" s="85">
        <v>0</v>
      </c>
      <c r="AZ63" s="85">
        <v>0</v>
      </c>
      <c r="BA63" s="85">
        <v>0</v>
      </c>
      <c r="BB63" s="85">
        <v>0</v>
      </c>
      <c r="BC63" s="85">
        <v>0</v>
      </c>
    </row>
    <row r="64" spans="1:55" s="9" customFormat="1" ht="63" x14ac:dyDescent="0.25">
      <c r="A64" s="63" t="s">
        <v>63</v>
      </c>
      <c r="B64" s="57" t="s">
        <v>150</v>
      </c>
      <c r="C64" s="58" t="s">
        <v>99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  <c r="AG64" s="85">
        <v>0</v>
      </c>
      <c r="AH64" s="85">
        <v>0</v>
      </c>
      <c r="AI64" s="85">
        <v>0</v>
      </c>
      <c r="AJ64" s="85">
        <v>0</v>
      </c>
      <c r="AK64" s="85">
        <v>0</v>
      </c>
      <c r="AL64" s="85">
        <v>0</v>
      </c>
      <c r="AM64" s="85">
        <v>0</v>
      </c>
      <c r="AN64" s="85">
        <v>0</v>
      </c>
      <c r="AO64" s="85">
        <v>0</v>
      </c>
      <c r="AP64" s="85">
        <v>0</v>
      </c>
      <c r="AQ64" s="85">
        <v>0</v>
      </c>
      <c r="AR64" s="85">
        <v>0</v>
      </c>
      <c r="AS64" s="85">
        <v>0</v>
      </c>
      <c r="AT64" s="85">
        <v>0</v>
      </c>
      <c r="AU64" s="85">
        <v>0</v>
      </c>
      <c r="AV64" s="85">
        <v>0</v>
      </c>
      <c r="AW64" s="85">
        <v>0</v>
      </c>
      <c r="AX64" s="85">
        <v>0</v>
      </c>
      <c r="AY64" s="85">
        <v>0</v>
      </c>
      <c r="AZ64" s="85">
        <v>0</v>
      </c>
      <c r="BA64" s="85">
        <v>0</v>
      </c>
      <c r="BB64" s="85">
        <v>0</v>
      </c>
      <c r="BC64" s="85">
        <v>0</v>
      </c>
    </row>
    <row r="65" spans="1:55" s="9" customFormat="1" ht="78.75" x14ac:dyDescent="0.25">
      <c r="A65" s="63" t="s">
        <v>64</v>
      </c>
      <c r="B65" s="57" t="s">
        <v>151</v>
      </c>
      <c r="C65" s="58" t="s">
        <v>99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  <c r="AG65" s="85">
        <v>0</v>
      </c>
      <c r="AH65" s="85">
        <v>0</v>
      </c>
      <c r="AI65" s="85">
        <v>0</v>
      </c>
      <c r="AJ65" s="85">
        <v>0</v>
      </c>
      <c r="AK65" s="85">
        <v>0</v>
      </c>
      <c r="AL65" s="85">
        <v>0</v>
      </c>
      <c r="AM65" s="85">
        <v>0</v>
      </c>
      <c r="AN65" s="85">
        <v>0</v>
      </c>
      <c r="AO65" s="85">
        <v>0</v>
      </c>
      <c r="AP65" s="85">
        <v>0</v>
      </c>
      <c r="AQ65" s="85">
        <v>0</v>
      </c>
      <c r="AR65" s="85">
        <v>0</v>
      </c>
      <c r="AS65" s="85">
        <v>0</v>
      </c>
      <c r="AT65" s="85">
        <v>0</v>
      </c>
      <c r="AU65" s="85">
        <v>0</v>
      </c>
      <c r="AV65" s="85">
        <v>0</v>
      </c>
      <c r="AW65" s="85">
        <v>0</v>
      </c>
      <c r="AX65" s="85">
        <v>0</v>
      </c>
      <c r="AY65" s="85">
        <v>0</v>
      </c>
      <c r="AZ65" s="85">
        <v>0</v>
      </c>
      <c r="BA65" s="85">
        <v>0</v>
      </c>
      <c r="BB65" s="85">
        <v>0</v>
      </c>
      <c r="BC65" s="85">
        <v>0</v>
      </c>
    </row>
    <row r="66" spans="1:55" s="9" customFormat="1" ht="78.75" x14ac:dyDescent="0.25">
      <c r="A66" s="63" t="s">
        <v>65</v>
      </c>
      <c r="B66" s="57" t="s">
        <v>152</v>
      </c>
      <c r="C66" s="68" t="s">
        <v>99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  <c r="M66" s="85">
        <v>0</v>
      </c>
      <c r="N66" s="85">
        <v>0</v>
      </c>
      <c r="O66" s="85">
        <v>0</v>
      </c>
      <c r="P66" s="85">
        <v>0</v>
      </c>
      <c r="Q66" s="85">
        <v>0</v>
      </c>
      <c r="R66" s="85">
        <v>0</v>
      </c>
      <c r="S66" s="85">
        <v>0</v>
      </c>
      <c r="T66" s="85">
        <v>0</v>
      </c>
      <c r="U66" s="85">
        <v>0</v>
      </c>
      <c r="V66" s="85">
        <v>0</v>
      </c>
      <c r="W66" s="85">
        <v>0</v>
      </c>
      <c r="X66" s="85">
        <v>0</v>
      </c>
      <c r="Y66" s="85">
        <v>0</v>
      </c>
      <c r="Z66" s="85">
        <v>0</v>
      </c>
      <c r="AA66" s="85">
        <v>0</v>
      </c>
      <c r="AB66" s="85">
        <v>0</v>
      </c>
      <c r="AC66" s="85">
        <v>0</v>
      </c>
      <c r="AD66" s="85">
        <v>0</v>
      </c>
      <c r="AE66" s="85">
        <v>0</v>
      </c>
      <c r="AF66" s="85">
        <v>0</v>
      </c>
      <c r="AG66" s="85">
        <v>0</v>
      </c>
      <c r="AH66" s="85">
        <v>0</v>
      </c>
      <c r="AI66" s="85">
        <v>0</v>
      </c>
      <c r="AJ66" s="85">
        <v>0</v>
      </c>
      <c r="AK66" s="85">
        <v>0</v>
      </c>
      <c r="AL66" s="85">
        <v>0</v>
      </c>
      <c r="AM66" s="85">
        <v>0</v>
      </c>
      <c r="AN66" s="85">
        <v>0</v>
      </c>
      <c r="AO66" s="85">
        <v>0</v>
      </c>
      <c r="AP66" s="85">
        <v>0</v>
      </c>
      <c r="AQ66" s="85">
        <v>0</v>
      </c>
      <c r="AR66" s="85">
        <v>0</v>
      </c>
      <c r="AS66" s="85">
        <v>0</v>
      </c>
      <c r="AT66" s="85">
        <v>0</v>
      </c>
      <c r="AU66" s="85">
        <v>0</v>
      </c>
      <c r="AV66" s="85">
        <v>0</v>
      </c>
      <c r="AW66" s="85">
        <v>0</v>
      </c>
      <c r="AX66" s="85">
        <v>0</v>
      </c>
      <c r="AY66" s="85">
        <v>0</v>
      </c>
      <c r="AZ66" s="85">
        <v>0</v>
      </c>
      <c r="BA66" s="85">
        <v>0</v>
      </c>
      <c r="BB66" s="85">
        <v>0</v>
      </c>
      <c r="BC66" s="85">
        <v>0</v>
      </c>
    </row>
    <row r="67" spans="1:55" s="9" customFormat="1" ht="78.75" x14ac:dyDescent="0.25">
      <c r="A67" s="63" t="s">
        <v>66</v>
      </c>
      <c r="B67" s="57" t="s">
        <v>153</v>
      </c>
      <c r="C67" s="68" t="s">
        <v>99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  <c r="M67" s="85">
        <v>0</v>
      </c>
      <c r="N67" s="85">
        <v>0</v>
      </c>
      <c r="O67" s="85">
        <v>0</v>
      </c>
      <c r="P67" s="85">
        <v>0</v>
      </c>
      <c r="Q67" s="85">
        <v>0</v>
      </c>
      <c r="R67" s="85">
        <v>0</v>
      </c>
      <c r="S67" s="85">
        <v>0</v>
      </c>
      <c r="T67" s="85">
        <v>0</v>
      </c>
      <c r="U67" s="85">
        <v>0</v>
      </c>
      <c r="V67" s="85">
        <v>0</v>
      </c>
      <c r="W67" s="85">
        <v>0</v>
      </c>
      <c r="X67" s="85">
        <v>0</v>
      </c>
      <c r="Y67" s="85">
        <v>0</v>
      </c>
      <c r="Z67" s="85">
        <v>0</v>
      </c>
      <c r="AA67" s="85">
        <v>0</v>
      </c>
      <c r="AB67" s="85">
        <v>0</v>
      </c>
      <c r="AC67" s="85">
        <v>0</v>
      </c>
      <c r="AD67" s="85">
        <v>0</v>
      </c>
      <c r="AE67" s="85">
        <v>0</v>
      </c>
      <c r="AF67" s="85">
        <v>0</v>
      </c>
      <c r="AG67" s="85">
        <v>0</v>
      </c>
      <c r="AH67" s="85">
        <v>0</v>
      </c>
      <c r="AI67" s="85">
        <v>0</v>
      </c>
      <c r="AJ67" s="85">
        <v>0</v>
      </c>
      <c r="AK67" s="85">
        <v>0</v>
      </c>
      <c r="AL67" s="85">
        <v>0</v>
      </c>
      <c r="AM67" s="85">
        <v>0</v>
      </c>
      <c r="AN67" s="85">
        <v>0</v>
      </c>
      <c r="AO67" s="85">
        <v>0</v>
      </c>
      <c r="AP67" s="85">
        <v>0</v>
      </c>
      <c r="AQ67" s="85">
        <v>0</v>
      </c>
      <c r="AR67" s="85">
        <v>0</v>
      </c>
      <c r="AS67" s="85">
        <v>0</v>
      </c>
      <c r="AT67" s="85">
        <v>0</v>
      </c>
      <c r="AU67" s="85">
        <v>0</v>
      </c>
      <c r="AV67" s="85">
        <v>0</v>
      </c>
      <c r="AW67" s="85">
        <v>0</v>
      </c>
      <c r="AX67" s="85">
        <v>0</v>
      </c>
      <c r="AY67" s="85">
        <v>0</v>
      </c>
      <c r="AZ67" s="85">
        <v>0</v>
      </c>
      <c r="BA67" s="85">
        <v>0</v>
      </c>
      <c r="BB67" s="85">
        <v>0</v>
      </c>
      <c r="BC67" s="85">
        <v>0</v>
      </c>
    </row>
    <row r="68" spans="1:55" s="9" customFormat="1" ht="78.75" x14ac:dyDescent="0.25">
      <c r="A68" s="63" t="s">
        <v>154</v>
      </c>
      <c r="B68" s="57" t="s">
        <v>155</v>
      </c>
      <c r="C68" s="68" t="s">
        <v>99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  <c r="AG68" s="85">
        <v>0</v>
      </c>
      <c r="AH68" s="85">
        <v>0</v>
      </c>
      <c r="AI68" s="85">
        <v>0</v>
      </c>
      <c r="AJ68" s="85">
        <v>0</v>
      </c>
      <c r="AK68" s="85">
        <v>0</v>
      </c>
      <c r="AL68" s="85">
        <v>0</v>
      </c>
      <c r="AM68" s="85">
        <v>0</v>
      </c>
      <c r="AN68" s="85">
        <v>0</v>
      </c>
      <c r="AO68" s="85">
        <v>0</v>
      </c>
      <c r="AP68" s="85">
        <v>0</v>
      </c>
      <c r="AQ68" s="85">
        <v>0</v>
      </c>
      <c r="AR68" s="85">
        <v>0</v>
      </c>
      <c r="AS68" s="85">
        <v>0</v>
      </c>
      <c r="AT68" s="85">
        <v>0</v>
      </c>
      <c r="AU68" s="85">
        <v>0</v>
      </c>
      <c r="AV68" s="85">
        <v>0</v>
      </c>
      <c r="AW68" s="85">
        <v>0</v>
      </c>
      <c r="AX68" s="85">
        <v>0</v>
      </c>
      <c r="AY68" s="85">
        <v>0</v>
      </c>
      <c r="AZ68" s="85">
        <v>0</v>
      </c>
      <c r="BA68" s="85">
        <v>0</v>
      </c>
      <c r="BB68" s="85">
        <v>0</v>
      </c>
      <c r="BC68" s="85">
        <v>0</v>
      </c>
    </row>
    <row r="69" spans="1:55" s="9" customFormat="1" ht="78.75" x14ac:dyDescent="0.25">
      <c r="A69" s="44" t="s">
        <v>156</v>
      </c>
      <c r="B69" s="69" t="s">
        <v>157</v>
      </c>
      <c r="C69" s="60" t="s">
        <v>99</v>
      </c>
      <c r="D69" s="46">
        <f>D70+D71</f>
        <v>0</v>
      </c>
      <c r="E69" s="81">
        <f t="shared" ref="E69:AC69" si="252">E70+E71</f>
        <v>0</v>
      </c>
      <c r="F69" s="81">
        <f t="shared" si="252"/>
        <v>0</v>
      </c>
      <c r="G69" s="81">
        <f t="shared" si="252"/>
        <v>0</v>
      </c>
      <c r="H69" s="81">
        <f t="shared" si="252"/>
        <v>0</v>
      </c>
      <c r="I69" s="81">
        <f t="shared" si="252"/>
        <v>0</v>
      </c>
      <c r="J69" s="81">
        <f t="shared" si="252"/>
        <v>0</v>
      </c>
      <c r="K69" s="81">
        <f t="shared" si="252"/>
        <v>0</v>
      </c>
      <c r="L69" s="81">
        <f t="shared" si="252"/>
        <v>0</v>
      </c>
      <c r="M69" s="81">
        <f t="shared" si="252"/>
        <v>0</v>
      </c>
      <c r="N69" s="81">
        <f t="shared" si="252"/>
        <v>0</v>
      </c>
      <c r="O69" s="81">
        <f t="shared" si="252"/>
        <v>0</v>
      </c>
      <c r="P69" s="81">
        <f t="shared" si="252"/>
        <v>0</v>
      </c>
      <c r="Q69" s="81">
        <f t="shared" si="252"/>
        <v>0</v>
      </c>
      <c r="R69" s="81">
        <f t="shared" si="252"/>
        <v>0</v>
      </c>
      <c r="S69" s="81">
        <f t="shared" si="252"/>
        <v>0</v>
      </c>
      <c r="T69" s="81">
        <f t="shared" si="252"/>
        <v>0</v>
      </c>
      <c r="U69" s="81">
        <f t="shared" si="252"/>
        <v>0</v>
      </c>
      <c r="V69" s="81">
        <f t="shared" si="252"/>
        <v>0</v>
      </c>
      <c r="W69" s="81">
        <f t="shared" si="252"/>
        <v>0</v>
      </c>
      <c r="X69" s="81">
        <f t="shared" si="252"/>
        <v>0</v>
      </c>
      <c r="Y69" s="81">
        <f t="shared" si="252"/>
        <v>0</v>
      </c>
      <c r="Z69" s="81">
        <f t="shared" si="252"/>
        <v>0</v>
      </c>
      <c r="AA69" s="81">
        <f t="shared" si="252"/>
        <v>0</v>
      </c>
      <c r="AB69" s="81">
        <f t="shared" si="252"/>
        <v>0</v>
      </c>
      <c r="AC69" s="81">
        <f t="shared" si="252"/>
        <v>0</v>
      </c>
      <c r="AD69" s="81">
        <f t="shared" ref="AD69" si="253">AD70+AD71</f>
        <v>0</v>
      </c>
      <c r="AE69" s="81">
        <f t="shared" ref="AE69" si="254">AE70+AE71</f>
        <v>0</v>
      </c>
      <c r="AF69" s="81">
        <f t="shared" ref="AF69" si="255">AF70+AF71</f>
        <v>0</v>
      </c>
      <c r="AG69" s="81">
        <f t="shared" ref="AG69" si="256">AG70+AG71</f>
        <v>0</v>
      </c>
      <c r="AH69" s="81">
        <f t="shared" ref="AH69" si="257">AH70+AH71</f>
        <v>0</v>
      </c>
      <c r="AI69" s="81">
        <f t="shared" ref="AI69" si="258">AI70+AI71</f>
        <v>0</v>
      </c>
      <c r="AJ69" s="81">
        <f t="shared" ref="AJ69" si="259">AJ70+AJ71</f>
        <v>0</v>
      </c>
      <c r="AK69" s="81">
        <f t="shared" ref="AK69" si="260">AK70+AK71</f>
        <v>0</v>
      </c>
      <c r="AL69" s="81">
        <f t="shared" ref="AL69" si="261">AL70+AL71</f>
        <v>0</v>
      </c>
      <c r="AM69" s="81">
        <f t="shared" ref="AM69" si="262">AM70+AM71</f>
        <v>0</v>
      </c>
      <c r="AN69" s="81">
        <f t="shared" ref="AN69" si="263">AN70+AN71</f>
        <v>0</v>
      </c>
      <c r="AO69" s="81">
        <f t="shared" ref="AO69" si="264">AO70+AO71</f>
        <v>0</v>
      </c>
      <c r="AP69" s="81">
        <f t="shared" ref="AP69" si="265">AP70+AP71</f>
        <v>0</v>
      </c>
      <c r="AQ69" s="81">
        <f t="shared" ref="AQ69" si="266">AQ70+AQ71</f>
        <v>0</v>
      </c>
      <c r="AR69" s="81">
        <f t="shared" ref="AR69" si="267">AR70+AR71</f>
        <v>0</v>
      </c>
      <c r="AS69" s="81">
        <f t="shared" ref="AS69" si="268">AS70+AS71</f>
        <v>0</v>
      </c>
      <c r="AT69" s="81">
        <f t="shared" ref="AT69" si="269">AT70+AT71</f>
        <v>0</v>
      </c>
      <c r="AU69" s="81">
        <f t="shared" ref="AU69" si="270">AU70+AU71</f>
        <v>0</v>
      </c>
      <c r="AV69" s="81">
        <f t="shared" ref="AV69" si="271">AV70+AV71</f>
        <v>0</v>
      </c>
      <c r="AW69" s="81">
        <f t="shared" ref="AW69" si="272">AW70+AW71</f>
        <v>0</v>
      </c>
      <c r="AX69" s="81">
        <f t="shared" ref="AX69" si="273">AX70+AX71</f>
        <v>0</v>
      </c>
      <c r="AY69" s="81">
        <f t="shared" ref="AY69" si="274">AY70+AY71</f>
        <v>0</v>
      </c>
      <c r="AZ69" s="81">
        <f t="shared" ref="AZ69" si="275">AZ70+AZ71</f>
        <v>0</v>
      </c>
      <c r="BA69" s="81">
        <f t="shared" ref="BA69" si="276">BA70+BA71</f>
        <v>0</v>
      </c>
      <c r="BB69" s="81">
        <f t="shared" ref="BB69" si="277">BB70+BB71</f>
        <v>0</v>
      </c>
      <c r="BC69" s="81">
        <f t="shared" ref="BC69" si="278">BC70+BC71</f>
        <v>0</v>
      </c>
    </row>
    <row r="70" spans="1:55" s="9" customFormat="1" ht="47.25" x14ac:dyDescent="0.25">
      <c r="A70" s="63" t="s">
        <v>158</v>
      </c>
      <c r="B70" s="57" t="s">
        <v>159</v>
      </c>
      <c r="C70" s="58" t="s">
        <v>99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0</v>
      </c>
      <c r="AG70" s="85">
        <v>0</v>
      </c>
      <c r="AH70" s="85">
        <v>0</v>
      </c>
      <c r="AI70" s="85">
        <v>0</v>
      </c>
      <c r="AJ70" s="85">
        <v>0</v>
      </c>
      <c r="AK70" s="85">
        <v>0</v>
      </c>
      <c r="AL70" s="85">
        <v>0</v>
      </c>
      <c r="AM70" s="85">
        <v>0</v>
      </c>
      <c r="AN70" s="85">
        <v>0</v>
      </c>
      <c r="AO70" s="85">
        <v>0</v>
      </c>
      <c r="AP70" s="85">
        <v>0</v>
      </c>
      <c r="AQ70" s="85">
        <v>0</v>
      </c>
      <c r="AR70" s="85">
        <v>0</v>
      </c>
      <c r="AS70" s="85">
        <v>0</v>
      </c>
      <c r="AT70" s="85">
        <v>0</v>
      </c>
      <c r="AU70" s="85">
        <v>0</v>
      </c>
      <c r="AV70" s="85">
        <v>0</v>
      </c>
      <c r="AW70" s="85">
        <v>0</v>
      </c>
      <c r="AX70" s="85">
        <v>0</v>
      </c>
      <c r="AY70" s="85">
        <v>0</v>
      </c>
      <c r="AZ70" s="85">
        <v>0</v>
      </c>
      <c r="BA70" s="85">
        <v>0</v>
      </c>
      <c r="BB70" s="85">
        <v>0</v>
      </c>
      <c r="BC70" s="85">
        <v>0</v>
      </c>
    </row>
    <row r="71" spans="1:55" s="9" customFormat="1" ht="78.75" x14ac:dyDescent="0.25">
      <c r="A71" s="63" t="s">
        <v>160</v>
      </c>
      <c r="B71" s="57" t="s">
        <v>161</v>
      </c>
      <c r="C71" s="58" t="s">
        <v>99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  <c r="AG71" s="85">
        <v>0</v>
      </c>
      <c r="AH71" s="85">
        <v>0</v>
      </c>
      <c r="AI71" s="85">
        <v>0</v>
      </c>
      <c r="AJ71" s="85">
        <v>0</v>
      </c>
      <c r="AK71" s="85">
        <v>0</v>
      </c>
      <c r="AL71" s="85">
        <v>0</v>
      </c>
      <c r="AM71" s="85">
        <v>0</v>
      </c>
      <c r="AN71" s="85">
        <v>0</v>
      </c>
      <c r="AO71" s="85">
        <v>0</v>
      </c>
      <c r="AP71" s="85">
        <v>0</v>
      </c>
      <c r="AQ71" s="85">
        <v>0</v>
      </c>
      <c r="AR71" s="85">
        <v>0</v>
      </c>
      <c r="AS71" s="85">
        <v>0</v>
      </c>
      <c r="AT71" s="85">
        <v>0</v>
      </c>
      <c r="AU71" s="85">
        <v>0</v>
      </c>
      <c r="AV71" s="85">
        <v>0</v>
      </c>
      <c r="AW71" s="85">
        <v>0</v>
      </c>
      <c r="AX71" s="85">
        <v>0</v>
      </c>
      <c r="AY71" s="85">
        <v>0</v>
      </c>
      <c r="AZ71" s="85">
        <v>0</v>
      </c>
      <c r="BA71" s="85">
        <v>0</v>
      </c>
      <c r="BB71" s="85">
        <v>0</v>
      </c>
      <c r="BC71" s="85">
        <v>0</v>
      </c>
    </row>
    <row r="72" spans="1:55" s="9" customFormat="1" ht="110.25" x14ac:dyDescent="0.25">
      <c r="A72" s="42" t="s">
        <v>67</v>
      </c>
      <c r="B72" s="70" t="s">
        <v>162</v>
      </c>
      <c r="C72" s="71" t="s">
        <v>99</v>
      </c>
      <c r="D72" s="74">
        <f>D73+D74</f>
        <v>0</v>
      </c>
      <c r="E72" s="80">
        <f t="shared" ref="E72:AC72" si="279">E73+E74</f>
        <v>0</v>
      </c>
      <c r="F72" s="80">
        <f t="shared" si="279"/>
        <v>0</v>
      </c>
      <c r="G72" s="80">
        <f t="shared" si="279"/>
        <v>0</v>
      </c>
      <c r="H72" s="80">
        <f t="shared" si="279"/>
        <v>0</v>
      </c>
      <c r="I72" s="80">
        <f t="shared" si="279"/>
        <v>0</v>
      </c>
      <c r="J72" s="80">
        <f t="shared" si="279"/>
        <v>0</v>
      </c>
      <c r="K72" s="80">
        <f t="shared" si="279"/>
        <v>0</v>
      </c>
      <c r="L72" s="80">
        <f t="shared" si="279"/>
        <v>0</v>
      </c>
      <c r="M72" s="80">
        <f t="shared" si="279"/>
        <v>0</v>
      </c>
      <c r="N72" s="80">
        <f t="shared" si="279"/>
        <v>0</v>
      </c>
      <c r="O72" s="80">
        <f t="shared" si="279"/>
        <v>0</v>
      </c>
      <c r="P72" s="80">
        <f t="shared" si="279"/>
        <v>0</v>
      </c>
      <c r="Q72" s="80">
        <f t="shared" si="279"/>
        <v>0</v>
      </c>
      <c r="R72" s="80">
        <f t="shared" si="279"/>
        <v>0</v>
      </c>
      <c r="S72" s="80">
        <f t="shared" si="279"/>
        <v>0</v>
      </c>
      <c r="T72" s="80">
        <f t="shared" si="279"/>
        <v>0</v>
      </c>
      <c r="U72" s="80">
        <f t="shared" si="279"/>
        <v>0</v>
      </c>
      <c r="V72" s="80">
        <f t="shared" si="279"/>
        <v>0</v>
      </c>
      <c r="W72" s="80">
        <f t="shared" si="279"/>
        <v>0</v>
      </c>
      <c r="X72" s="80">
        <f t="shared" si="279"/>
        <v>0</v>
      </c>
      <c r="Y72" s="80">
        <f t="shared" si="279"/>
        <v>0</v>
      </c>
      <c r="Z72" s="80">
        <f t="shared" si="279"/>
        <v>0</v>
      </c>
      <c r="AA72" s="80">
        <f t="shared" si="279"/>
        <v>0</v>
      </c>
      <c r="AB72" s="80">
        <f t="shared" si="279"/>
        <v>0</v>
      </c>
      <c r="AC72" s="80">
        <f t="shared" si="279"/>
        <v>0</v>
      </c>
      <c r="AD72" s="80">
        <f t="shared" ref="AD72" si="280">AD73+AD74</f>
        <v>0</v>
      </c>
      <c r="AE72" s="80">
        <f t="shared" ref="AE72" si="281">AE73+AE74</f>
        <v>0</v>
      </c>
      <c r="AF72" s="80">
        <f t="shared" ref="AF72" si="282">AF73+AF74</f>
        <v>0</v>
      </c>
      <c r="AG72" s="80">
        <f t="shared" ref="AG72" si="283">AG73+AG74</f>
        <v>0</v>
      </c>
      <c r="AH72" s="80">
        <f t="shared" ref="AH72" si="284">AH73+AH74</f>
        <v>0</v>
      </c>
      <c r="AI72" s="80">
        <f t="shared" ref="AI72" si="285">AI73+AI74</f>
        <v>0</v>
      </c>
      <c r="AJ72" s="80">
        <f t="shared" ref="AJ72" si="286">AJ73+AJ74</f>
        <v>0</v>
      </c>
      <c r="AK72" s="80">
        <f t="shared" ref="AK72" si="287">AK73+AK74</f>
        <v>0</v>
      </c>
      <c r="AL72" s="80">
        <f t="shared" ref="AL72" si="288">AL73+AL74</f>
        <v>0</v>
      </c>
      <c r="AM72" s="80">
        <f t="shared" ref="AM72" si="289">AM73+AM74</f>
        <v>0</v>
      </c>
      <c r="AN72" s="80">
        <f t="shared" ref="AN72" si="290">AN73+AN74</f>
        <v>0</v>
      </c>
      <c r="AO72" s="80">
        <f t="shared" ref="AO72" si="291">AO73+AO74</f>
        <v>0</v>
      </c>
      <c r="AP72" s="80">
        <f t="shared" ref="AP72" si="292">AP73+AP74</f>
        <v>0</v>
      </c>
      <c r="AQ72" s="80">
        <f t="shared" ref="AQ72" si="293">AQ73+AQ74</f>
        <v>0</v>
      </c>
      <c r="AR72" s="80">
        <f t="shared" ref="AR72" si="294">AR73+AR74</f>
        <v>0</v>
      </c>
      <c r="AS72" s="80">
        <f t="shared" ref="AS72" si="295">AS73+AS74</f>
        <v>0</v>
      </c>
      <c r="AT72" s="80">
        <f t="shared" ref="AT72" si="296">AT73+AT74</f>
        <v>0</v>
      </c>
      <c r="AU72" s="80">
        <f t="shared" ref="AU72" si="297">AU73+AU74</f>
        <v>0</v>
      </c>
      <c r="AV72" s="80">
        <f t="shared" ref="AV72" si="298">AV73+AV74</f>
        <v>0</v>
      </c>
      <c r="AW72" s="80">
        <f t="shared" ref="AW72" si="299">AW73+AW74</f>
        <v>0</v>
      </c>
      <c r="AX72" s="80">
        <f t="shared" ref="AX72" si="300">AX73+AX74</f>
        <v>0</v>
      </c>
      <c r="AY72" s="80">
        <f t="shared" ref="AY72" si="301">AY73+AY74</f>
        <v>0</v>
      </c>
      <c r="AZ72" s="80">
        <f t="shared" ref="AZ72" si="302">AZ73+AZ74</f>
        <v>0</v>
      </c>
      <c r="BA72" s="80">
        <f t="shared" ref="BA72" si="303">BA73+BA74</f>
        <v>0</v>
      </c>
      <c r="BB72" s="80">
        <f t="shared" ref="BB72" si="304">BB73+BB74</f>
        <v>0</v>
      </c>
      <c r="BC72" s="80">
        <f t="shared" ref="BC72" si="305">BC73+BC74</f>
        <v>0</v>
      </c>
    </row>
    <row r="73" spans="1:55" s="9" customFormat="1" ht="94.5" x14ac:dyDescent="0.25">
      <c r="A73" s="44" t="s">
        <v>163</v>
      </c>
      <c r="B73" s="69" t="s">
        <v>164</v>
      </c>
      <c r="C73" s="60" t="s">
        <v>99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81">
        <v>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81">
        <v>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81">
        <v>0</v>
      </c>
      <c r="BA73" s="81">
        <v>0</v>
      </c>
      <c r="BB73" s="81">
        <v>0</v>
      </c>
      <c r="BC73" s="81">
        <v>0</v>
      </c>
    </row>
    <row r="74" spans="1:55" s="9" customFormat="1" ht="78.75" x14ac:dyDescent="0.25">
      <c r="A74" s="44" t="s">
        <v>165</v>
      </c>
      <c r="B74" s="69" t="s">
        <v>166</v>
      </c>
      <c r="C74" s="60" t="s">
        <v>99</v>
      </c>
      <c r="D74" s="81">
        <v>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81">
        <v>0</v>
      </c>
      <c r="AI74" s="81">
        <v>0</v>
      </c>
      <c r="AJ74" s="81">
        <v>0</v>
      </c>
      <c r="AK74" s="81">
        <v>0</v>
      </c>
      <c r="AL74" s="81">
        <v>0</v>
      </c>
      <c r="AM74" s="81">
        <v>0</v>
      </c>
      <c r="AN74" s="81">
        <v>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81">
        <v>0</v>
      </c>
      <c r="BA74" s="81">
        <v>0</v>
      </c>
      <c r="BB74" s="81">
        <v>0</v>
      </c>
      <c r="BC74" s="81">
        <v>0</v>
      </c>
    </row>
    <row r="75" spans="1:55" s="9" customFormat="1" ht="63" x14ac:dyDescent="0.25">
      <c r="A75" s="72" t="s">
        <v>68</v>
      </c>
      <c r="B75" s="71" t="s">
        <v>167</v>
      </c>
      <c r="C75" s="43" t="s">
        <v>99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86">
        <v>0</v>
      </c>
      <c r="N75" s="86">
        <v>0</v>
      </c>
      <c r="O75" s="86">
        <v>0</v>
      </c>
      <c r="P75" s="86">
        <v>0</v>
      </c>
      <c r="Q75" s="86">
        <v>0</v>
      </c>
      <c r="R75" s="86">
        <v>0</v>
      </c>
      <c r="S75" s="86">
        <v>0</v>
      </c>
      <c r="T75" s="86">
        <v>0</v>
      </c>
      <c r="U75" s="86">
        <v>0</v>
      </c>
      <c r="V75" s="86">
        <v>0</v>
      </c>
      <c r="W75" s="86">
        <v>0</v>
      </c>
      <c r="X75" s="86">
        <v>0</v>
      </c>
      <c r="Y75" s="86">
        <v>0</v>
      </c>
      <c r="Z75" s="86">
        <v>0</v>
      </c>
      <c r="AA75" s="86">
        <v>0</v>
      </c>
      <c r="AB75" s="86">
        <v>0</v>
      </c>
      <c r="AC75" s="86">
        <v>0</v>
      </c>
      <c r="AD75" s="80">
        <v>0</v>
      </c>
      <c r="AE75" s="80">
        <v>0</v>
      </c>
      <c r="AF75" s="80">
        <v>0</v>
      </c>
      <c r="AG75" s="80">
        <v>0</v>
      </c>
      <c r="AH75" s="80">
        <v>0</v>
      </c>
      <c r="AI75" s="80">
        <v>0</v>
      </c>
      <c r="AJ75" s="80">
        <v>0</v>
      </c>
      <c r="AK75" s="80">
        <v>0</v>
      </c>
      <c r="AL75" s="80">
        <v>0</v>
      </c>
      <c r="AM75" s="80">
        <v>0</v>
      </c>
      <c r="AN75" s="80">
        <v>0</v>
      </c>
      <c r="AO75" s="80">
        <v>0</v>
      </c>
      <c r="AP75" s="80">
        <v>0</v>
      </c>
      <c r="AQ75" s="80">
        <v>0</v>
      </c>
      <c r="AR75" s="80">
        <v>0</v>
      </c>
      <c r="AS75" s="80">
        <v>0</v>
      </c>
      <c r="AT75" s="80">
        <v>0</v>
      </c>
      <c r="AU75" s="80">
        <v>0</v>
      </c>
      <c r="AV75" s="80">
        <v>0</v>
      </c>
      <c r="AW75" s="80">
        <v>0</v>
      </c>
      <c r="AX75" s="80">
        <v>0</v>
      </c>
      <c r="AY75" s="80">
        <v>0</v>
      </c>
      <c r="AZ75" s="80">
        <v>0</v>
      </c>
      <c r="BA75" s="80">
        <v>0</v>
      </c>
      <c r="BB75" s="80">
        <v>0</v>
      </c>
      <c r="BC75" s="80">
        <v>0</v>
      </c>
    </row>
    <row r="76" spans="1:55" s="9" customFormat="1" ht="78.75" x14ac:dyDescent="0.25">
      <c r="A76" s="42" t="s">
        <v>168</v>
      </c>
      <c r="B76" s="73" t="s">
        <v>169</v>
      </c>
      <c r="C76" s="74" t="s">
        <v>99</v>
      </c>
      <c r="D76" s="87">
        <v>0</v>
      </c>
      <c r="E76" s="87">
        <v>0</v>
      </c>
      <c r="F76" s="87">
        <v>0</v>
      </c>
      <c r="G76" s="87">
        <v>0</v>
      </c>
      <c r="H76" s="87">
        <v>0</v>
      </c>
      <c r="I76" s="87">
        <v>0</v>
      </c>
      <c r="J76" s="87">
        <v>0</v>
      </c>
      <c r="K76" s="87">
        <v>0</v>
      </c>
      <c r="L76" s="87">
        <v>0</v>
      </c>
      <c r="M76" s="87">
        <v>0</v>
      </c>
      <c r="N76" s="87">
        <v>0</v>
      </c>
      <c r="O76" s="87">
        <v>0</v>
      </c>
      <c r="P76" s="87">
        <v>0</v>
      </c>
      <c r="Q76" s="87">
        <v>0</v>
      </c>
      <c r="R76" s="87">
        <v>0</v>
      </c>
      <c r="S76" s="87">
        <v>0</v>
      </c>
      <c r="T76" s="87">
        <v>0</v>
      </c>
      <c r="U76" s="87">
        <v>0</v>
      </c>
      <c r="V76" s="87">
        <v>0</v>
      </c>
      <c r="W76" s="87">
        <v>0</v>
      </c>
      <c r="X76" s="87">
        <v>0</v>
      </c>
      <c r="Y76" s="87">
        <v>0</v>
      </c>
      <c r="Z76" s="87">
        <v>0</v>
      </c>
      <c r="AA76" s="87">
        <v>0</v>
      </c>
      <c r="AB76" s="87">
        <v>0</v>
      </c>
      <c r="AC76" s="87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80">
        <v>0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80">
        <v>0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80">
        <v>0</v>
      </c>
      <c r="BA76" s="80">
        <v>0</v>
      </c>
      <c r="BB76" s="80">
        <v>0</v>
      </c>
      <c r="BC76" s="80">
        <v>0</v>
      </c>
    </row>
    <row r="77" spans="1:55" s="9" customFormat="1" ht="47.25" x14ac:dyDescent="0.25">
      <c r="A77" s="72" t="s">
        <v>90</v>
      </c>
      <c r="B77" s="71" t="s">
        <v>170</v>
      </c>
      <c r="C77" s="43" t="s">
        <v>99</v>
      </c>
      <c r="D77" s="86">
        <f t="shared" ref="D77:AI77" si="306">SUM(D78:D81)</f>
        <v>5.6870000000000003</v>
      </c>
      <c r="E77" s="86">
        <f t="shared" si="306"/>
        <v>12.87527657</v>
      </c>
      <c r="F77" s="86">
        <f t="shared" si="306"/>
        <v>0.36749999999999999</v>
      </c>
      <c r="G77" s="86">
        <f t="shared" si="306"/>
        <v>2.9403646399999999</v>
      </c>
      <c r="H77" s="86">
        <f t="shared" si="306"/>
        <v>9.5674119300000005</v>
      </c>
      <c r="I77" s="86">
        <f t="shared" si="306"/>
        <v>0</v>
      </c>
      <c r="J77" s="86">
        <f t="shared" si="306"/>
        <v>0.36749999999999999</v>
      </c>
      <c r="K77" s="86">
        <f t="shared" si="306"/>
        <v>0.36749999999999999</v>
      </c>
      <c r="L77" s="86">
        <f t="shared" si="306"/>
        <v>0</v>
      </c>
      <c r="M77" s="86">
        <f t="shared" si="306"/>
        <v>0</v>
      </c>
      <c r="N77" s="86">
        <f t="shared" si="306"/>
        <v>0</v>
      </c>
      <c r="O77" s="86">
        <f t="shared" si="306"/>
        <v>9.4238719300000007</v>
      </c>
      <c r="P77" s="86">
        <f t="shared" si="306"/>
        <v>0</v>
      </c>
      <c r="Q77" s="86">
        <f t="shared" si="306"/>
        <v>0</v>
      </c>
      <c r="R77" s="86">
        <f t="shared" si="306"/>
        <v>9.4238719300000007</v>
      </c>
      <c r="S77" s="86">
        <f t="shared" si="306"/>
        <v>0</v>
      </c>
      <c r="T77" s="86">
        <f t="shared" si="306"/>
        <v>3.0839046400000001</v>
      </c>
      <c r="U77" s="86">
        <f t="shared" si="306"/>
        <v>0</v>
      </c>
      <c r="V77" s="86">
        <f t="shared" si="306"/>
        <v>2.9403646399999999</v>
      </c>
      <c r="W77" s="86">
        <f t="shared" si="306"/>
        <v>0.14354</v>
      </c>
      <c r="X77" s="86">
        <f t="shared" si="306"/>
        <v>0</v>
      </c>
      <c r="Y77" s="86">
        <f t="shared" si="306"/>
        <v>0</v>
      </c>
      <c r="Z77" s="86">
        <f t="shared" si="306"/>
        <v>0</v>
      </c>
      <c r="AA77" s="86">
        <f t="shared" si="306"/>
        <v>0</v>
      </c>
      <c r="AB77" s="86">
        <f t="shared" si="306"/>
        <v>0</v>
      </c>
      <c r="AC77" s="86">
        <f t="shared" si="306"/>
        <v>0</v>
      </c>
      <c r="AD77" s="80">
        <f t="shared" si="306"/>
        <v>0</v>
      </c>
      <c r="AE77" s="80">
        <f t="shared" si="306"/>
        <v>9.6369407100000011</v>
      </c>
      <c r="AF77" s="80">
        <f t="shared" si="306"/>
        <v>0</v>
      </c>
      <c r="AG77" s="80">
        <f t="shared" si="306"/>
        <v>0</v>
      </c>
      <c r="AH77" s="80">
        <f t="shared" si="306"/>
        <v>9.6369407100000011</v>
      </c>
      <c r="AI77" s="80">
        <f t="shared" si="306"/>
        <v>0</v>
      </c>
      <c r="AJ77" s="80">
        <f t="shared" ref="AJ77:BC77" si="307">SUM(AJ78:AJ81)</f>
        <v>0.13434071000000003</v>
      </c>
      <c r="AK77" s="80">
        <f t="shared" si="307"/>
        <v>0</v>
      </c>
      <c r="AL77" s="80">
        <f t="shared" si="307"/>
        <v>0</v>
      </c>
      <c r="AM77" s="80">
        <f t="shared" si="307"/>
        <v>0.13434071000000003</v>
      </c>
      <c r="AN77" s="80">
        <f t="shared" si="307"/>
        <v>0</v>
      </c>
      <c r="AO77" s="80">
        <f t="shared" si="307"/>
        <v>9.3826000000000001</v>
      </c>
      <c r="AP77" s="80">
        <f t="shared" si="307"/>
        <v>0</v>
      </c>
      <c r="AQ77" s="80">
        <f t="shared" si="307"/>
        <v>0</v>
      </c>
      <c r="AR77" s="80">
        <f t="shared" si="307"/>
        <v>9.3826000000000001</v>
      </c>
      <c r="AS77" s="80">
        <f t="shared" si="307"/>
        <v>0</v>
      </c>
      <c r="AT77" s="80">
        <f t="shared" si="307"/>
        <v>0.12</v>
      </c>
      <c r="AU77" s="80">
        <f t="shared" si="307"/>
        <v>0</v>
      </c>
      <c r="AV77" s="80">
        <f t="shared" si="307"/>
        <v>0</v>
      </c>
      <c r="AW77" s="80">
        <f t="shared" si="307"/>
        <v>0.12</v>
      </c>
      <c r="AX77" s="80">
        <f t="shared" si="307"/>
        <v>0</v>
      </c>
      <c r="AY77" s="80">
        <f t="shared" si="307"/>
        <v>0</v>
      </c>
      <c r="AZ77" s="80">
        <f t="shared" si="307"/>
        <v>0</v>
      </c>
      <c r="BA77" s="80">
        <f t="shared" si="307"/>
        <v>0</v>
      </c>
      <c r="BB77" s="80">
        <f t="shared" si="307"/>
        <v>0</v>
      </c>
      <c r="BC77" s="80">
        <f t="shared" si="307"/>
        <v>0</v>
      </c>
    </row>
    <row r="78" spans="1:55" s="9" customFormat="1" ht="173.25" x14ac:dyDescent="0.25">
      <c r="A78" s="66" t="s">
        <v>90</v>
      </c>
      <c r="B78" s="56" t="s">
        <v>171</v>
      </c>
      <c r="C78" s="75" t="s">
        <v>172</v>
      </c>
      <c r="D78" s="78">
        <v>5.6870000000000003</v>
      </c>
      <c r="E78" s="91">
        <f t="shared" ref="E78" si="308">SUM(F78:I78)</f>
        <v>0</v>
      </c>
      <c r="F78" s="91">
        <f t="shared" ref="F78" si="309">K78+P78+U78+Z78</f>
        <v>0</v>
      </c>
      <c r="G78" s="91">
        <f t="shared" ref="G78" si="310">L78+Q78+V78+AA78</f>
        <v>0</v>
      </c>
      <c r="H78" s="91">
        <f t="shared" ref="H78" si="311">M78+R78+W78+AB78</f>
        <v>0</v>
      </c>
      <c r="I78" s="91">
        <f t="shared" ref="I78" si="312">N78+S78+X78+AC78</f>
        <v>0</v>
      </c>
      <c r="J78" s="91">
        <f t="shared" ref="J78:J79" si="313">SUM(K78:N78)</f>
        <v>0</v>
      </c>
      <c r="K78" s="91">
        <v>0</v>
      </c>
      <c r="L78" s="91">
        <v>0</v>
      </c>
      <c r="M78" s="91">
        <v>0</v>
      </c>
      <c r="N78" s="91">
        <v>0</v>
      </c>
      <c r="O78" s="91">
        <f t="shared" ref="O78" si="314">SUM(P78:S78)</f>
        <v>0</v>
      </c>
      <c r="P78" s="91">
        <v>0</v>
      </c>
      <c r="Q78" s="91">
        <v>0</v>
      </c>
      <c r="R78" s="91">
        <v>0</v>
      </c>
      <c r="S78" s="91">
        <v>0</v>
      </c>
      <c r="T78" s="91">
        <f t="shared" ref="T78:T79" si="315">SUM(U78:X78)</f>
        <v>0</v>
      </c>
      <c r="U78" s="91">
        <v>0</v>
      </c>
      <c r="V78" s="91">
        <v>0</v>
      </c>
      <c r="W78" s="91">
        <v>0</v>
      </c>
      <c r="X78" s="91">
        <v>0</v>
      </c>
      <c r="Y78" s="91">
        <f t="shared" ref="Y78" si="316">SUM(Z78:AC78)</f>
        <v>0</v>
      </c>
      <c r="Z78" s="91">
        <v>0</v>
      </c>
      <c r="AA78" s="91">
        <v>0</v>
      </c>
      <c r="AB78" s="91">
        <v>0</v>
      </c>
      <c r="AC78" s="91">
        <v>0</v>
      </c>
      <c r="AD78" s="88">
        <v>0</v>
      </c>
      <c r="AE78" s="88">
        <f t="shared" ref="AE78:AE80" si="317">SUM(AF78:AI78)</f>
        <v>0</v>
      </c>
      <c r="AF78" s="88">
        <f t="shared" ref="AF78:AF80" si="318">AK78+AP78+AU78+AZ78</f>
        <v>0</v>
      </c>
      <c r="AG78" s="88">
        <f t="shared" ref="AG78:AG80" si="319">AL78+AQ78+AV78+BA78</f>
        <v>0</v>
      </c>
      <c r="AH78" s="88">
        <f t="shared" ref="AH78:AH80" si="320">AM78+AR78+AW78+BB78</f>
        <v>0</v>
      </c>
      <c r="AI78" s="88">
        <f t="shared" ref="AI78:AI80" si="321">AN78+AS78+AX78+BC78</f>
        <v>0</v>
      </c>
      <c r="AJ78" s="88">
        <f t="shared" ref="AJ78:AJ80" si="322">SUM(AK78:AN78)</f>
        <v>0</v>
      </c>
      <c r="AK78" s="88">
        <v>0</v>
      </c>
      <c r="AL78" s="88">
        <v>0</v>
      </c>
      <c r="AM78" s="88">
        <v>0</v>
      </c>
      <c r="AN78" s="88">
        <v>0</v>
      </c>
      <c r="AO78" s="88">
        <f t="shared" ref="AO78" si="323">SUM(AP78:AS78)</f>
        <v>0</v>
      </c>
      <c r="AP78" s="88">
        <v>0</v>
      </c>
      <c r="AQ78" s="88">
        <v>0</v>
      </c>
      <c r="AR78" s="88">
        <v>0</v>
      </c>
      <c r="AS78" s="88">
        <v>0</v>
      </c>
      <c r="AT78" s="88">
        <f t="shared" ref="AT78" si="324">SUM(AU78:AX78)</f>
        <v>0</v>
      </c>
      <c r="AU78" s="88">
        <v>0</v>
      </c>
      <c r="AV78" s="88">
        <v>0</v>
      </c>
      <c r="AW78" s="88">
        <v>0</v>
      </c>
      <c r="AX78" s="88">
        <v>0</v>
      </c>
      <c r="AY78" s="88">
        <f>SUM(AZ78:BC78)</f>
        <v>0</v>
      </c>
      <c r="AZ78" s="88">
        <v>0</v>
      </c>
      <c r="BA78" s="88">
        <v>0</v>
      </c>
      <c r="BB78" s="88">
        <v>0</v>
      </c>
      <c r="BC78" s="88">
        <v>0</v>
      </c>
    </row>
    <row r="79" spans="1:55" s="9" customFormat="1" ht="173.25" x14ac:dyDescent="0.25">
      <c r="A79" s="66" t="s">
        <v>90</v>
      </c>
      <c r="B79" s="56" t="s">
        <v>178</v>
      </c>
      <c r="C79" s="75" t="s">
        <v>179</v>
      </c>
      <c r="D79" s="78">
        <v>0</v>
      </c>
      <c r="E79" s="91">
        <f t="shared" ref="E79" si="325">SUM(F79:I79)</f>
        <v>3.30786464</v>
      </c>
      <c r="F79" s="91">
        <f t="shared" ref="F79" si="326">K79+P79+U79+Z79</f>
        <v>0.36749999999999999</v>
      </c>
      <c r="G79" s="91">
        <f t="shared" ref="G79" si="327">L79+Q79+V79+AA79</f>
        <v>2.9403646399999999</v>
      </c>
      <c r="H79" s="91">
        <f t="shared" ref="H79" si="328">M79+R79+W79+AB79</f>
        <v>0</v>
      </c>
      <c r="I79" s="91">
        <f t="shared" ref="I79" si="329">N79+S79+X79+AC79</f>
        <v>0</v>
      </c>
      <c r="J79" s="91">
        <f t="shared" si="313"/>
        <v>0.36749999999999999</v>
      </c>
      <c r="K79" s="78">
        <f>367500/1000000</f>
        <v>0.36749999999999999</v>
      </c>
      <c r="L79" s="91">
        <v>0</v>
      </c>
      <c r="M79" s="91">
        <v>0</v>
      </c>
      <c r="N79" s="91">
        <v>0</v>
      </c>
      <c r="O79" s="91">
        <f>SUM(P79:S79)</f>
        <v>0</v>
      </c>
      <c r="P79" s="91">
        <v>0</v>
      </c>
      <c r="Q79" s="91">
        <v>0</v>
      </c>
      <c r="R79" s="91">
        <v>0</v>
      </c>
      <c r="S79" s="91">
        <v>0</v>
      </c>
      <c r="T79" s="91">
        <f t="shared" si="315"/>
        <v>2.9403646399999999</v>
      </c>
      <c r="U79" s="91">
        <v>0</v>
      </c>
      <c r="V79" s="95">
        <f>2.94036464</f>
        <v>2.9403646399999999</v>
      </c>
      <c r="W79" s="91">
        <v>0</v>
      </c>
      <c r="X79" s="91">
        <v>0</v>
      </c>
      <c r="Y79" s="91">
        <f t="shared" ref="Y79" si="330">SUM(Z79:AC79)</f>
        <v>0</v>
      </c>
      <c r="Z79" s="91">
        <v>0</v>
      </c>
      <c r="AA79" s="91">
        <v>0</v>
      </c>
      <c r="AB79" s="91">
        <v>0</v>
      </c>
      <c r="AC79" s="91">
        <v>0</v>
      </c>
      <c r="AD79" s="88">
        <v>0</v>
      </c>
      <c r="AE79" s="88">
        <f t="shared" ref="AE79" si="331">SUM(AF79:AI79)</f>
        <v>0</v>
      </c>
      <c r="AF79" s="88">
        <f t="shared" ref="AF79" si="332">AK79+AP79+AU79+AZ79</f>
        <v>0</v>
      </c>
      <c r="AG79" s="88">
        <f t="shared" ref="AG79" si="333">AL79+AQ79+AV79+BA79</f>
        <v>0</v>
      </c>
      <c r="AH79" s="88">
        <f t="shared" ref="AH79" si="334">AM79+AR79+AW79+BB79</f>
        <v>0</v>
      </c>
      <c r="AI79" s="88">
        <f t="shared" ref="AI79" si="335">AN79+AS79+AX79+BC79</f>
        <v>0</v>
      </c>
      <c r="AJ79" s="88">
        <f t="shared" ref="AJ79" si="336">SUM(AK79:AN79)</f>
        <v>0</v>
      </c>
      <c r="AK79" s="88">
        <v>0</v>
      </c>
      <c r="AL79" s="88">
        <v>0</v>
      </c>
      <c r="AM79" s="88">
        <v>0</v>
      </c>
      <c r="AN79" s="88">
        <v>0</v>
      </c>
      <c r="AO79" s="88">
        <f t="shared" ref="AO79" si="337">SUM(AP79:AS79)</f>
        <v>0</v>
      </c>
      <c r="AP79" s="88">
        <v>0</v>
      </c>
      <c r="AQ79" s="88">
        <v>0</v>
      </c>
      <c r="AR79" s="88">
        <v>0</v>
      </c>
      <c r="AS79" s="88">
        <v>0</v>
      </c>
      <c r="AT79" s="88">
        <f t="shared" ref="AT79" si="338">SUM(AU79:AX79)</f>
        <v>0</v>
      </c>
      <c r="AU79" s="88">
        <v>0</v>
      </c>
      <c r="AV79" s="88">
        <v>0</v>
      </c>
      <c r="AW79" s="88">
        <v>0</v>
      </c>
      <c r="AX79" s="88">
        <v>0</v>
      </c>
      <c r="AY79" s="88">
        <f t="shared" ref="AY79" si="339">SUM(AZ79:BC79)</f>
        <v>0</v>
      </c>
      <c r="AZ79" s="95">
        <v>0</v>
      </c>
      <c r="BA79" s="88">
        <v>0</v>
      </c>
      <c r="BB79" s="88">
        <v>0</v>
      </c>
      <c r="BC79" s="88">
        <v>0</v>
      </c>
    </row>
    <row r="80" spans="1:55" s="9" customFormat="1" ht="63" x14ac:dyDescent="0.25">
      <c r="A80" s="76" t="s">
        <v>90</v>
      </c>
      <c r="B80" s="56" t="s">
        <v>173</v>
      </c>
      <c r="C80" s="75" t="s">
        <v>174</v>
      </c>
      <c r="D80" s="78">
        <v>0</v>
      </c>
      <c r="E80" s="91">
        <f>SUM(F80:I80)</f>
        <v>1.41441193</v>
      </c>
      <c r="F80" s="91">
        <f t="shared" ref="F80:I80" si="340">K80+P80+U80+Z80</f>
        <v>0</v>
      </c>
      <c r="G80" s="91">
        <f t="shared" si="340"/>
        <v>0</v>
      </c>
      <c r="H80" s="91">
        <f t="shared" si="340"/>
        <v>1.41441193</v>
      </c>
      <c r="I80" s="91">
        <f t="shared" si="340"/>
        <v>0</v>
      </c>
      <c r="J80" s="91">
        <f>SUM(K80:N80)</f>
        <v>0</v>
      </c>
      <c r="K80" s="91">
        <v>0</v>
      </c>
      <c r="L80" s="91">
        <v>0</v>
      </c>
      <c r="M80" s="91">
        <v>0</v>
      </c>
      <c r="N80" s="91">
        <v>0</v>
      </c>
      <c r="O80" s="91">
        <f>SUM(P80:S80)</f>
        <v>1.27087193</v>
      </c>
      <c r="P80" s="91">
        <v>0</v>
      </c>
      <c r="Q80" s="91">
        <v>0</v>
      </c>
      <c r="R80" s="95">
        <f>0.16120885+0.2587596+0.85090348</f>
        <v>1.27087193</v>
      </c>
      <c r="S80" s="91">
        <v>0</v>
      </c>
      <c r="T80" s="91">
        <f>SUM(U80:X80)</f>
        <v>0.14354</v>
      </c>
      <c r="U80" s="91">
        <v>0</v>
      </c>
      <c r="V80" s="91">
        <v>0</v>
      </c>
      <c r="W80" s="95">
        <v>0.14354</v>
      </c>
      <c r="X80" s="91">
        <v>0</v>
      </c>
      <c r="Y80" s="91">
        <f>SUM(Z80:AC80)</f>
        <v>0</v>
      </c>
      <c r="Z80" s="91">
        <v>0</v>
      </c>
      <c r="AA80" s="91">
        <v>0</v>
      </c>
      <c r="AB80" s="91">
        <v>0</v>
      </c>
      <c r="AC80" s="91">
        <v>0</v>
      </c>
      <c r="AD80" s="88" t="s">
        <v>175</v>
      </c>
      <c r="AE80" s="88">
        <f t="shared" si="317"/>
        <v>1.17894071</v>
      </c>
      <c r="AF80" s="88">
        <f t="shared" si="318"/>
        <v>0</v>
      </c>
      <c r="AG80" s="88">
        <f t="shared" si="319"/>
        <v>0</v>
      </c>
      <c r="AH80" s="88">
        <f t="shared" si="320"/>
        <v>1.17894071</v>
      </c>
      <c r="AI80" s="88">
        <f t="shared" si="321"/>
        <v>0</v>
      </c>
      <c r="AJ80" s="88">
        <f t="shared" si="322"/>
        <v>0.13434071000000003</v>
      </c>
      <c r="AK80" s="88">
        <v>0</v>
      </c>
      <c r="AL80" s="88">
        <v>0</v>
      </c>
      <c r="AM80" s="95">
        <f>(50037.89+84302.82)/1000000</f>
        <v>0.13434071000000003</v>
      </c>
      <c r="AN80" s="88">
        <v>0</v>
      </c>
      <c r="AO80" s="88">
        <f t="shared" ref="AO80" si="341">SUM(AP80:AS80)</f>
        <v>0.92459999999999998</v>
      </c>
      <c r="AP80" s="88">
        <v>0</v>
      </c>
      <c r="AQ80" s="88">
        <v>0</v>
      </c>
      <c r="AR80" s="95">
        <f>0.2156+0.709</f>
        <v>0.92459999999999998</v>
      </c>
      <c r="AS80" s="88">
        <v>0</v>
      </c>
      <c r="AT80" s="88">
        <f t="shared" ref="AT80" si="342">SUM(AU80:AX80)</f>
        <v>0.12</v>
      </c>
      <c r="AU80" s="88">
        <v>0</v>
      </c>
      <c r="AV80" s="88">
        <v>0</v>
      </c>
      <c r="AW80" s="95">
        <v>0.12</v>
      </c>
      <c r="AX80" s="88">
        <v>0</v>
      </c>
      <c r="AY80" s="88">
        <f t="shared" ref="AY80" si="343">SUM(AZ80:BC80)</f>
        <v>0</v>
      </c>
      <c r="AZ80" s="88">
        <v>0</v>
      </c>
      <c r="BA80" s="88">
        <v>0</v>
      </c>
      <c r="BB80" s="88">
        <v>0</v>
      </c>
      <c r="BC80" s="88">
        <v>0</v>
      </c>
    </row>
    <row r="81" spans="1:97" s="9" customFormat="1" x14ac:dyDescent="0.25">
      <c r="A81" s="76" t="s">
        <v>90</v>
      </c>
      <c r="B81" s="56" t="s">
        <v>192</v>
      </c>
      <c r="C81" s="75" t="s">
        <v>193</v>
      </c>
      <c r="D81" s="78">
        <v>0</v>
      </c>
      <c r="E81" s="91">
        <f>SUM(F81:I81)</f>
        <v>8.1530000000000005</v>
      </c>
      <c r="F81" s="91">
        <f t="shared" ref="F81" si="344">K81+P81+U81+Z81</f>
        <v>0</v>
      </c>
      <c r="G81" s="91">
        <f t="shared" ref="G81" si="345">L81+Q81+V81+AA81</f>
        <v>0</v>
      </c>
      <c r="H81" s="91">
        <f t="shared" ref="H81" si="346">M81+R81+W81+AB81</f>
        <v>8.1530000000000005</v>
      </c>
      <c r="I81" s="91">
        <f t="shared" ref="I81" si="347">N81+S81+X81+AC81</f>
        <v>0</v>
      </c>
      <c r="J81" s="91">
        <f>SUM(K81:N81)</f>
        <v>0</v>
      </c>
      <c r="K81" s="91">
        <v>0</v>
      </c>
      <c r="L81" s="91">
        <v>0</v>
      </c>
      <c r="M81" s="91">
        <v>0</v>
      </c>
      <c r="N81" s="91">
        <v>0</v>
      </c>
      <c r="O81" s="91">
        <f>SUM(P81:S81)</f>
        <v>8.1530000000000005</v>
      </c>
      <c r="P81" s="91">
        <v>0</v>
      </c>
      <c r="Q81" s="91">
        <v>0</v>
      </c>
      <c r="R81" s="91">
        <v>8.1530000000000005</v>
      </c>
      <c r="S81" s="91">
        <v>0</v>
      </c>
      <c r="T81" s="91">
        <f>SUM(U81:X81)</f>
        <v>0</v>
      </c>
      <c r="U81" s="91">
        <v>0</v>
      </c>
      <c r="V81" s="91">
        <v>0</v>
      </c>
      <c r="W81" s="91">
        <v>0</v>
      </c>
      <c r="X81" s="91">
        <v>0</v>
      </c>
      <c r="Y81" s="91">
        <f>SUM(Z81:AC81)</f>
        <v>0</v>
      </c>
      <c r="Z81" s="91">
        <v>0</v>
      </c>
      <c r="AA81" s="91">
        <v>0</v>
      </c>
      <c r="AB81" s="91">
        <v>0</v>
      </c>
      <c r="AC81" s="91">
        <v>0</v>
      </c>
      <c r="AD81" s="88" t="s">
        <v>175</v>
      </c>
      <c r="AE81" s="88">
        <f t="shared" ref="AE81" si="348">SUM(AF81:AI81)</f>
        <v>8.4580000000000002</v>
      </c>
      <c r="AF81" s="88">
        <f t="shared" ref="AF81" si="349">AK81+AP81+AU81+AZ81</f>
        <v>0</v>
      </c>
      <c r="AG81" s="88">
        <f t="shared" ref="AG81" si="350">AL81+AQ81+AV81+BA81</f>
        <v>0</v>
      </c>
      <c r="AH81" s="88">
        <f t="shared" ref="AH81" si="351">AM81+AR81+AW81+BB81</f>
        <v>8.4580000000000002</v>
      </c>
      <c r="AI81" s="88">
        <f t="shared" ref="AI81" si="352">AN81+AS81+AX81+BC81</f>
        <v>0</v>
      </c>
      <c r="AJ81" s="88">
        <f t="shared" ref="AJ81" si="353">SUM(AK81:AN81)</f>
        <v>0</v>
      </c>
      <c r="AK81" s="88">
        <v>0</v>
      </c>
      <c r="AL81" s="88">
        <v>0</v>
      </c>
      <c r="AM81" s="88">
        <v>0</v>
      </c>
      <c r="AN81" s="88">
        <v>0</v>
      </c>
      <c r="AO81" s="88">
        <f t="shared" ref="AO81" si="354">SUM(AP81:AS81)</f>
        <v>8.4580000000000002</v>
      </c>
      <c r="AP81" s="88">
        <v>0</v>
      </c>
      <c r="AQ81" s="88">
        <v>0</v>
      </c>
      <c r="AR81" s="88">
        <v>8.4580000000000002</v>
      </c>
      <c r="AS81" s="88">
        <v>0</v>
      </c>
      <c r="AT81" s="88">
        <f t="shared" ref="AT81" si="355">SUM(AU81:AX81)</f>
        <v>0</v>
      </c>
      <c r="AU81" s="88">
        <v>0</v>
      </c>
      <c r="AV81" s="88">
        <v>0</v>
      </c>
      <c r="AW81" s="88">
        <v>0</v>
      </c>
      <c r="AX81" s="88">
        <v>0</v>
      </c>
      <c r="AY81" s="88">
        <f t="shared" ref="AY81" si="356">SUM(AZ81:BC81)</f>
        <v>0</v>
      </c>
      <c r="AZ81" s="88">
        <v>0</v>
      </c>
      <c r="BA81" s="88">
        <v>0</v>
      </c>
      <c r="BB81" s="88">
        <v>0</v>
      </c>
      <c r="BC81" s="88">
        <v>0</v>
      </c>
    </row>
    <row r="82" spans="1:97" x14ac:dyDescent="0.25">
      <c r="A82" s="103" t="s">
        <v>46</v>
      </c>
      <c r="B82" s="104"/>
      <c r="C82" s="105"/>
      <c r="D82" s="92">
        <f>D20</f>
        <v>22.081</v>
      </c>
      <c r="E82" s="92">
        <f t="shared" ref="E82:BC82" si="357">E20</f>
        <v>31.930501629999998</v>
      </c>
      <c r="F82" s="92">
        <f t="shared" si="357"/>
        <v>2.3799591500000004</v>
      </c>
      <c r="G82" s="92">
        <f t="shared" si="357"/>
        <v>13.47504464</v>
      </c>
      <c r="H82" s="92">
        <f t="shared" si="357"/>
        <v>14.087069190000001</v>
      </c>
      <c r="I82" s="92">
        <f t="shared" si="357"/>
        <v>1.9884286499999999</v>
      </c>
      <c r="J82" s="92">
        <f t="shared" si="357"/>
        <v>1.48319998</v>
      </c>
      <c r="K82" s="92">
        <f t="shared" si="357"/>
        <v>0.76995915000000004</v>
      </c>
      <c r="L82" s="92">
        <f t="shared" si="357"/>
        <v>0</v>
      </c>
      <c r="M82" s="92">
        <f t="shared" si="357"/>
        <v>5.4337260000000005E-2</v>
      </c>
      <c r="N82" s="92">
        <f t="shared" si="357"/>
        <v>0.65890356999999999</v>
      </c>
      <c r="O82" s="92">
        <f t="shared" si="357"/>
        <v>26.675689480000003</v>
      </c>
      <c r="P82" s="92">
        <f t="shared" si="357"/>
        <v>1.61</v>
      </c>
      <c r="Q82" s="92">
        <f t="shared" si="357"/>
        <v>10.53468</v>
      </c>
      <c r="R82" s="92">
        <f t="shared" si="357"/>
        <v>13.889191930000001</v>
      </c>
      <c r="S82" s="92">
        <f t="shared" si="357"/>
        <v>0.64181755000000007</v>
      </c>
      <c r="T82" s="92">
        <f t="shared" si="357"/>
        <v>3.77161217</v>
      </c>
      <c r="U82" s="92">
        <f t="shared" si="357"/>
        <v>0</v>
      </c>
      <c r="V82" s="92">
        <f t="shared" si="357"/>
        <v>2.9403646399999999</v>
      </c>
      <c r="W82" s="92">
        <f t="shared" si="357"/>
        <v>0.14354</v>
      </c>
      <c r="X82" s="92">
        <f t="shared" si="357"/>
        <v>0.68770752999999996</v>
      </c>
      <c r="Y82" s="92">
        <f t="shared" si="357"/>
        <v>0</v>
      </c>
      <c r="Z82" s="92">
        <f t="shared" si="357"/>
        <v>0</v>
      </c>
      <c r="AA82" s="92">
        <f t="shared" si="357"/>
        <v>0</v>
      </c>
      <c r="AB82" s="92">
        <f t="shared" si="357"/>
        <v>0</v>
      </c>
      <c r="AC82" s="92">
        <f t="shared" si="357"/>
        <v>0</v>
      </c>
      <c r="AD82" s="92">
        <f t="shared" si="357"/>
        <v>13.873333333333333</v>
      </c>
      <c r="AE82" s="92">
        <f t="shared" si="357"/>
        <v>55.630220060000013</v>
      </c>
      <c r="AF82" s="92">
        <f t="shared" si="357"/>
        <v>2.2999999999999998</v>
      </c>
      <c r="AG82" s="92">
        <f t="shared" si="357"/>
        <v>37.634099999999997</v>
      </c>
      <c r="AH82" s="92">
        <f t="shared" si="357"/>
        <v>13.47537797</v>
      </c>
      <c r="AI82" s="92">
        <f t="shared" si="357"/>
        <v>2.2207420899999999</v>
      </c>
      <c r="AJ82" s="92">
        <f t="shared" si="357"/>
        <v>0.84758153999999997</v>
      </c>
      <c r="AK82" s="92">
        <f t="shared" si="357"/>
        <v>0</v>
      </c>
      <c r="AL82" s="92">
        <f t="shared" si="357"/>
        <v>0</v>
      </c>
      <c r="AM82" s="92">
        <f t="shared" si="357"/>
        <v>0.18867797000000003</v>
      </c>
      <c r="AN82" s="92">
        <f t="shared" si="357"/>
        <v>0.65890356999999999</v>
      </c>
      <c r="AO82" s="92">
        <f t="shared" si="357"/>
        <v>53.974930990000004</v>
      </c>
      <c r="AP82" s="92">
        <f t="shared" si="357"/>
        <v>2.2999999999999998</v>
      </c>
      <c r="AQ82" s="92">
        <f t="shared" si="357"/>
        <v>37.634099999999997</v>
      </c>
      <c r="AR82" s="92">
        <f t="shared" si="357"/>
        <v>13.166700000000001</v>
      </c>
      <c r="AS82" s="92">
        <f t="shared" si="357"/>
        <v>0.87413099000000005</v>
      </c>
      <c r="AT82" s="92">
        <f t="shared" si="357"/>
        <v>0.80770752999999995</v>
      </c>
      <c r="AU82" s="92">
        <f t="shared" si="357"/>
        <v>0</v>
      </c>
      <c r="AV82" s="92">
        <f t="shared" si="357"/>
        <v>0</v>
      </c>
      <c r="AW82" s="92">
        <f t="shared" si="357"/>
        <v>0.12</v>
      </c>
      <c r="AX82" s="92">
        <f t="shared" si="357"/>
        <v>0.68770752999999996</v>
      </c>
      <c r="AY82" s="92">
        <f t="shared" si="357"/>
        <v>0</v>
      </c>
      <c r="AZ82" s="92">
        <f t="shared" si="357"/>
        <v>0</v>
      </c>
      <c r="BA82" s="92">
        <f t="shared" si="357"/>
        <v>0</v>
      </c>
      <c r="BB82" s="92">
        <f t="shared" si="357"/>
        <v>0</v>
      </c>
      <c r="BC82" s="88">
        <f t="shared" si="357"/>
        <v>0</v>
      </c>
    </row>
    <row r="83" spans="1:97" x14ac:dyDescent="0.25">
      <c r="A83" s="27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BB83" s="4"/>
    </row>
    <row r="84" spans="1:97" x14ac:dyDescent="0.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97" ht="15.75" customHeight="1" x14ac:dyDescent="0.25">
      <c r="A85" s="27"/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</row>
    <row r="86" spans="1:97" ht="15.75" customHeight="1" x14ac:dyDescent="0.25">
      <c r="A86" s="27"/>
      <c r="B86" s="108"/>
      <c r="C86" s="108"/>
      <c r="D86" s="108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97" x14ac:dyDescent="0.25">
      <c r="A87" s="27"/>
    </row>
    <row r="88" spans="1:97" x14ac:dyDescent="0.25">
      <c r="A88" s="27"/>
    </row>
    <row r="89" spans="1:97" ht="33.75" customHeight="1" x14ac:dyDescent="0.25"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</row>
    <row r="90" spans="1:97" x14ac:dyDescent="0.25"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</row>
    <row r="91" spans="1:97" x14ac:dyDescent="0.25"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</row>
    <row r="92" spans="1:97" ht="18.75" x14ac:dyDescent="0.3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</row>
    <row r="93" spans="1:97" x14ac:dyDescent="0.25"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</row>
    <row r="94" spans="1:97" ht="18.75" customHeight="1" x14ac:dyDescent="0.3"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</row>
    <row r="95" spans="1:97" ht="18.75" customHeight="1" x14ac:dyDescent="0.3"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</row>
    <row r="96" spans="1:97" ht="18.75" x14ac:dyDescent="0.3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</row>
    <row r="97" spans="2:97" x14ac:dyDescent="0.2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  <c r="CG97" s="28"/>
      <c r="CH97" s="28"/>
      <c r="CI97" s="28"/>
      <c r="CJ97" s="28"/>
      <c r="CK97" s="28"/>
      <c r="CL97" s="28"/>
      <c r="CM97" s="28"/>
      <c r="CN97" s="28"/>
      <c r="CO97" s="28"/>
      <c r="CP97" s="28"/>
      <c r="CQ97" s="28"/>
      <c r="CR97" s="28"/>
      <c r="CS97" s="28"/>
    </row>
    <row r="98" spans="2:97" x14ac:dyDescent="0.25"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</row>
    <row r="99" spans="2:97" x14ac:dyDescent="0.25"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</row>
    <row r="100" spans="2:97" ht="18.75" x14ac:dyDescent="0.25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</row>
    <row r="101" spans="2:97" x14ac:dyDescent="0.2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</row>
    <row r="102" spans="2:97" x14ac:dyDescent="0.25">
      <c r="B102" s="4"/>
      <c r="C102" s="4"/>
      <c r="D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2"/>
      <c r="BE102" s="2"/>
      <c r="BF102" s="2"/>
      <c r="BG102" s="2"/>
      <c r="BH102" s="2"/>
      <c r="BI102" s="2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</row>
    <row r="103" spans="2:97" ht="18.75" x14ac:dyDescent="0.3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82:C82"/>
    <mergeCell ref="A13:BC13"/>
    <mergeCell ref="A5:BC5"/>
    <mergeCell ref="B86:D86"/>
    <mergeCell ref="B15:B18"/>
    <mergeCell ref="A14:BC14"/>
    <mergeCell ref="D15:AC15"/>
    <mergeCell ref="Y17:AC17"/>
    <mergeCell ref="AD15:BC15"/>
    <mergeCell ref="A15:A18"/>
    <mergeCell ref="C15:C18"/>
    <mergeCell ref="B85:AB85"/>
    <mergeCell ref="E16:AC16"/>
    <mergeCell ref="E17:I17"/>
    <mergeCell ref="AE16:BC16"/>
    <mergeCell ref="AE17:AI17"/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</mergeCells>
  <pageMargins left="0.78740157480314965" right="0.39370078740157483" top="0.78740157480314965" bottom="0.78740157480314965" header="0.31496062992125984" footer="0.31496062992125984"/>
  <pageSetup paperSize="9" scale="29" orientation="landscape" r:id="rId2"/>
  <ignoredErrors>
    <ignoredError sqref="T53 Y44 Y61:Y62 Y78 Y79 AK60:BC60" formulaRange="1"/>
    <ignoredError sqref="T52 Y52:Y53" formula="1"/>
    <ignoredError sqref="AN47 AM8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 Этапы работ</vt:lpstr>
      <vt:lpstr>'17кв Этапы работ'!Область_печати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2019-10-21T00:07:50Z</dcterms:modified>
</cp:coreProperties>
</file>