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4400" windowHeight="12285"/>
  </bookViews>
  <sheets>
    <sheet name="Отчёт за 3 квартал 2019" sheetId="1" r:id="rId1"/>
  </sheets>
  <definedNames>
    <definedName name="_xlnm._FilterDatabase" localSheetId="0" hidden="1">'Отчёт за 3 квартал 2019'!$A$7:$AK$8</definedName>
    <definedName name="Z_13171DDA_D9F7_43EE_A097_E6D21A7D69D6_.wvu.Cols" localSheetId="0" hidden="1">'Отчёт за 3 квартал 2019'!$J:$J</definedName>
    <definedName name="Z_13171DDA_D9F7_43EE_A097_E6D21A7D69D6_.wvu.FilterData" localSheetId="0" hidden="1">'Отчёт за 3 квартал 2019'!$A$7:$AJ$8</definedName>
    <definedName name="Z_320C7A29_8347_41A4_8654_8ACB4B6020B4_.wvu.FilterData" localSheetId="0" hidden="1">'Отчёт за 3 квартал 2019'!$A$7:$AJ$8</definedName>
    <definedName name="Z_585A165B_882D_4D6D_85FA_C9E5D4518D55_.wvu.FilterData" localSheetId="0" hidden="1">'Отчёт за 3 квартал 2019'!$A$7:$AJ$8</definedName>
    <definedName name="Z_5A329047_9BCC_403F_ADD0_5E76E57517CE_.wvu.FilterData" localSheetId="0" hidden="1">'Отчёт за 3 квартал 2019'!$A$7:$AJ$8</definedName>
    <definedName name="Z_915B270D_3B02_411D_B5BF_7D0B1712B364_.wvu.FilterData" localSheetId="0" hidden="1">'Отчёт за 3 квартал 2019'!$A$7:$AJ$8</definedName>
    <definedName name="Z_AED1A64F_BECA_4BDA_8F6C_07D614CD525D_.wvu.FilterData" localSheetId="0" hidden="1">'Отчёт за 3 квартал 2019'!$A$7:$AJ$8</definedName>
    <definedName name="Z_E1AE854E_0D08_43E5_B12E_12BD6AD7DA6B_.wvu.FilterData" localSheetId="0" hidden="1">'Отчёт за 3 квартал 2019'!$A$7:$AJ$8</definedName>
    <definedName name="Z_ED84E3C9_5E35_4550_BDC6_06C1251A2AAF_.wvu.FilterData" localSheetId="0" hidden="1">'Отчёт за 3 квартал 2019'!$A$7:$AJ$8</definedName>
    <definedName name="Z_F622B4E2_D29C_4702_B529_D25D5A0FF1AC_.wvu.FilterData" localSheetId="0" hidden="1">'Отчёт за 3 квартал 2019'!$A$7:$AJ$8</definedName>
  </definedNames>
  <calcPr calcId="145621"/>
  <customWorkbookViews>
    <customWorkbookView name="FaleevaAM - Личное представление" guid="{AED1A64F-BECA-4BDA-8F6C-07D614CD525D}" mergeInterval="0" personalView="1" maximized="1" xWindow="1" yWindow="1" windowWidth="1916" windowHeight="860" activeSheetId="1"/>
    <customWorkbookView name="I'm Happy. I'm Grateful. Thanks - Личное представление" guid="{F622B4E2-D29C-4702-B529-D25D5A0FF1AC}" mergeInterval="0" personalView="1" maximized="1" xWindow="1" yWindow="1" windowWidth="1513" windowHeight="594" activeSheetId="3"/>
    <customWorkbookView name="я счастливчик - Личное представление" guid="{4E8B7562-E84F-402E-B9AA-A223C6F3C399}" mergeInterval="0" personalView="1" xWindow="375" yWindow="72" windowWidth="1257" windowHeight="609" activeSheetId="3"/>
    <customWorkbookView name="TesakovaVA - Личное представление" guid="{467E000C-C917-4B32-98DC-C1F5D365D661}" mergeInterval="0" personalView="1" maximized="1" xWindow="1" yWindow="1" windowWidth="1916" windowHeight="818" tabRatio="599" activeSheetId="3"/>
    <customWorkbookView name="Пчелякова - Личное представление" guid="{735F9EFD-80B5-41FF-A60B-319ED758871B}" mergeInterval="0" personalView="1" maximized="1" xWindow="1" yWindow="1" windowWidth="1276" windowHeight="735" activeSheetId="1"/>
    <customWorkbookView name="Перминова Ирина Михайловна - Личное представление" guid="{407E8890-9835-4566-865D-108781A991F8}" mergeInterval="0" personalView="1" maximized="1" xWindow="1" yWindow="1" windowWidth="1276" windowHeight="769" activeSheetId="1"/>
    <customWorkbookView name="PchelyakovaEU - Личное представление" guid="{EE4BEAC4-1154-4E28-996F-5D002161C35F}" mergeInterval="0" personalView="1" maximized="1" xWindow="1" yWindow="1" windowWidth="1276" windowHeight="761" activeSheetId="1"/>
    <customWorkbookView name="DavletshinOR - Личное представление" guid="{4CF1515C-32F7-4B79-BDEF-73AF0857EE65}" mergeInterval="0" personalView="1" maximized="1" xWindow="1" yWindow="1" windowWidth="1846" windowHeight="889" activeSheetId="4"/>
    <customWorkbookView name="moesk - Личное представление" guid="{8C3D7EA9-42AB-468A-907D-A7545AEFC7D1}" mergeInterval="0" personalView="1" maximized="1" xWindow="1" yWindow="1" windowWidth="1450" windowHeight="626" activeSheetId="4"/>
    <customWorkbookView name="konoplevaiv - Личное представление" guid="{AB8ED3F4-20D9-42E7-8F5C-3FE27A6DB186}" mergeInterval="0" personalView="1" maximized="1" xWindow="1" yWindow="1" windowWidth="1916" windowHeight="862" activeSheetId="4" showComments="commIndAndComment"/>
    <customWorkbookView name="AndrushenkoEV - Личное представление" guid="{80B06701-65C6-4CE2-ABCE-7BC95238F585}" mergeInterval="0" personalView="1" maximized="1" xWindow="1" yWindow="1" windowWidth="1916" windowHeight="818" activeSheetId="4"/>
    <customWorkbookView name="PerminovaIM - Личное представление" guid="{13171DDA-D9F7-43EE-A097-E6D21A7D69D6}" mergeInterval="0" personalView="1" maximized="1" xWindow="1" yWindow="1" windowWidth="1916" windowHeight="800" activeSheetId="1"/>
    <customWorkbookView name="Давлетшин О.Р. - Личное представление" guid="{E1AE854E-0D08-43E5-B12E-12BD6AD7DA6B}" mergeInterval="0" personalView="1" maximized="1" xWindow="1" yWindow="1" windowWidth="1851" windowHeight="889" activeSheetId="1"/>
  </customWorkbookViews>
</workbook>
</file>

<file path=xl/calcChain.xml><?xml version="1.0" encoding="utf-8"?>
<calcChain xmlns="http://schemas.openxmlformats.org/spreadsheetml/2006/main">
  <c r="X22" i="1" l="1"/>
  <c r="W22" i="1"/>
  <c r="U22" i="1"/>
  <c r="Q22" i="1"/>
  <c r="K22" i="1"/>
  <c r="I22" i="1"/>
  <c r="W14" i="1" l="1"/>
  <c r="U14" i="1"/>
  <c r="Q18" i="1"/>
  <c r="Q17" i="1"/>
  <c r="Q16" i="1"/>
  <c r="Q15" i="1"/>
  <c r="K14" i="1"/>
  <c r="I14" i="1"/>
  <c r="K13" i="1" l="1"/>
  <c r="K12" i="1"/>
  <c r="I13" i="1"/>
  <c r="I12" i="1"/>
  <c r="W11" i="1" l="1"/>
  <c r="U11" i="1"/>
  <c r="Q11" i="1"/>
  <c r="Q10" i="1" l="1"/>
  <c r="K11" i="1"/>
  <c r="I11" i="1"/>
  <c r="X10" i="1" l="1"/>
  <c r="W10" i="1"/>
  <c r="U10" i="1"/>
  <c r="K10" i="1"/>
  <c r="I10" i="1"/>
  <c r="K9" i="1" l="1"/>
  <c r="I9" i="1"/>
</calcChain>
</file>

<file path=xl/comments1.xml><?xml version="1.0" encoding="utf-8"?>
<comments xmlns="http://schemas.openxmlformats.org/spreadsheetml/2006/main">
  <authors>
    <author>Гаврилова Анастасия</author>
  </authors>
  <commentList>
    <comment ref="U11" authorId="0">
      <text>
        <r>
          <rPr>
            <b/>
            <sz val="8"/>
            <color indexed="81"/>
            <rFont val="Tahoma"/>
            <family val="2"/>
            <charset val="204"/>
          </rPr>
          <t>Гаврилова Анастасия:</t>
        </r>
        <r>
          <rPr>
            <sz val="8"/>
            <color indexed="81"/>
            <rFont val="Tahoma"/>
            <family val="2"/>
            <charset val="204"/>
          </rPr>
          <t xml:space="preserve">
упрощенная система налогообложения (без НДС)</t>
        </r>
      </text>
    </comment>
  </commentList>
</comments>
</file>

<file path=xl/sharedStrings.xml><?xml version="1.0" encoding="utf-8"?>
<sst xmlns="http://schemas.openxmlformats.org/spreadsheetml/2006/main" count="249" uniqueCount="105">
  <si>
    <t>Наименование инвестиционного проекта</t>
  </si>
  <si>
    <t>Ввод объекта в эксплуатацию/окончание работ по проекту
(месяц, год)</t>
  </si>
  <si>
    <t>Источник финансирования</t>
  </si>
  <si>
    <t>Организатор закупки (юридическое лицо/филиал)</t>
  </si>
  <si>
    <t>Документ, на основании которого определена планируемая (предельная) цена закупки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</si>
  <si>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</si>
  <si>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</si>
  <si>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</si>
  <si>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</si>
  <si>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</si>
  <si>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</si>
  <si>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</si>
  <si>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</si>
  <si>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</si>
  <si>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</si>
  <si>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</si>
  <si>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</si>
  <si>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Примечание</t>
  </si>
  <si>
    <t>План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</si>
  <si>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</si>
  <si>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</si>
  <si>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</si>
  <si>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</si>
  <si>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Наименование органа (должности), принявшего решение</t>
  </si>
  <si>
    <t>Дата</t>
  </si>
  <si>
    <t>Номер</t>
  </si>
  <si>
    <t>Номер процедуры</t>
  </si>
  <si>
    <t>Интернет-адрес площадки</t>
  </si>
  <si>
    <t>Номер Лота</t>
  </si>
  <si>
    <t xml:space="preserve">Дата подведения итогов конкурентной процедуры </t>
  </si>
  <si>
    <t>Номер итогового протокола</t>
  </si>
  <si>
    <t>Данные из ИПР</t>
  </si>
  <si>
    <t>№ 
п/п</t>
  </si>
  <si>
    <t>Цены  заявок/предложений   (оферт),  
тыс. руб. 
(без НДС)</t>
  </si>
  <si>
    <t>Вид закупаемой продукции</t>
  </si>
  <si>
    <t xml:space="preserve"> Цена договора, 
тыс. руб. 
(без НДС)</t>
  </si>
  <si>
    <t>Основание для проведения закупки у ЕИ (пункт Положения/протокол ЦЗК)</t>
  </si>
  <si>
    <t>Планируемая (предельная) цена закупки по Плану закупки, 
тыс. руб. 
(без НДС)</t>
  </si>
  <si>
    <t>Номер закупки из ПЗ</t>
  </si>
  <si>
    <t>Начальная (предельная) цена закупки, 
тыс. руб. 
(без НДС)</t>
  </si>
  <si>
    <t>2</t>
  </si>
  <si>
    <t>5</t>
  </si>
  <si>
    <t>7</t>
  </si>
  <si>
    <t>11</t>
  </si>
  <si>
    <t>13</t>
  </si>
  <si>
    <t>19</t>
  </si>
  <si>
    <t>22</t>
  </si>
  <si>
    <t>23</t>
  </si>
  <si>
    <t>26</t>
  </si>
  <si>
    <t>29</t>
  </si>
  <si>
    <t>31</t>
  </si>
  <si>
    <t>34</t>
  </si>
  <si>
    <t>36</t>
  </si>
  <si>
    <t>Хабаровский край</t>
  </si>
  <si>
    <t>филиала "Дальневосточный" АО "Оборонэнерго"</t>
  </si>
  <si>
    <t>Закупка работ</t>
  </si>
  <si>
    <t>за счет средств, полученных от оказания услуг, реализации товаров по регулируемым государством ценам (тарифам)</t>
  </si>
  <si>
    <t>АО "Оборонэнерго"/филиал "Дальневосточный"</t>
  </si>
  <si>
    <t xml:space="preserve">Запрос предложений </t>
  </si>
  <si>
    <t>не состоялась</t>
  </si>
  <si>
    <t>3.35/319078955339/1</t>
  </si>
  <si>
    <t>Приобретение имущества производственного назначения по Хабаровскому краю</t>
  </si>
  <si>
    <t>Поставка оборудования</t>
  </si>
  <si>
    <t>счет</t>
  </si>
  <si>
    <t>закупка у единственного поставщика</t>
  </si>
  <si>
    <t>ООО "Дальневосточная кабельная компания"</t>
  </si>
  <si>
    <t>Приказ генерального директора АО "Оборонэнерго" от 19.01.2016 № 7</t>
  </si>
  <si>
    <t xml:space="preserve">директор </t>
  </si>
  <si>
    <t>устранение аварии</t>
  </si>
  <si>
    <t>Трансформаторная подстанция (ТП-40), инв. № 864002361, расположенная по адресу: Хабаровский край, Хабаровский р-н, с.Гаровка-2,лит.Б1,в/г 14, 1260м на северо-восток от ориентира ул.Центральная 36, с.Ракитное</t>
  </si>
  <si>
    <t>2019</t>
  </si>
  <si>
    <t xml:space="preserve">Смета </t>
  </si>
  <si>
    <t>нд</t>
  </si>
  <si>
    <t>zakupki.tektorg.ru</t>
  </si>
  <si>
    <t>ООО "Хабтрейд 27"</t>
  </si>
  <si>
    <t>3.36/31907908051/3</t>
  </si>
  <si>
    <t xml:space="preserve">в соответствии с пунктом 7.4.4 Положения о закупках для нужд АО «Оборонэнерго»
</t>
  </si>
  <si>
    <t>Центральная закупочная комиссия                             АО "Оборонэнерго"</t>
  </si>
  <si>
    <t>заключен договор</t>
  </si>
  <si>
    <t>Отчет о выполненных закупках товаров, работ и услуг для реализации утвержденной инвестиционной программы
филиала "Дальневосточный" АО "Оборонэнерго" за 3-й квартал 2019 г.</t>
  </si>
  <si>
    <t>Строительство: ВЛЭП-6кВ (Хабаровск)</t>
  </si>
  <si>
    <t>СМР</t>
  </si>
  <si>
    <t>смета</t>
  </si>
  <si>
    <t>Запрос предложений участниками которого могут быть только субъекты малого и среднего предпринимательства.</t>
  </si>
  <si>
    <t xml:space="preserve">www.zakupki.tektorg.ru </t>
  </si>
  <si>
    <t>3.62/31908131580/1</t>
  </si>
  <si>
    <t>признана насостоявшейся</t>
  </si>
  <si>
    <t>3.62/31908332310/1</t>
  </si>
  <si>
    <t>прочие затраты</t>
  </si>
  <si>
    <t>ПИР</t>
  </si>
  <si>
    <t>Установка автоматической информационно-измерительной системы коммерческого учета электроэнергии (АИИС КУЭ)</t>
  </si>
  <si>
    <t xml:space="preserve">Запрос предложений в электронной форме </t>
  </si>
  <si>
    <t xml:space="preserve">ООО «Технологии энергоучета» </t>
  </si>
  <si>
    <t xml:space="preserve">ООО «Прософт-Системы» </t>
  </si>
  <si>
    <t>ООО «ЭССС»</t>
  </si>
  <si>
    <t>АО «Энергомера»</t>
  </si>
  <si>
    <t>ООО «СИСТЕЛ»</t>
  </si>
  <si>
    <t>ООО «СЭС ДВ»</t>
  </si>
  <si>
    <t>ООО «Энерго Строй Сервис+»</t>
  </si>
  <si>
    <t>ООО «ЭльГрупп-ДВ»</t>
  </si>
  <si>
    <t>техническое предложение Участника не соответствует требованиям технического задания Заказчика; в составе заявки Участника не представлены документы предусмотренные пунктами 5.2.2, 5.2.3, 5.2.5 закупочной документации Заказчика; в составе заявки Участника обязательные условия протокола разногласий к проекту договора в пунктах 4, 5 неприемлемы для Заказчика</t>
  </si>
  <si>
    <t>в составе заявки Участника не представлены документы предусмотренные пунктами 5.2.1, 5.2.2 закупочной документации Заказчика</t>
  </si>
  <si>
    <t>в составе заявки Участника не представлены документы приложения № 5 к закупочной документации, а так же документы предусмотренные пунктами 5.2.1 - 5.2.6 закупочной документации Заказчика</t>
  </si>
  <si>
    <t>http://com.roseltorg.ru</t>
  </si>
  <si>
    <t>3.79/31908227212/1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</si>
</sst>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[$-419]mmmm\ yyyy;@"/>
    <numFmt numFmtId="166" formatCode="_(* #,##0.00_);_(* \(#,##0.00\);_(* &quot;-&quot;??_);_(@_)"/>
    <numFmt numFmtId="167" formatCode="0.000"/>
    <numFmt numFmtId="168" formatCode="#,##0.000"/>
    <numFmt numFmtId="169" formatCode="#,##0.0"/>
    <numFmt numFmtId="170" formatCode="_-* #,##0.000\ _₽_-;\-* #,##0.000\ _₽_-;_-* &quot;-&quot;???\ _₽_-;_-@_-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color indexed="8"/>
      <name val="Times New Roman"/>
      <family val="2"/>
      <charset val="204"/>
    </font>
    <font>
      <sz val="8"/>
      <name val="Arial Cyr"/>
      <charset val="204"/>
    </font>
    <font>
      <sz val="10"/>
      <color indexed="8"/>
      <name val="Arial Cyr"/>
      <family val="2"/>
      <charset val="204"/>
    </font>
    <font>
      <sz val="10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 Cyr"/>
      <family val="2"/>
      <charset val="204"/>
    </font>
    <font>
      <sz val="12"/>
      <color theme="1"/>
      <name val="Arial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Helv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5B5B5B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u/>
      <sz val="8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5" fillId="0" borderId="0"/>
    <xf numFmtId="0" fontId="5" fillId="0" borderId="0"/>
    <xf numFmtId="0" fontId="3" fillId="0" borderId="0"/>
    <xf numFmtId="0" fontId="9" fillId="0" borderId="0"/>
    <xf numFmtId="0" fontId="10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8" fillId="0" borderId="0"/>
    <xf numFmtId="0" fontId="7" fillId="0" borderId="0"/>
    <xf numFmtId="0" fontId="11" fillId="0" borderId="0"/>
    <xf numFmtId="0" fontId="3" fillId="0" borderId="0"/>
    <xf numFmtId="0" fontId="4" fillId="0" borderId="0"/>
    <xf numFmtId="0" fontId="12" fillId="0" borderId="0"/>
    <xf numFmtId="0" fontId="7" fillId="0" borderId="0"/>
    <xf numFmtId="0" fontId="3" fillId="0" borderId="0"/>
    <xf numFmtId="0" fontId="2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5" fillId="0" borderId="0"/>
    <xf numFmtId="0" fontId="5" fillId="0" borderId="0"/>
    <xf numFmtId="164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0" fillId="0" borderId="0"/>
    <xf numFmtId="166" fontId="4" fillId="0" borderId="0" applyFont="0" applyFill="0" applyBorder="0" applyAlignment="0" applyProtection="0"/>
    <xf numFmtId="165" fontId="4" fillId="0" borderId="0"/>
    <xf numFmtId="0" fontId="16" fillId="0" borderId="0"/>
    <xf numFmtId="0" fontId="15" fillId="0" borderId="0"/>
    <xf numFmtId="165" fontId="2" fillId="0" borderId="0"/>
    <xf numFmtId="165" fontId="2" fillId="0" borderId="0"/>
    <xf numFmtId="0" fontId="17" fillId="0" borderId="0"/>
    <xf numFmtId="166" fontId="4" fillId="0" borderId="0" applyFont="0" applyFill="0" applyBorder="0" applyAlignment="0" applyProtection="0"/>
    <xf numFmtId="0" fontId="4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2" fillId="0" borderId="0" applyNumberFormat="0" applyFill="0" applyBorder="0" applyAlignment="0" applyProtection="0"/>
    <xf numFmtId="0" fontId="2" fillId="0" borderId="0"/>
  </cellStyleXfs>
  <cellXfs count="168">
    <xf numFmtId="0" fontId="0" fillId="0" borderId="0" xfId="0"/>
    <xf numFmtId="0" fontId="0" fillId="0" borderId="0" xfId="0" applyFill="1"/>
    <xf numFmtId="14" fontId="14" fillId="0" borderId="1" xfId="0" applyNumberFormat="1" applyFont="1" applyFill="1" applyBorder="1" applyAlignment="1">
      <alignment horizontal="center" vertical="top"/>
    </xf>
    <xf numFmtId="0" fontId="14" fillId="0" borderId="1" xfId="0" applyNumberFormat="1" applyFont="1" applyFill="1" applyBorder="1" applyAlignment="1">
      <alignment horizontal="center" vertical="top"/>
    </xf>
    <xf numFmtId="49" fontId="14" fillId="0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8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20" fillId="0" borderId="0" xfId="0" applyFont="1" applyAlignment="1">
      <alignment vertical="center" wrapText="1"/>
    </xf>
    <xf numFmtId="49" fontId="14" fillId="0" borderId="1" xfId="0" applyNumberFormat="1" applyFont="1" applyFill="1" applyBorder="1" applyAlignment="1">
      <alignment horizontal="center" vertical="top"/>
    </xf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/>
    </xf>
    <xf numFmtId="0" fontId="21" fillId="0" borderId="0" xfId="21" applyFont="1" applyBorder="1" applyAlignment="1">
      <alignment horizontal="center" vertical="center" wrapText="1"/>
    </xf>
    <xf numFmtId="0" fontId="21" fillId="2" borderId="0" xfId="0" applyFont="1" applyFill="1"/>
    <xf numFmtId="0" fontId="14" fillId="0" borderId="1" xfId="0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>
      <alignment vertical="top"/>
    </xf>
    <xf numFmtId="0" fontId="21" fillId="2" borderId="0" xfId="0" applyFont="1" applyFill="1" applyAlignment="1">
      <alignment wrapText="1"/>
    </xf>
    <xf numFmtId="49" fontId="15" fillId="0" borderId="0" xfId="0" applyNumberFormat="1" applyFont="1" applyFill="1" applyBorder="1" applyAlignment="1">
      <alignment horizontal="left" vertical="center" wrapText="1"/>
    </xf>
    <xf numFmtId="0" fontId="22" fillId="0" borderId="0" xfId="43" applyBorder="1" applyAlignment="1">
      <alignment vertical="center" wrapText="1"/>
    </xf>
    <xf numFmtId="0" fontId="21" fillId="0" borderId="0" xfId="21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 wrapText="1"/>
    </xf>
    <xf numFmtId="167" fontId="21" fillId="0" borderId="0" xfId="0" applyNumberFormat="1" applyFont="1" applyFill="1" applyBorder="1" applyAlignment="1">
      <alignment vertical="center"/>
    </xf>
    <xf numFmtId="14" fontId="21" fillId="0" borderId="0" xfId="0" applyNumberFormat="1" applyFont="1" applyFill="1" applyBorder="1" applyAlignment="1">
      <alignment vertical="center"/>
    </xf>
    <xf numFmtId="14" fontId="21" fillId="0" borderId="0" xfId="0" applyNumberFormat="1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vertical="top" wrapText="1"/>
    </xf>
    <xf numFmtId="49" fontId="21" fillId="0" borderId="0" xfId="44" applyNumberFormat="1" applyFont="1" applyBorder="1" applyAlignment="1">
      <alignment vertical="top" wrapText="1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Border="1" applyAlignment="1">
      <alignment vertical="top"/>
    </xf>
    <xf numFmtId="168" fontId="23" fillId="0" borderId="0" xfId="44" applyNumberFormat="1" applyFont="1" applyBorder="1" applyAlignment="1">
      <alignment vertical="center" wrapText="1"/>
    </xf>
    <xf numFmtId="0" fontId="21" fillId="0" borderId="0" xfId="0" applyFont="1" applyFill="1" applyBorder="1" applyAlignment="1">
      <alignment horizontal="left" vertical="center"/>
    </xf>
    <xf numFmtId="168" fontId="21" fillId="0" borderId="0" xfId="44" applyNumberFormat="1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49" fontId="22" fillId="0" borderId="0" xfId="43" applyNumberFormat="1" applyFont="1" applyBorder="1" applyAlignment="1">
      <alignment horizontal="center" vertical="center" wrapText="1"/>
    </xf>
    <xf numFmtId="14" fontId="21" fillId="0" borderId="0" xfId="44" applyNumberFormat="1" applyFont="1" applyBorder="1" applyAlignment="1">
      <alignment horizontal="center" vertical="center" wrapText="1"/>
    </xf>
    <xf numFmtId="14" fontId="21" fillId="0" borderId="0" xfId="0" applyNumberFormat="1" applyFont="1" applyFill="1" applyBorder="1" applyAlignment="1">
      <alignment horizontal="center" vertical="center"/>
    </xf>
    <xf numFmtId="167" fontId="21" fillId="0" borderId="0" xfId="0" applyNumberFormat="1" applyFont="1" applyFill="1" applyBorder="1" applyAlignment="1">
      <alignment horizontal="center" vertical="center"/>
    </xf>
    <xf numFmtId="14" fontId="21" fillId="0" borderId="0" xfId="44" applyNumberFormat="1" applyFont="1" applyBorder="1" applyAlignment="1">
      <alignment horizontal="center" vertical="center"/>
    </xf>
    <xf numFmtId="14" fontId="23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wrapText="1"/>
    </xf>
    <xf numFmtId="167" fontId="21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14" fontId="21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 wrapText="1"/>
    </xf>
    <xf numFmtId="14" fontId="21" fillId="0" borderId="0" xfId="0" applyNumberFormat="1" applyFont="1" applyFill="1" applyBorder="1" applyAlignment="1">
      <alignment horizontal="left" vertical="center"/>
    </xf>
    <xf numFmtId="49" fontId="21" fillId="0" borderId="0" xfId="0" applyNumberFormat="1" applyFont="1" applyFill="1" applyBorder="1" applyAlignment="1">
      <alignment vertical="center" wrapText="1"/>
    </xf>
    <xf numFmtId="49" fontId="23" fillId="0" borderId="0" xfId="44" applyNumberFormat="1" applyFont="1" applyBorder="1" applyAlignment="1">
      <alignment horizontal="center" vertical="center" wrapText="1"/>
    </xf>
    <xf numFmtId="1" fontId="21" fillId="0" borderId="0" xfId="44" applyNumberFormat="1" applyFont="1" applyBorder="1" applyAlignment="1">
      <alignment horizontal="center" vertical="center" wrapText="1"/>
    </xf>
    <xf numFmtId="49" fontId="21" fillId="0" borderId="0" xfId="44" applyNumberFormat="1" applyFont="1" applyBorder="1" applyAlignment="1">
      <alignment horizontal="center" vertical="center" wrapText="1"/>
    </xf>
    <xf numFmtId="169" fontId="23" fillId="0" borderId="0" xfId="44" applyNumberFormat="1" applyFont="1" applyBorder="1" applyAlignment="1">
      <alignment horizontal="center" vertical="center" wrapText="1"/>
    </xf>
    <xf numFmtId="14" fontId="23" fillId="0" borderId="0" xfId="44" applyNumberFormat="1" applyFont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wrapText="1"/>
    </xf>
    <xf numFmtId="167" fontId="21" fillId="0" borderId="0" xfId="0" applyNumberFormat="1" applyFont="1" applyFill="1" applyBorder="1" applyAlignment="1">
      <alignment vertical="center" wrapText="1"/>
    </xf>
    <xf numFmtId="1" fontId="21" fillId="0" borderId="0" xfId="44" applyNumberFormat="1" applyFont="1" applyBorder="1" applyAlignment="1">
      <alignment vertical="center" wrapText="1"/>
    </xf>
    <xf numFmtId="49" fontId="22" fillId="0" borderId="0" xfId="43" applyNumberFormat="1" applyBorder="1" applyAlignment="1">
      <alignment vertical="center" wrapText="1"/>
    </xf>
    <xf numFmtId="14" fontId="21" fillId="2" borderId="0" xfId="0" applyNumberFormat="1" applyFont="1" applyFill="1" applyBorder="1" applyAlignment="1">
      <alignment vertical="center" wrapText="1"/>
    </xf>
    <xf numFmtId="49" fontId="21" fillId="0" borderId="0" xfId="44" applyNumberFormat="1" applyFont="1" applyBorder="1" applyAlignment="1">
      <alignment vertical="center" wrapText="1"/>
    </xf>
    <xf numFmtId="0" fontId="22" fillId="0" borderId="0" xfId="43" applyFill="1" applyBorder="1" applyAlignment="1">
      <alignment vertical="center"/>
    </xf>
    <xf numFmtId="0" fontId="23" fillId="0" borderId="0" xfId="44" applyFont="1" applyBorder="1" applyAlignment="1">
      <alignment vertical="center" wrapText="1"/>
    </xf>
    <xf numFmtId="0" fontId="21" fillId="0" borderId="0" xfId="0" applyFont="1" applyFill="1" applyBorder="1" applyAlignment="1"/>
    <xf numFmtId="170" fontId="23" fillId="0" borderId="0" xfId="44" applyNumberFormat="1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170" fontId="25" fillId="0" borderId="0" xfId="0" applyNumberFormat="1" applyFont="1" applyBorder="1" applyAlignment="1">
      <alignment horizontal="center" vertical="center" wrapText="1"/>
    </xf>
    <xf numFmtId="43" fontId="23" fillId="0" borderId="0" xfId="44" applyNumberFormat="1" applyFont="1" applyBorder="1" applyAlignment="1">
      <alignment vertical="center" wrapText="1"/>
    </xf>
    <xf numFmtId="14" fontId="23" fillId="0" borderId="0" xfId="44" applyNumberFormat="1" applyFont="1" applyBorder="1" applyAlignment="1">
      <alignment vertical="center" wrapText="1"/>
    </xf>
    <xf numFmtId="0" fontId="25" fillId="0" borderId="0" xfId="44" applyFont="1" applyBorder="1"/>
    <xf numFmtId="0" fontId="0" fillId="0" borderId="0" xfId="0" applyFill="1" applyBorder="1"/>
    <xf numFmtId="0" fontId="23" fillId="0" borderId="1" xfId="44" applyFont="1" applyBorder="1" applyAlignment="1">
      <alignment horizontal="center" vertical="center" wrapText="1"/>
    </xf>
    <xf numFmtId="0" fontId="23" fillId="0" borderId="1" xfId="21" applyFont="1" applyBorder="1" applyAlignment="1">
      <alignment horizontal="center" vertical="center"/>
    </xf>
    <xf numFmtId="0" fontId="23" fillId="0" borderId="1" xfId="21" applyFont="1" applyBorder="1" applyAlignment="1">
      <alignment horizontal="center" vertical="center" wrapText="1"/>
    </xf>
    <xf numFmtId="14" fontId="23" fillId="0" borderId="1" xfId="21" applyNumberFormat="1" applyFont="1" applyBorder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167" fontId="23" fillId="0" borderId="1" xfId="44" applyNumberFormat="1" applyFont="1" applyBorder="1" applyAlignment="1">
      <alignment horizontal="center" vertical="center" wrapText="1"/>
    </xf>
    <xf numFmtId="14" fontId="23" fillId="0" borderId="1" xfId="44" applyNumberFormat="1" applyFont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23" fillId="0" borderId="1" xfId="21" applyNumberFormat="1" applyFont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14" fontId="23" fillId="0" borderId="1" xfId="21" applyNumberFormat="1" applyFont="1" applyBorder="1" applyAlignment="1">
      <alignment horizontal="center" vertical="center" wrapText="1"/>
    </xf>
    <xf numFmtId="0" fontId="23" fillId="0" borderId="0" xfId="21" applyFont="1" applyBorder="1" applyAlignment="1">
      <alignment horizontal="center" vertical="center" wrapText="1"/>
    </xf>
    <xf numFmtId="167" fontId="23" fillId="0" borderId="1" xfId="21" applyNumberFormat="1" applyFont="1" applyBorder="1" applyAlignment="1">
      <alignment horizontal="center" vertical="center" wrapText="1"/>
    </xf>
    <xf numFmtId="0" fontId="26" fillId="2" borderId="0" xfId="0" applyFont="1" applyFill="1"/>
    <xf numFmtId="170" fontId="23" fillId="0" borderId="1" xfId="0" applyNumberFormat="1" applyFont="1" applyFill="1" applyBorder="1" applyAlignment="1">
      <alignment horizontal="center" vertical="center" wrapText="1"/>
    </xf>
    <xf numFmtId="170" fontId="23" fillId="0" borderId="1" xfId="44" applyNumberFormat="1" applyFont="1" applyBorder="1" applyAlignment="1">
      <alignment horizontal="center" vertical="center" wrapText="1"/>
    </xf>
    <xf numFmtId="0" fontId="29" fillId="0" borderId="1" xfId="43" applyFont="1" applyBorder="1" applyAlignment="1">
      <alignment horizontal="center" vertical="center" wrapText="1"/>
    </xf>
    <xf numFmtId="14" fontId="23" fillId="0" borderId="1" xfId="44" applyNumberFormat="1" applyFont="1" applyBorder="1" applyAlignment="1">
      <alignment horizontal="center" vertical="center"/>
    </xf>
    <xf numFmtId="170" fontId="23" fillId="0" borderId="1" xfId="21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1" fillId="0" borderId="1" xfId="21" applyFont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23" fillId="0" borderId="1" xfId="21" applyFont="1" applyBorder="1" applyAlignment="1">
      <alignment horizontal="center" vertical="center" wrapText="1"/>
    </xf>
    <xf numFmtId="0" fontId="23" fillId="2" borderId="0" xfId="0" applyFont="1" applyFill="1"/>
    <xf numFmtId="0" fontId="23" fillId="0" borderId="1" xfId="44" applyNumberFormat="1" applyFont="1" applyBorder="1" applyAlignment="1">
      <alignment horizontal="center" vertical="center" wrapText="1"/>
    </xf>
    <xf numFmtId="167" fontId="26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167" fontId="23" fillId="0" borderId="1" xfId="0" applyNumberFormat="1" applyFont="1" applyFill="1" applyBorder="1" applyAlignment="1">
      <alignment vertical="center" wrapText="1"/>
    </xf>
    <xf numFmtId="0" fontId="23" fillId="0" borderId="1" xfId="0" applyFont="1" applyFill="1" applyBorder="1" applyAlignment="1">
      <alignment vertical="center"/>
    </xf>
    <xf numFmtId="170" fontId="23" fillId="0" borderId="1" xfId="0" applyNumberFormat="1" applyFont="1" applyFill="1" applyBorder="1" applyAlignment="1">
      <alignment horizontal="center" vertical="center"/>
    </xf>
    <xf numFmtId="14" fontId="26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14" fontId="26" fillId="0" borderId="1" xfId="0" applyNumberFormat="1" applyFont="1" applyFill="1" applyBorder="1" applyAlignment="1">
      <alignment horizontal="center" vertical="center" wrapText="1"/>
    </xf>
    <xf numFmtId="0" fontId="22" fillId="0" borderId="1" xfId="43" applyFill="1" applyBorder="1" applyAlignment="1">
      <alignment horizontal="center" vertical="center" wrapText="1"/>
    </xf>
    <xf numFmtId="0" fontId="29" fillId="0" borderId="1" xfId="43" applyFont="1" applyFill="1" applyBorder="1" applyAlignment="1">
      <alignment horizontal="center" vertical="center" wrapText="1"/>
    </xf>
    <xf numFmtId="167" fontId="26" fillId="0" borderId="1" xfId="0" applyNumberFormat="1" applyFont="1" applyFill="1" applyBorder="1" applyAlignment="1">
      <alignment horizontal="center" vertical="center"/>
    </xf>
    <xf numFmtId="167" fontId="23" fillId="0" borderId="1" xfId="21" applyNumberFormat="1" applyFont="1" applyBorder="1" applyAlignment="1">
      <alignment horizontal="center" vertical="center" wrapText="1"/>
    </xf>
    <xf numFmtId="170" fontId="26" fillId="0" borderId="1" xfId="0" applyNumberFormat="1" applyFont="1" applyFill="1" applyBorder="1" applyAlignment="1">
      <alignment horizontal="center" vertical="center"/>
    </xf>
    <xf numFmtId="0" fontId="23" fillId="0" borderId="1" xfId="21" applyFont="1" applyBorder="1" applyAlignment="1">
      <alignment horizontal="center" vertical="center" wrapText="1"/>
    </xf>
    <xf numFmtId="0" fontId="23" fillId="0" borderId="1" xfId="2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top" wrapText="1"/>
    </xf>
    <xf numFmtId="0" fontId="14" fillId="0" borderId="9" xfId="0" applyFont="1" applyFill="1" applyBorder="1" applyAlignment="1">
      <alignment vertical="top"/>
    </xf>
    <xf numFmtId="0" fontId="14" fillId="0" borderId="10" xfId="0" applyFont="1" applyFill="1" applyBorder="1" applyAlignment="1">
      <alignment vertical="top"/>
    </xf>
    <xf numFmtId="0" fontId="14" fillId="0" borderId="12" xfId="0" applyFont="1" applyFill="1" applyBorder="1" applyAlignment="1">
      <alignment vertical="top"/>
    </xf>
    <xf numFmtId="0" fontId="14" fillId="0" borderId="2" xfId="0" applyNumberFormat="1" applyFont="1" applyFill="1" applyBorder="1" applyAlignment="1">
      <alignment horizontal="center" vertical="top" wrapText="1"/>
    </xf>
    <xf numFmtId="0" fontId="14" fillId="0" borderId="4" xfId="0" applyNumberFormat="1" applyFont="1" applyFill="1" applyBorder="1" applyAlignment="1">
      <alignment horizontal="center" vertical="top" wrapText="1"/>
    </xf>
    <xf numFmtId="0" fontId="14" fillId="0" borderId="3" xfId="0" applyNumberFormat="1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/>
    </xf>
    <xf numFmtId="0" fontId="14" fillId="0" borderId="3" xfId="0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vertical="top"/>
    </xf>
    <xf numFmtId="0" fontId="14" fillId="0" borderId="3" xfId="0" applyFont="1" applyFill="1" applyBorder="1" applyAlignment="1">
      <alignment vertical="top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2" fontId="14" fillId="0" borderId="2" xfId="0" applyNumberFormat="1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vertical="top" wrapText="1"/>
    </xf>
    <xf numFmtId="0" fontId="14" fillId="0" borderId="3" xfId="0" applyFont="1" applyFill="1" applyBorder="1" applyAlignment="1">
      <alignment vertical="top" wrapText="1"/>
    </xf>
    <xf numFmtId="0" fontId="14" fillId="0" borderId="4" xfId="0" applyFont="1" applyFill="1" applyBorder="1" applyAlignment="1">
      <alignment horizontal="center" vertical="top"/>
    </xf>
    <xf numFmtId="0" fontId="14" fillId="0" borderId="5" xfId="0" applyFont="1" applyFill="1" applyBorder="1" applyAlignment="1">
      <alignment horizontal="center" vertical="top" wrapText="1"/>
    </xf>
    <xf numFmtId="165" fontId="14" fillId="0" borderId="6" xfId="0" applyNumberFormat="1" applyFont="1" applyFill="1" applyBorder="1" applyAlignment="1">
      <alignment horizontal="center" vertical="top"/>
    </xf>
    <xf numFmtId="4" fontId="14" fillId="0" borderId="2" xfId="0" applyNumberFormat="1" applyFont="1" applyFill="1" applyBorder="1" applyAlignment="1">
      <alignment horizontal="center" vertical="top" wrapText="1"/>
    </xf>
    <xf numFmtId="4" fontId="14" fillId="0" borderId="4" xfId="0" applyNumberFormat="1" applyFont="1" applyFill="1" applyBorder="1" applyAlignment="1">
      <alignment horizontal="center" vertical="top"/>
    </xf>
    <xf numFmtId="4" fontId="14" fillId="0" borderId="3" xfId="0" applyNumberFormat="1" applyFont="1" applyFill="1" applyBorder="1" applyAlignment="1">
      <alignment horizontal="center" vertical="top"/>
    </xf>
    <xf numFmtId="0" fontId="14" fillId="0" borderId="2" xfId="0" applyFont="1" applyFill="1" applyBorder="1" applyAlignment="1" applyProtection="1">
      <alignment horizontal="center" vertical="top" wrapText="1"/>
    </xf>
    <xf numFmtId="0" fontId="14" fillId="0" borderId="8" xfId="0" applyFont="1" applyFill="1" applyBorder="1" applyAlignment="1">
      <alignment vertical="top"/>
    </xf>
    <xf numFmtId="0" fontId="14" fillId="0" borderId="11" xfId="0" applyFont="1" applyFill="1" applyBorder="1" applyAlignment="1">
      <alignment vertical="top"/>
    </xf>
    <xf numFmtId="0" fontId="14" fillId="0" borderId="8" xfId="0" applyFont="1" applyFill="1" applyBorder="1" applyAlignment="1">
      <alignment horizontal="center" vertical="top" wrapText="1"/>
    </xf>
    <xf numFmtId="0" fontId="14" fillId="0" borderId="9" xfId="0" applyFont="1" applyFill="1" applyBorder="1" applyAlignment="1">
      <alignment horizontal="center" vertical="top" wrapText="1"/>
    </xf>
    <xf numFmtId="0" fontId="14" fillId="0" borderId="10" xfId="0" applyFont="1" applyFill="1" applyBorder="1" applyAlignment="1">
      <alignment horizontal="center" vertical="top" wrapText="1"/>
    </xf>
    <xf numFmtId="0" fontId="14" fillId="0" borderId="11" xfId="0" applyFont="1" applyFill="1" applyBorder="1" applyAlignment="1">
      <alignment horizontal="center" vertical="top" wrapText="1"/>
    </xf>
    <xf numFmtId="0" fontId="14" fillId="0" borderId="12" xfId="0" applyFont="1" applyFill="1" applyBorder="1" applyAlignment="1">
      <alignment horizontal="center" vertical="top" wrapText="1"/>
    </xf>
    <xf numFmtId="14" fontId="14" fillId="0" borderId="5" xfId="0" applyNumberFormat="1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vertical="top" wrapText="1"/>
    </xf>
    <xf numFmtId="14" fontId="14" fillId="0" borderId="6" xfId="0" applyNumberFormat="1" applyFont="1" applyFill="1" applyBorder="1" applyAlignment="1">
      <alignment horizontal="center" vertical="top" wrapText="1"/>
    </xf>
    <xf numFmtId="14" fontId="14" fillId="0" borderId="2" xfId="0" applyNumberFormat="1" applyFont="1" applyFill="1" applyBorder="1" applyAlignment="1">
      <alignment horizontal="center" vertical="top" wrapText="1"/>
    </xf>
    <xf numFmtId="14" fontId="14" fillId="0" borderId="3" xfId="0" applyNumberFormat="1" applyFont="1" applyFill="1" applyBorder="1" applyAlignment="1">
      <alignment horizontal="center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4" fontId="14" fillId="0" borderId="3" xfId="0" applyNumberFormat="1" applyFont="1" applyFill="1" applyBorder="1" applyAlignment="1">
      <alignment horizontal="center" vertical="top" wrapText="1"/>
    </xf>
    <xf numFmtId="49" fontId="23" fillId="0" borderId="1" xfId="21" applyNumberFormat="1" applyFont="1" applyBorder="1" applyAlignment="1">
      <alignment horizontal="center" vertical="center"/>
    </xf>
    <xf numFmtId="2" fontId="14" fillId="0" borderId="4" xfId="0" applyNumberFormat="1" applyFont="1" applyFill="1" applyBorder="1" applyAlignment="1">
      <alignment vertical="top"/>
    </xf>
    <xf numFmtId="2" fontId="14" fillId="0" borderId="3" xfId="0" applyNumberFormat="1" applyFont="1" applyFill="1" applyBorder="1" applyAlignment="1">
      <alignment vertical="top"/>
    </xf>
    <xf numFmtId="14" fontId="14" fillId="0" borderId="4" xfId="0" applyNumberFormat="1" applyFont="1" applyFill="1" applyBorder="1" applyAlignment="1">
      <alignment horizontal="center" vertical="top" wrapText="1"/>
    </xf>
    <xf numFmtId="165" fontId="14" fillId="0" borderId="2" xfId="0" applyNumberFormat="1" applyFont="1" applyFill="1" applyBorder="1" applyAlignment="1">
      <alignment horizontal="center" vertical="top" wrapText="1"/>
    </xf>
    <xf numFmtId="165" fontId="14" fillId="0" borderId="4" xfId="0" applyNumberFormat="1" applyFont="1" applyFill="1" applyBorder="1" applyAlignment="1">
      <alignment horizontal="center" vertical="top" wrapText="1"/>
    </xf>
    <xf numFmtId="165" fontId="14" fillId="0" borderId="3" xfId="0" applyNumberFormat="1" applyFont="1" applyFill="1" applyBorder="1" applyAlignment="1">
      <alignment horizontal="center" vertical="top" wrapText="1"/>
    </xf>
    <xf numFmtId="0" fontId="13" fillId="0" borderId="7" xfId="0" applyNumberFormat="1" applyFont="1" applyFill="1" applyBorder="1" applyAlignment="1">
      <alignment horizontal="left" vertical="top"/>
    </xf>
    <xf numFmtId="0" fontId="13" fillId="0" borderId="8" xfId="0" applyNumberFormat="1" applyFont="1" applyFill="1" applyBorder="1" applyAlignment="1">
      <alignment horizontal="left" vertical="top"/>
    </xf>
    <xf numFmtId="0" fontId="13" fillId="0" borderId="9" xfId="0" applyNumberFormat="1" applyFont="1" applyFill="1" applyBorder="1" applyAlignment="1">
      <alignment horizontal="left" vertical="top"/>
    </xf>
    <xf numFmtId="2" fontId="14" fillId="0" borderId="4" xfId="0" applyNumberFormat="1" applyFont="1" applyFill="1" applyBorder="1" applyAlignment="1">
      <alignment horizontal="center" vertical="top"/>
    </xf>
    <xf numFmtId="2" fontId="14" fillId="0" borderId="3" xfId="0" applyNumberFormat="1" applyFont="1" applyFill="1" applyBorder="1" applyAlignment="1">
      <alignment horizontal="center" vertical="top"/>
    </xf>
  </cellXfs>
  <cellStyles count="45">
    <cellStyle name=" 1" xfId="1"/>
    <cellStyle name=" 1 2" xfId="2"/>
    <cellStyle name="Гиперссылка" xfId="43" builtinId="8"/>
    <cellStyle name="Обычный" xfId="0" builtinId="0"/>
    <cellStyle name="Обычный 10" xfId="3"/>
    <cellStyle name="Обычный 100" xfId="29"/>
    <cellStyle name="Обычный 11" xfId="4"/>
    <cellStyle name="Обычный 12" xfId="5"/>
    <cellStyle name="Обычный 13" xfId="40"/>
    <cellStyle name="Обычный 14" xfId="6"/>
    <cellStyle name="Обычный 15" xfId="39"/>
    <cellStyle name="Обычный 2" xfId="7"/>
    <cellStyle name="Обычный 2 10" xfId="8"/>
    <cellStyle name="Обычный 2 2" xfId="9"/>
    <cellStyle name="Обычный 2 2 2 28" xfId="38"/>
    <cellStyle name="Обычный 2 3" xfId="10"/>
    <cellStyle name="Обычный 2 4" xfId="11"/>
    <cellStyle name="Обычный 2 4 2" xfId="12"/>
    <cellStyle name="Обычный 234" xfId="31"/>
    <cellStyle name="Обычный 275" xfId="32"/>
    <cellStyle name="Обычный 3" xfId="13"/>
    <cellStyle name="Обычный 3 2" xfId="14"/>
    <cellStyle name="Обычный 3 3" xfId="15"/>
    <cellStyle name="Обычный 3 3 2" xfId="16"/>
    <cellStyle name="Обычный 3 4 37" xfId="33"/>
    <cellStyle name="Обычный 3 4 54" xfId="42"/>
    <cellStyle name="Обычный 4" xfId="17"/>
    <cellStyle name="Обычный 5" xfId="18"/>
    <cellStyle name="Обычный 51" xfId="35"/>
    <cellStyle name="Обычный 56" xfId="34"/>
    <cellStyle name="Обычный 6" xfId="19"/>
    <cellStyle name="Обычный 6 2" xfId="20"/>
    <cellStyle name="Обычный 6 2 3" xfId="44"/>
    <cellStyle name="Обычный 7" xfId="21"/>
    <cellStyle name="Обычный 7 2" xfId="22"/>
    <cellStyle name="Обычный 8" xfId="23"/>
    <cellStyle name="Обычный 9" xfId="24"/>
    <cellStyle name="Стиль 1" xfId="25"/>
    <cellStyle name="Стиль 1 10" xfId="26"/>
    <cellStyle name="Стиль 1 2" xfId="36"/>
    <cellStyle name="Финансовый 2" xfId="27"/>
    <cellStyle name="Финансовый 2 2" xfId="28"/>
    <cellStyle name="Финансовый 2 2 2" xfId="30"/>
    <cellStyle name="Финансовый 2 2 2 2 2" xfId="37"/>
    <cellStyle name="Финансовый 3" xfId="41"/>
  </cellStyles>
  <dxfs count="0"/>
  <tableStyles count="0" defaultTableStyle="TableStyleMedium2" defaultPivotStyle="PivotStyleLight16"/>
  <colors>
    <mruColors>
      <color rgb="FFFFFFCC"/>
      <color rgb="FFFFCCFF"/>
      <color rgb="FFFFFF99"/>
      <color rgb="FFA5A5A5"/>
      <color rgb="FFD8D8D8"/>
      <color rgb="FFCCFFCC"/>
      <color rgb="FF8DB4E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5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hyperlink" Target="http://com.roseltorg.ru/" TargetMode="External"/><Relationship Id="rId5" Type="http://schemas.openxmlformats.org/officeDocument/2006/relationships/hyperlink" Target="http://www.zakupki.tektorg.ru/" TargetMode="External"/><Relationship Id="rId4" Type="http://schemas.openxmlformats.org/officeDocument/2006/relationships/printerSettings" Target="../printerSettings/printerSettings4.bin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53"/>
  <sheetViews>
    <sheetView tabSelected="1" topLeftCell="A3" zoomScaleNormal="100" zoomScaleSheetLayoutView="80" workbookViewId="0">
      <pane xSplit="1" ySplit="6" topLeftCell="D15" activePane="bottomRight" state="frozen"/>
      <selection activeCell="A3" sqref="A3"/>
      <selection pane="topRight" activeCell="B3" sqref="B3"/>
      <selection pane="bottomLeft" activeCell="A9" sqref="A9"/>
      <selection pane="bottomRight" activeCell="G29" sqref="G29"/>
    </sheetView>
  </sheetViews>
  <sheetFormatPr defaultRowHeight="15" x14ac:dyDescent="0.25"/>
  <cols>
    <col min="1" max="1" width="9.140625" style="1" customWidth="1"/>
    <col min="2" max="2" width="35.140625" style="1" customWidth="1"/>
    <col min="3" max="3" width="14.140625" style="1" customWidth="1"/>
    <col min="4" max="4" width="27.5703125" style="1" customWidth="1"/>
    <col min="5" max="5" width="10.5703125" style="1" customWidth="1"/>
    <col min="6" max="6" width="10.140625" style="1" customWidth="1"/>
    <col min="7" max="7" width="18.140625" style="1" customWidth="1"/>
    <col min="8" max="8" width="21.28515625" style="1" customWidth="1"/>
    <col min="9" max="9" width="13.28515625" style="1" customWidth="1"/>
    <col min="10" max="10" width="14.42578125" style="1" customWidth="1"/>
    <col min="11" max="11" width="11.42578125" style="1" customWidth="1"/>
    <col min="12" max="13" width="16.42578125" style="1" customWidth="1"/>
    <col min="14" max="14" width="11" style="1" customWidth="1"/>
    <col min="15" max="15" width="10.5703125" style="1" customWidth="1"/>
    <col min="16" max="16" width="30.85546875" style="1" customWidth="1"/>
    <col min="17" max="17" width="28.85546875" style="1" customWidth="1"/>
    <col min="18" max="18" width="32.85546875" style="1" customWidth="1"/>
    <col min="19" max="19" width="11.28515625" style="1" customWidth="1"/>
    <col min="20" max="20" width="14.7109375" style="1" customWidth="1"/>
    <col min="21" max="21" width="14.42578125" style="1" customWidth="1"/>
    <col min="22" max="22" width="16.42578125" style="1" customWidth="1"/>
    <col min="23" max="23" width="13.42578125" style="1" customWidth="1"/>
    <col min="24" max="24" width="15.42578125" style="1" customWidth="1"/>
    <col min="25" max="26" width="14.85546875" style="1" customWidth="1"/>
    <col min="27" max="27" width="13.140625" style="1" customWidth="1"/>
    <col min="28" max="28" width="12.42578125" style="1" customWidth="1"/>
    <col min="29" max="29" width="12.5703125" style="1" customWidth="1"/>
    <col min="30" max="30" width="13.140625" style="1" customWidth="1"/>
    <col min="31" max="31" width="12.5703125" style="1" customWidth="1"/>
    <col min="32" max="32" width="19.28515625" style="1" customWidth="1"/>
    <col min="33" max="33" width="41.7109375" style="1" customWidth="1"/>
    <col min="34" max="34" width="20.140625" style="1" customWidth="1"/>
    <col min="35" max="35" width="11" style="1" customWidth="1"/>
    <col min="36" max="36" width="15" style="1" customWidth="1"/>
    <col min="37" max="37" width="63.42578125" style="1" customWidth="1"/>
    <col min="38" max="16384" width="9.140625" style="5"/>
  </cols>
  <sheetData>
    <row r="1" spans="1:41" ht="22.5" x14ac:dyDescent="0.25">
      <c r="A1" s="117" t="s">
        <v>79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</row>
    <row r="2" spans="1:41" ht="22.5" x14ac:dyDescent="0.3"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AB2" s="5"/>
      <c r="AC2" s="5"/>
      <c r="AD2" s="5"/>
      <c r="AH2" s="5"/>
      <c r="AI2" s="7"/>
      <c r="AJ2" s="7"/>
      <c r="AK2" s="6"/>
    </row>
    <row r="3" spans="1:41" x14ac:dyDescent="0.25">
      <c r="A3" s="127" t="s">
        <v>32</v>
      </c>
      <c r="B3" s="136" t="s">
        <v>31</v>
      </c>
      <c r="C3" s="137"/>
      <c r="D3" s="152" t="s">
        <v>34</v>
      </c>
      <c r="E3" s="132" t="s">
        <v>38</v>
      </c>
      <c r="F3" s="127" t="s">
        <v>28</v>
      </c>
      <c r="G3" s="127" t="s">
        <v>2</v>
      </c>
      <c r="H3" s="127" t="s">
        <v>3</v>
      </c>
      <c r="I3" s="132" t="s">
        <v>37</v>
      </c>
      <c r="J3" s="127" t="s">
        <v>4</v>
      </c>
      <c r="K3" s="127" t="s">
        <v>39</v>
      </c>
      <c r="L3" s="118" t="s">
        <v>5</v>
      </c>
      <c r="M3" s="119"/>
      <c r="N3" s="122" t="s">
        <v>6</v>
      </c>
      <c r="O3" s="127" t="s">
        <v>7</v>
      </c>
      <c r="P3" s="127" t="s">
        <v>8</v>
      </c>
      <c r="Q3" s="138" t="s">
        <v>33</v>
      </c>
      <c r="R3" s="127" t="s">
        <v>9</v>
      </c>
      <c r="S3" s="141" t="s">
        <v>10</v>
      </c>
      <c r="T3" s="127" t="s">
        <v>11</v>
      </c>
      <c r="U3" s="138" t="s">
        <v>12</v>
      </c>
      <c r="V3" s="122" t="s">
        <v>13</v>
      </c>
      <c r="W3" s="138" t="s">
        <v>35</v>
      </c>
      <c r="X3" s="132" t="s">
        <v>14</v>
      </c>
      <c r="Y3" s="118" t="s">
        <v>15</v>
      </c>
      <c r="Z3" s="144"/>
      <c r="AA3" s="144"/>
      <c r="AB3" s="144"/>
      <c r="AC3" s="144"/>
      <c r="AD3" s="144"/>
      <c r="AE3" s="144"/>
      <c r="AF3" s="145"/>
      <c r="AG3" s="118" t="s">
        <v>16</v>
      </c>
      <c r="AH3" s="142"/>
      <c r="AI3" s="142"/>
      <c r="AJ3" s="119"/>
      <c r="AK3" s="127" t="s">
        <v>17</v>
      </c>
    </row>
    <row r="4" spans="1:41" x14ac:dyDescent="0.25">
      <c r="A4" s="131"/>
      <c r="B4" s="127" t="s">
        <v>0</v>
      </c>
      <c r="C4" s="160" t="s">
        <v>1</v>
      </c>
      <c r="D4" s="159"/>
      <c r="E4" s="133"/>
      <c r="F4" s="133"/>
      <c r="G4" s="135"/>
      <c r="H4" s="128"/>
      <c r="I4" s="157"/>
      <c r="J4" s="128"/>
      <c r="K4" s="128"/>
      <c r="L4" s="120"/>
      <c r="M4" s="121"/>
      <c r="N4" s="123"/>
      <c r="O4" s="128"/>
      <c r="P4" s="128"/>
      <c r="Q4" s="139"/>
      <c r="R4" s="128"/>
      <c r="S4" s="128"/>
      <c r="T4" s="133"/>
      <c r="U4" s="128"/>
      <c r="V4" s="123"/>
      <c r="W4" s="154"/>
      <c r="X4" s="166"/>
      <c r="Y4" s="146"/>
      <c r="Z4" s="147"/>
      <c r="AA4" s="147"/>
      <c r="AB4" s="147"/>
      <c r="AC4" s="147"/>
      <c r="AD4" s="147"/>
      <c r="AE4" s="147"/>
      <c r="AF4" s="148"/>
      <c r="AG4" s="120"/>
      <c r="AH4" s="143"/>
      <c r="AI4" s="143"/>
      <c r="AJ4" s="121"/>
      <c r="AK4" s="131"/>
    </row>
    <row r="5" spans="1:41" x14ac:dyDescent="0.25">
      <c r="A5" s="131"/>
      <c r="B5" s="131"/>
      <c r="C5" s="161"/>
      <c r="D5" s="159"/>
      <c r="E5" s="133"/>
      <c r="F5" s="133"/>
      <c r="G5" s="135"/>
      <c r="H5" s="128"/>
      <c r="I5" s="157"/>
      <c r="J5" s="128"/>
      <c r="K5" s="128"/>
      <c r="L5" s="125" t="s">
        <v>18</v>
      </c>
      <c r="M5" s="125" t="s">
        <v>19</v>
      </c>
      <c r="N5" s="123"/>
      <c r="O5" s="128"/>
      <c r="P5" s="128"/>
      <c r="Q5" s="139"/>
      <c r="R5" s="128"/>
      <c r="S5" s="128"/>
      <c r="T5" s="133"/>
      <c r="U5" s="128"/>
      <c r="V5" s="123"/>
      <c r="W5" s="154"/>
      <c r="X5" s="166"/>
      <c r="Y5" s="136" t="s">
        <v>20</v>
      </c>
      <c r="Z5" s="150"/>
      <c r="AA5" s="149" t="s">
        <v>21</v>
      </c>
      <c r="AB5" s="150"/>
      <c r="AC5" s="127" t="s">
        <v>22</v>
      </c>
      <c r="AD5" s="149" t="s">
        <v>29</v>
      </c>
      <c r="AE5" s="151"/>
      <c r="AF5" s="152" t="s">
        <v>30</v>
      </c>
      <c r="AG5" s="127" t="s">
        <v>36</v>
      </c>
      <c r="AH5" s="127" t="s">
        <v>23</v>
      </c>
      <c r="AI5" s="127" t="s">
        <v>24</v>
      </c>
      <c r="AJ5" s="127" t="s">
        <v>25</v>
      </c>
      <c r="AK5" s="131"/>
    </row>
    <row r="6" spans="1:41" ht="22.5" x14ac:dyDescent="0.25">
      <c r="A6" s="130"/>
      <c r="B6" s="130"/>
      <c r="C6" s="162"/>
      <c r="D6" s="153"/>
      <c r="E6" s="134"/>
      <c r="F6" s="134"/>
      <c r="G6" s="126"/>
      <c r="H6" s="129"/>
      <c r="I6" s="158"/>
      <c r="J6" s="129"/>
      <c r="K6" s="129"/>
      <c r="L6" s="126"/>
      <c r="M6" s="126"/>
      <c r="N6" s="124"/>
      <c r="O6" s="129"/>
      <c r="P6" s="129"/>
      <c r="Q6" s="140"/>
      <c r="R6" s="129"/>
      <c r="S6" s="129"/>
      <c r="T6" s="134"/>
      <c r="U6" s="129"/>
      <c r="V6" s="124"/>
      <c r="W6" s="155"/>
      <c r="X6" s="167"/>
      <c r="Y6" s="10" t="s">
        <v>26</v>
      </c>
      <c r="Z6" s="10" t="s">
        <v>27</v>
      </c>
      <c r="AA6" s="2" t="s">
        <v>18</v>
      </c>
      <c r="AB6" s="12" t="s">
        <v>19</v>
      </c>
      <c r="AC6" s="130"/>
      <c r="AD6" s="2" t="s">
        <v>18</v>
      </c>
      <c r="AE6" s="12" t="s">
        <v>19</v>
      </c>
      <c r="AF6" s="153"/>
      <c r="AG6" s="130"/>
      <c r="AH6" s="130"/>
      <c r="AI6" s="130"/>
      <c r="AJ6" s="130"/>
      <c r="AK6" s="130"/>
    </row>
    <row r="7" spans="1:41" x14ac:dyDescent="0.25">
      <c r="A7" s="3">
        <v>1</v>
      </c>
      <c r="B7" s="9" t="s">
        <v>40</v>
      </c>
      <c r="C7" s="3">
        <v>3</v>
      </c>
      <c r="D7" s="3">
        <v>4</v>
      </c>
      <c r="E7" s="9" t="s">
        <v>41</v>
      </c>
      <c r="F7" s="3">
        <v>6</v>
      </c>
      <c r="G7" s="9" t="s">
        <v>42</v>
      </c>
      <c r="H7" s="3">
        <v>8</v>
      </c>
      <c r="I7" s="3">
        <v>9</v>
      </c>
      <c r="J7" s="3">
        <v>10</v>
      </c>
      <c r="K7" s="9" t="s">
        <v>43</v>
      </c>
      <c r="L7" s="3">
        <v>12</v>
      </c>
      <c r="M7" s="4" t="s">
        <v>44</v>
      </c>
      <c r="N7" s="3">
        <v>14</v>
      </c>
      <c r="O7" s="11">
        <v>15</v>
      </c>
      <c r="P7" s="3">
        <v>17</v>
      </c>
      <c r="Q7" s="4" t="s">
        <v>45</v>
      </c>
      <c r="R7" s="3">
        <v>20</v>
      </c>
      <c r="S7" s="11">
        <v>21</v>
      </c>
      <c r="T7" s="4" t="s">
        <v>46</v>
      </c>
      <c r="U7" s="4" t="s">
        <v>47</v>
      </c>
      <c r="V7" s="3">
        <v>24</v>
      </c>
      <c r="W7" s="11">
        <v>25</v>
      </c>
      <c r="X7" s="4" t="s">
        <v>48</v>
      </c>
      <c r="Y7" s="3">
        <v>27</v>
      </c>
      <c r="Z7" s="11">
        <v>28</v>
      </c>
      <c r="AA7" s="4" t="s">
        <v>49</v>
      </c>
      <c r="AB7" s="3">
        <v>30</v>
      </c>
      <c r="AC7" s="4" t="s">
        <v>50</v>
      </c>
      <c r="AD7" s="3">
        <v>32</v>
      </c>
      <c r="AE7" s="11">
        <v>33</v>
      </c>
      <c r="AF7" s="4" t="s">
        <v>51</v>
      </c>
      <c r="AG7" s="3">
        <v>35</v>
      </c>
      <c r="AH7" s="4" t="s">
        <v>52</v>
      </c>
      <c r="AI7" s="3">
        <v>37</v>
      </c>
      <c r="AJ7" s="11">
        <v>38</v>
      </c>
      <c r="AK7" s="3">
        <v>39</v>
      </c>
    </row>
    <row r="8" spans="1:41" x14ac:dyDescent="0.25">
      <c r="A8" s="163" t="s">
        <v>53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5"/>
    </row>
    <row r="9" spans="1:41" s="75" customFormat="1" ht="78.75" x14ac:dyDescent="0.25">
      <c r="A9" s="71">
        <v>1</v>
      </c>
      <c r="B9" s="71" t="s">
        <v>54</v>
      </c>
      <c r="C9" s="72">
        <v>2020</v>
      </c>
      <c r="D9" s="72" t="s">
        <v>55</v>
      </c>
      <c r="E9" s="72" t="s">
        <v>72</v>
      </c>
      <c r="F9" s="72">
        <v>1</v>
      </c>
      <c r="G9" s="73" t="s">
        <v>56</v>
      </c>
      <c r="H9" s="73" t="s">
        <v>57</v>
      </c>
      <c r="I9" s="87">
        <f>2563.512/1.2</f>
        <v>2136.2600000000002</v>
      </c>
      <c r="J9" s="71" t="s">
        <v>71</v>
      </c>
      <c r="K9" s="87">
        <f>2563.512/1.2</f>
        <v>2136.2600000000002</v>
      </c>
      <c r="L9" s="71" t="s">
        <v>58</v>
      </c>
      <c r="M9" s="71" t="s">
        <v>58</v>
      </c>
      <c r="N9" s="72" t="s">
        <v>72</v>
      </c>
      <c r="O9" s="72" t="s">
        <v>72</v>
      </c>
      <c r="P9" s="72" t="s">
        <v>72</v>
      </c>
      <c r="Q9" s="72" t="s">
        <v>72</v>
      </c>
      <c r="R9" s="72" t="s">
        <v>72</v>
      </c>
      <c r="S9" s="72">
        <v>0</v>
      </c>
      <c r="T9" s="72" t="s">
        <v>72</v>
      </c>
      <c r="U9" s="72" t="s">
        <v>72</v>
      </c>
      <c r="V9" s="72" t="s">
        <v>72</v>
      </c>
      <c r="W9" s="72" t="s">
        <v>72</v>
      </c>
      <c r="X9" s="72" t="s">
        <v>72</v>
      </c>
      <c r="Y9" s="71">
        <v>31907895539</v>
      </c>
      <c r="Z9" s="71" t="s">
        <v>73</v>
      </c>
      <c r="AA9" s="77">
        <v>43607</v>
      </c>
      <c r="AB9" s="77">
        <v>43607</v>
      </c>
      <c r="AC9" s="74" t="s">
        <v>72</v>
      </c>
      <c r="AD9" s="74" t="s">
        <v>72</v>
      </c>
      <c r="AE9" s="74">
        <v>43622</v>
      </c>
      <c r="AF9" s="73" t="s">
        <v>60</v>
      </c>
      <c r="AG9" s="72" t="s">
        <v>72</v>
      </c>
      <c r="AH9" s="72" t="s">
        <v>72</v>
      </c>
      <c r="AI9" s="72" t="s">
        <v>72</v>
      </c>
      <c r="AJ9" s="72" t="s">
        <v>72</v>
      </c>
      <c r="AK9" s="71" t="s">
        <v>59</v>
      </c>
    </row>
    <row r="10" spans="1:41" s="75" customFormat="1" ht="78.75" x14ac:dyDescent="0.25">
      <c r="A10" s="15">
        <v>2</v>
      </c>
      <c r="B10" s="78" t="s">
        <v>61</v>
      </c>
      <c r="C10" s="72">
        <v>2019</v>
      </c>
      <c r="D10" s="72" t="s">
        <v>62</v>
      </c>
      <c r="E10" s="72" t="s">
        <v>72</v>
      </c>
      <c r="F10" s="72" t="s">
        <v>72</v>
      </c>
      <c r="G10" s="73" t="s">
        <v>56</v>
      </c>
      <c r="H10" s="73" t="s">
        <v>57</v>
      </c>
      <c r="I10" s="87">
        <f>258759.6/1.2/1000</f>
        <v>215.63300000000001</v>
      </c>
      <c r="J10" s="71" t="s">
        <v>63</v>
      </c>
      <c r="K10" s="87">
        <f>258759.6/1.2/1000</f>
        <v>215.63300000000001</v>
      </c>
      <c r="L10" s="73" t="s">
        <v>72</v>
      </c>
      <c r="M10" s="71" t="s">
        <v>64</v>
      </c>
      <c r="N10" s="72" t="s">
        <v>72</v>
      </c>
      <c r="O10" s="72" t="s">
        <v>72</v>
      </c>
      <c r="P10" s="72" t="s">
        <v>65</v>
      </c>
      <c r="Q10" s="71">
        <f>258759.6/1.2/1000</f>
        <v>215.63300000000001</v>
      </c>
      <c r="R10" s="72" t="s">
        <v>72</v>
      </c>
      <c r="S10" s="72">
        <v>0</v>
      </c>
      <c r="T10" s="72" t="s">
        <v>72</v>
      </c>
      <c r="U10" s="71">
        <f>258759.6/1.2/1000</f>
        <v>215.63300000000001</v>
      </c>
      <c r="V10" s="73" t="s">
        <v>65</v>
      </c>
      <c r="W10" s="71">
        <f>258759.6/1.2/1000</f>
        <v>215.63300000000001</v>
      </c>
      <c r="X10" s="76">
        <f>258759.6/1000</f>
        <v>258.75959999999998</v>
      </c>
      <c r="Y10" s="72" t="s">
        <v>72</v>
      </c>
      <c r="Z10" s="73" t="s">
        <v>72</v>
      </c>
      <c r="AA10" s="72" t="s">
        <v>72</v>
      </c>
      <c r="AB10" s="72" t="s">
        <v>72</v>
      </c>
      <c r="AC10" s="72" t="s">
        <v>72</v>
      </c>
      <c r="AD10" s="72" t="s">
        <v>72</v>
      </c>
      <c r="AE10" s="72" t="s">
        <v>72</v>
      </c>
      <c r="AF10" s="73" t="s">
        <v>72</v>
      </c>
      <c r="AG10" s="71" t="s">
        <v>66</v>
      </c>
      <c r="AH10" s="72" t="s">
        <v>67</v>
      </c>
      <c r="AI10" s="72" t="s">
        <v>72</v>
      </c>
      <c r="AJ10" s="72" t="s">
        <v>72</v>
      </c>
      <c r="AK10" s="71" t="s">
        <v>68</v>
      </c>
    </row>
    <row r="11" spans="1:41" s="75" customFormat="1" ht="78.75" x14ac:dyDescent="0.25">
      <c r="A11" s="15">
        <v>3</v>
      </c>
      <c r="B11" s="78" t="s">
        <v>69</v>
      </c>
      <c r="C11" s="79" t="s">
        <v>70</v>
      </c>
      <c r="D11" s="72" t="s">
        <v>55</v>
      </c>
      <c r="E11" s="80" t="s">
        <v>72</v>
      </c>
      <c r="F11" s="81">
        <v>1</v>
      </c>
      <c r="G11" s="73" t="s">
        <v>56</v>
      </c>
      <c r="H11" s="73" t="s">
        <v>57</v>
      </c>
      <c r="I11" s="87">
        <f>10164546.26/1.2/1000</f>
        <v>8470.4552166666672</v>
      </c>
      <c r="J11" s="71" t="s">
        <v>71</v>
      </c>
      <c r="K11" s="87">
        <f>10164546.26/1.2/1000</f>
        <v>8470.4552166666672</v>
      </c>
      <c r="L11" s="71" t="s">
        <v>58</v>
      </c>
      <c r="M11" s="71" t="s">
        <v>58</v>
      </c>
      <c r="N11" s="73" t="s">
        <v>72</v>
      </c>
      <c r="O11" s="73">
        <v>1</v>
      </c>
      <c r="P11" s="73" t="s">
        <v>74</v>
      </c>
      <c r="Q11" s="84">
        <f>9801.21546</f>
        <v>9801.2154599999994</v>
      </c>
      <c r="R11" s="73" t="s">
        <v>72</v>
      </c>
      <c r="S11" s="73">
        <v>0</v>
      </c>
      <c r="T11" s="73" t="s">
        <v>72</v>
      </c>
      <c r="U11" s="84">
        <f>9801.21546</f>
        <v>9801.2154599999994</v>
      </c>
      <c r="V11" s="73" t="s">
        <v>74</v>
      </c>
      <c r="W11" s="84">
        <f>9801.21546</f>
        <v>9801.2154599999994</v>
      </c>
      <c r="X11" s="84">
        <v>2940.3646399999998</v>
      </c>
      <c r="Y11" s="73">
        <v>31907908051</v>
      </c>
      <c r="Z11" s="71" t="s">
        <v>73</v>
      </c>
      <c r="AA11" s="82">
        <v>43244</v>
      </c>
      <c r="AB11" s="82">
        <v>43244</v>
      </c>
      <c r="AC11" s="82" t="s">
        <v>72</v>
      </c>
      <c r="AD11" s="82" t="s">
        <v>72</v>
      </c>
      <c r="AE11" s="82">
        <v>43664</v>
      </c>
      <c r="AF11" s="73" t="s">
        <v>75</v>
      </c>
      <c r="AG11" s="73" t="s">
        <v>76</v>
      </c>
      <c r="AH11" s="73" t="s">
        <v>77</v>
      </c>
      <c r="AI11" s="82">
        <v>43664</v>
      </c>
      <c r="AJ11" s="73" t="s">
        <v>75</v>
      </c>
      <c r="AK11" s="73" t="s">
        <v>78</v>
      </c>
      <c r="AL11" s="83"/>
      <c r="AM11" s="83"/>
      <c r="AN11" s="83"/>
      <c r="AO11" s="83"/>
    </row>
    <row r="12" spans="1:41" s="85" customFormat="1" ht="67.5" x14ac:dyDescent="0.2">
      <c r="A12" s="15">
        <v>4</v>
      </c>
      <c r="B12" s="116" t="s">
        <v>80</v>
      </c>
      <c r="C12" s="156" t="s">
        <v>70</v>
      </c>
      <c r="D12" s="114" t="s">
        <v>81</v>
      </c>
      <c r="E12" s="80" t="s">
        <v>72</v>
      </c>
      <c r="F12" s="81">
        <v>1</v>
      </c>
      <c r="G12" s="80" t="s">
        <v>88</v>
      </c>
      <c r="H12" s="73" t="s">
        <v>57</v>
      </c>
      <c r="I12" s="86">
        <f>11186.775/1.2</f>
        <v>9322.3125</v>
      </c>
      <c r="J12" s="84" t="s">
        <v>82</v>
      </c>
      <c r="K12" s="90">
        <f>I12</f>
        <v>9322.3125</v>
      </c>
      <c r="L12" s="84" t="s">
        <v>83</v>
      </c>
      <c r="M12" s="84" t="s">
        <v>83</v>
      </c>
      <c r="N12" s="73" t="s">
        <v>72</v>
      </c>
      <c r="O12" s="73">
        <v>0</v>
      </c>
      <c r="P12" s="73" t="s">
        <v>72</v>
      </c>
      <c r="Q12" s="73" t="s">
        <v>72</v>
      </c>
      <c r="R12" s="73" t="s">
        <v>72</v>
      </c>
      <c r="S12" s="73" t="s">
        <v>72</v>
      </c>
      <c r="T12" s="73" t="s">
        <v>72</v>
      </c>
      <c r="U12" s="73" t="s">
        <v>72</v>
      </c>
      <c r="V12" s="73" t="s">
        <v>72</v>
      </c>
      <c r="W12" s="73" t="s">
        <v>72</v>
      </c>
      <c r="X12" s="73" t="s">
        <v>72</v>
      </c>
      <c r="Y12" s="73">
        <v>31908131580</v>
      </c>
      <c r="Z12" s="88" t="s">
        <v>84</v>
      </c>
      <c r="AA12" s="82">
        <v>43670</v>
      </c>
      <c r="AB12" s="82">
        <v>43670</v>
      </c>
      <c r="AC12" s="82" t="s">
        <v>72</v>
      </c>
      <c r="AD12" s="82">
        <v>43713</v>
      </c>
      <c r="AE12" s="82">
        <v>43683</v>
      </c>
      <c r="AF12" s="73" t="s">
        <v>85</v>
      </c>
      <c r="AG12" s="73" t="s">
        <v>72</v>
      </c>
      <c r="AH12" s="73" t="s">
        <v>72</v>
      </c>
      <c r="AI12" s="73" t="s">
        <v>72</v>
      </c>
      <c r="AJ12" s="73" t="s">
        <v>72</v>
      </c>
      <c r="AK12" s="73" t="s">
        <v>86</v>
      </c>
      <c r="AL12" s="83"/>
      <c r="AM12" s="83"/>
      <c r="AN12" s="83"/>
      <c r="AO12" s="83"/>
    </row>
    <row r="13" spans="1:41" ht="67.5" x14ac:dyDescent="0.25">
      <c r="A13" s="15">
        <v>5</v>
      </c>
      <c r="B13" s="116"/>
      <c r="C13" s="156"/>
      <c r="D13" s="114"/>
      <c r="E13" s="91" t="s">
        <v>72</v>
      </c>
      <c r="F13" s="92">
        <v>1</v>
      </c>
      <c r="G13" s="80" t="s">
        <v>88</v>
      </c>
      <c r="H13" s="73" t="s">
        <v>57</v>
      </c>
      <c r="I13" s="86">
        <f>11186.775/1.2</f>
        <v>9322.3125</v>
      </c>
      <c r="J13" s="84" t="s">
        <v>82</v>
      </c>
      <c r="K13" s="90">
        <f>I13</f>
        <v>9322.3125</v>
      </c>
      <c r="L13" s="84" t="s">
        <v>83</v>
      </c>
      <c r="M13" s="84" t="s">
        <v>83</v>
      </c>
      <c r="N13" s="93" t="s">
        <v>72</v>
      </c>
      <c r="O13" s="93">
        <v>0</v>
      </c>
      <c r="P13" s="73" t="s">
        <v>72</v>
      </c>
      <c r="Q13" s="73" t="s">
        <v>72</v>
      </c>
      <c r="R13" s="73" t="s">
        <v>72</v>
      </c>
      <c r="S13" s="73" t="s">
        <v>72</v>
      </c>
      <c r="T13" s="73" t="s">
        <v>72</v>
      </c>
      <c r="U13" s="73" t="s">
        <v>72</v>
      </c>
      <c r="V13" s="73" t="s">
        <v>72</v>
      </c>
      <c r="W13" s="73" t="s">
        <v>72</v>
      </c>
      <c r="X13" s="73" t="s">
        <v>72</v>
      </c>
      <c r="Y13" s="73">
        <v>31908332310</v>
      </c>
      <c r="Z13" s="88" t="s">
        <v>84</v>
      </c>
      <c r="AA13" s="82">
        <v>43732</v>
      </c>
      <c r="AB13" s="82">
        <v>43732</v>
      </c>
      <c r="AC13" s="82" t="s">
        <v>72</v>
      </c>
      <c r="AD13" s="82">
        <v>43762</v>
      </c>
      <c r="AE13" s="89">
        <v>43740</v>
      </c>
      <c r="AF13" s="73" t="s">
        <v>87</v>
      </c>
      <c r="AG13" s="73" t="s">
        <v>72</v>
      </c>
      <c r="AH13" s="73" t="s">
        <v>72</v>
      </c>
      <c r="AI13" s="73" t="s">
        <v>72</v>
      </c>
      <c r="AJ13" s="73" t="s">
        <v>72</v>
      </c>
      <c r="AK13" s="73" t="s">
        <v>86</v>
      </c>
      <c r="AL13" s="13"/>
      <c r="AM13" s="13"/>
      <c r="AN13" s="13"/>
      <c r="AO13" s="13"/>
    </row>
    <row r="14" spans="1:41" s="85" customFormat="1" ht="135" x14ac:dyDescent="0.2">
      <c r="A14" s="107">
        <v>6</v>
      </c>
      <c r="B14" s="116" t="s">
        <v>90</v>
      </c>
      <c r="C14" s="107">
        <v>2019</v>
      </c>
      <c r="D14" s="115" t="s">
        <v>89</v>
      </c>
      <c r="E14" s="107" t="s">
        <v>72</v>
      </c>
      <c r="F14" s="107">
        <v>1</v>
      </c>
      <c r="G14" s="106" t="s">
        <v>56</v>
      </c>
      <c r="H14" s="114" t="s">
        <v>57</v>
      </c>
      <c r="I14" s="113">
        <f>3590.8/1.2</f>
        <v>2992.3333333333335</v>
      </c>
      <c r="J14" s="107" t="s">
        <v>82</v>
      </c>
      <c r="K14" s="111">
        <f>I14</f>
        <v>2992.3333333333335</v>
      </c>
      <c r="L14" s="112" t="s">
        <v>91</v>
      </c>
      <c r="M14" s="112" t="s">
        <v>91</v>
      </c>
      <c r="N14" s="107" t="s">
        <v>72</v>
      </c>
      <c r="O14" s="81">
        <v>1</v>
      </c>
      <c r="P14" s="80" t="s">
        <v>92</v>
      </c>
      <c r="Q14" s="97" t="s">
        <v>100</v>
      </c>
      <c r="R14" s="80" t="s">
        <v>92</v>
      </c>
      <c r="S14" s="107" t="s">
        <v>72</v>
      </c>
      <c r="T14" s="107" t="s">
        <v>72</v>
      </c>
      <c r="U14" s="111">
        <f>Q20</f>
        <v>2593.7461499999999</v>
      </c>
      <c r="V14" s="106" t="s">
        <v>98</v>
      </c>
      <c r="W14" s="111">
        <f>U14</f>
        <v>2593.7461499999999</v>
      </c>
      <c r="X14" s="98"/>
      <c r="Y14" s="107">
        <v>31908227212</v>
      </c>
      <c r="Z14" s="109" t="s">
        <v>103</v>
      </c>
      <c r="AA14" s="105">
        <v>43699</v>
      </c>
      <c r="AB14" s="105">
        <v>43699</v>
      </c>
      <c r="AC14" s="105" t="s">
        <v>72</v>
      </c>
      <c r="AD14" s="105">
        <v>43755</v>
      </c>
      <c r="AE14" s="108">
        <v>43755</v>
      </c>
      <c r="AF14" s="106" t="s">
        <v>104</v>
      </c>
      <c r="AG14" s="106" t="s">
        <v>72</v>
      </c>
      <c r="AH14" s="106" t="s">
        <v>72</v>
      </c>
      <c r="AI14" s="105" t="s">
        <v>72</v>
      </c>
      <c r="AJ14" s="106" t="s">
        <v>72</v>
      </c>
      <c r="AK14" s="107" t="s">
        <v>72</v>
      </c>
    </row>
    <row r="15" spans="1:41" s="85" customFormat="1" ht="11.25" x14ac:dyDescent="0.2">
      <c r="A15" s="107"/>
      <c r="B15" s="116"/>
      <c r="C15" s="107"/>
      <c r="D15" s="115"/>
      <c r="E15" s="107"/>
      <c r="F15" s="107"/>
      <c r="G15" s="106"/>
      <c r="H15" s="114"/>
      <c r="I15" s="113"/>
      <c r="J15" s="107"/>
      <c r="K15" s="111"/>
      <c r="L15" s="112"/>
      <c r="M15" s="112"/>
      <c r="N15" s="107"/>
      <c r="O15" s="81">
        <v>2</v>
      </c>
      <c r="P15" s="80" t="s">
        <v>93</v>
      </c>
      <c r="Q15" s="98">
        <f>3590.4/1.2</f>
        <v>2992</v>
      </c>
      <c r="R15" s="81"/>
      <c r="S15" s="107"/>
      <c r="T15" s="107"/>
      <c r="U15" s="111"/>
      <c r="V15" s="106"/>
      <c r="W15" s="111"/>
      <c r="X15" s="98"/>
      <c r="Y15" s="107"/>
      <c r="Z15" s="110"/>
      <c r="AA15" s="105"/>
      <c r="AB15" s="105"/>
      <c r="AC15" s="105"/>
      <c r="AD15" s="105"/>
      <c r="AE15" s="108"/>
      <c r="AF15" s="106"/>
      <c r="AG15" s="106"/>
      <c r="AH15" s="106"/>
      <c r="AI15" s="105"/>
      <c r="AJ15" s="106"/>
      <c r="AK15" s="107"/>
    </row>
    <row r="16" spans="1:41" s="85" customFormat="1" ht="11.25" x14ac:dyDescent="0.2">
      <c r="A16" s="107"/>
      <c r="B16" s="116"/>
      <c r="C16" s="107"/>
      <c r="D16" s="115"/>
      <c r="E16" s="107"/>
      <c r="F16" s="107"/>
      <c r="G16" s="106"/>
      <c r="H16" s="114"/>
      <c r="I16" s="113"/>
      <c r="J16" s="107"/>
      <c r="K16" s="111"/>
      <c r="L16" s="112"/>
      <c r="M16" s="112"/>
      <c r="N16" s="107"/>
      <c r="O16" s="81">
        <v>3</v>
      </c>
      <c r="P16" s="80" t="s">
        <v>94</v>
      </c>
      <c r="Q16" s="98">
        <f>3298/1.2</f>
        <v>2748.3333333333335</v>
      </c>
      <c r="R16" s="99"/>
      <c r="S16" s="107"/>
      <c r="T16" s="107"/>
      <c r="U16" s="111"/>
      <c r="V16" s="106"/>
      <c r="W16" s="111"/>
      <c r="X16" s="99"/>
      <c r="Y16" s="107"/>
      <c r="Z16" s="110"/>
      <c r="AA16" s="105"/>
      <c r="AB16" s="105"/>
      <c r="AC16" s="105"/>
      <c r="AD16" s="105"/>
      <c r="AE16" s="108"/>
      <c r="AF16" s="106"/>
      <c r="AG16" s="106"/>
      <c r="AH16" s="106"/>
      <c r="AI16" s="105"/>
      <c r="AJ16" s="106"/>
      <c r="AK16" s="107"/>
    </row>
    <row r="17" spans="1:37" s="85" customFormat="1" ht="11.25" x14ac:dyDescent="0.2">
      <c r="A17" s="107"/>
      <c r="B17" s="116"/>
      <c r="C17" s="107"/>
      <c r="D17" s="115"/>
      <c r="E17" s="107"/>
      <c r="F17" s="107"/>
      <c r="G17" s="106"/>
      <c r="H17" s="114"/>
      <c r="I17" s="113"/>
      <c r="J17" s="107"/>
      <c r="K17" s="111"/>
      <c r="L17" s="112"/>
      <c r="M17" s="112"/>
      <c r="N17" s="107"/>
      <c r="O17" s="81">
        <v>4</v>
      </c>
      <c r="P17" s="80" t="s">
        <v>95</v>
      </c>
      <c r="Q17" s="98">
        <f>3491.19848/1.2</f>
        <v>2909.3320666666668</v>
      </c>
      <c r="R17" s="99"/>
      <c r="S17" s="107"/>
      <c r="T17" s="107"/>
      <c r="U17" s="111"/>
      <c r="V17" s="106"/>
      <c r="W17" s="111"/>
      <c r="X17" s="99"/>
      <c r="Y17" s="107"/>
      <c r="Z17" s="110"/>
      <c r="AA17" s="105"/>
      <c r="AB17" s="105"/>
      <c r="AC17" s="105"/>
      <c r="AD17" s="105"/>
      <c r="AE17" s="108"/>
      <c r="AF17" s="106"/>
      <c r="AG17" s="106"/>
      <c r="AH17" s="106"/>
      <c r="AI17" s="105"/>
      <c r="AJ17" s="106"/>
      <c r="AK17" s="107"/>
    </row>
    <row r="18" spans="1:37" s="85" customFormat="1" ht="11.25" x14ac:dyDescent="0.2">
      <c r="A18" s="107"/>
      <c r="B18" s="116"/>
      <c r="C18" s="107"/>
      <c r="D18" s="115"/>
      <c r="E18" s="107"/>
      <c r="F18" s="107"/>
      <c r="G18" s="106"/>
      <c r="H18" s="114"/>
      <c r="I18" s="113"/>
      <c r="J18" s="107"/>
      <c r="K18" s="111"/>
      <c r="L18" s="112"/>
      <c r="M18" s="112"/>
      <c r="N18" s="107"/>
      <c r="O18" s="81">
        <v>5</v>
      </c>
      <c r="P18" s="80" t="s">
        <v>96</v>
      </c>
      <c r="Q18" s="98">
        <f>3393.306/1.2</f>
        <v>2827.7550000000001</v>
      </c>
      <c r="R18" s="81"/>
      <c r="S18" s="107"/>
      <c r="T18" s="107"/>
      <c r="U18" s="111"/>
      <c r="V18" s="106"/>
      <c r="W18" s="111"/>
      <c r="X18" s="98"/>
      <c r="Y18" s="107"/>
      <c r="Z18" s="110"/>
      <c r="AA18" s="105"/>
      <c r="AB18" s="105"/>
      <c r="AC18" s="105"/>
      <c r="AD18" s="105"/>
      <c r="AE18" s="108"/>
      <c r="AF18" s="106"/>
      <c r="AG18" s="106"/>
      <c r="AH18" s="106"/>
      <c r="AI18" s="105"/>
      <c r="AJ18" s="106"/>
      <c r="AK18" s="107"/>
    </row>
    <row r="19" spans="1:37" s="96" customFormat="1" ht="56.25" x14ac:dyDescent="0.2">
      <c r="A19" s="107"/>
      <c r="B19" s="116"/>
      <c r="C19" s="107"/>
      <c r="D19" s="115"/>
      <c r="E19" s="107"/>
      <c r="F19" s="107"/>
      <c r="G19" s="106"/>
      <c r="H19" s="114"/>
      <c r="I19" s="113"/>
      <c r="J19" s="107"/>
      <c r="K19" s="111"/>
      <c r="L19" s="112"/>
      <c r="M19" s="112"/>
      <c r="N19" s="107"/>
      <c r="O19" s="100">
        <v>6</v>
      </c>
      <c r="P19" s="101" t="s">
        <v>97</v>
      </c>
      <c r="Q19" s="102" t="s">
        <v>101</v>
      </c>
      <c r="R19" s="101" t="s">
        <v>97</v>
      </c>
      <c r="S19" s="107"/>
      <c r="T19" s="107"/>
      <c r="U19" s="111"/>
      <c r="V19" s="106"/>
      <c r="W19" s="111"/>
      <c r="X19" s="103"/>
      <c r="Y19" s="107"/>
      <c r="Z19" s="110"/>
      <c r="AA19" s="105"/>
      <c r="AB19" s="105"/>
      <c r="AC19" s="105"/>
      <c r="AD19" s="105"/>
      <c r="AE19" s="108"/>
      <c r="AF19" s="106"/>
      <c r="AG19" s="106"/>
      <c r="AH19" s="106"/>
      <c r="AI19" s="105"/>
      <c r="AJ19" s="106"/>
      <c r="AK19" s="107"/>
    </row>
    <row r="20" spans="1:37" s="96" customFormat="1" ht="11.25" x14ac:dyDescent="0.2">
      <c r="A20" s="107"/>
      <c r="B20" s="116"/>
      <c r="C20" s="107"/>
      <c r="D20" s="115"/>
      <c r="E20" s="107"/>
      <c r="F20" s="107"/>
      <c r="G20" s="106"/>
      <c r="H20" s="114"/>
      <c r="I20" s="113"/>
      <c r="J20" s="107"/>
      <c r="K20" s="111"/>
      <c r="L20" s="112"/>
      <c r="M20" s="112"/>
      <c r="N20" s="107"/>
      <c r="O20" s="100">
        <v>7</v>
      </c>
      <c r="P20" s="101" t="s">
        <v>98</v>
      </c>
      <c r="Q20" s="104">
        <v>2593.7461499999999</v>
      </c>
      <c r="R20" s="103"/>
      <c r="S20" s="107"/>
      <c r="T20" s="107"/>
      <c r="U20" s="111"/>
      <c r="V20" s="106"/>
      <c r="W20" s="111"/>
      <c r="X20" s="103"/>
      <c r="Y20" s="107"/>
      <c r="Z20" s="110"/>
      <c r="AA20" s="105"/>
      <c r="AB20" s="105"/>
      <c r="AC20" s="105"/>
      <c r="AD20" s="105"/>
      <c r="AE20" s="108"/>
      <c r="AF20" s="106"/>
      <c r="AG20" s="106"/>
      <c r="AH20" s="106"/>
      <c r="AI20" s="105"/>
      <c r="AJ20" s="106"/>
      <c r="AK20" s="107"/>
    </row>
    <row r="21" spans="1:37" s="96" customFormat="1" ht="67.5" x14ac:dyDescent="0.2">
      <c r="A21" s="107"/>
      <c r="B21" s="116"/>
      <c r="C21" s="107"/>
      <c r="D21" s="115"/>
      <c r="E21" s="107"/>
      <c r="F21" s="107"/>
      <c r="G21" s="106"/>
      <c r="H21" s="114"/>
      <c r="I21" s="113"/>
      <c r="J21" s="107"/>
      <c r="K21" s="111"/>
      <c r="L21" s="112"/>
      <c r="M21" s="112"/>
      <c r="N21" s="107"/>
      <c r="O21" s="100">
        <v>8</v>
      </c>
      <c r="P21" s="101" t="s">
        <v>99</v>
      </c>
      <c r="Q21" s="102" t="s">
        <v>102</v>
      </c>
      <c r="R21" s="101" t="s">
        <v>99</v>
      </c>
      <c r="S21" s="107"/>
      <c r="T21" s="107"/>
      <c r="U21" s="111"/>
      <c r="V21" s="106"/>
      <c r="W21" s="111"/>
      <c r="X21" s="103"/>
      <c r="Y21" s="107"/>
      <c r="Z21" s="110"/>
      <c r="AA21" s="105"/>
      <c r="AB21" s="105"/>
      <c r="AC21" s="105"/>
      <c r="AD21" s="105"/>
      <c r="AE21" s="108"/>
      <c r="AF21" s="106"/>
      <c r="AG21" s="106"/>
      <c r="AH21" s="106"/>
      <c r="AI21" s="105"/>
      <c r="AJ21" s="106"/>
      <c r="AK21" s="107"/>
    </row>
    <row r="22" spans="1:37" s="75" customFormat="1" ht="78.75" x14ac:dyDescent="0.25">
      <c r="A22" s="15">
        <v>7</v>
      </c>
      <c r="B22" s="94" t="s">
        <v>61</v>
      </c>
      <c r="C22" s="72">
        <v>2019</v>
      </c>
      <c r="D22" s="72" t="s">
        <v>62</v>
      </c>
      <c r="E22" s="72" t="s">
        <v>72</v>
      </c>
      <c r="F22" s="72" t="s">
        <v>72</v>
      </c>
      <c r="G22" s="95" t="s">
        <v>56</v>
      </c>
      <c r="H22" s="95" t="s">
        <v>57</v>
      </c>
      <c r="I22" s="87">
        <f>143.54/1.2/1000</f>
        <v>0.11961666666666666</v>
      </c>
      <c r="J22" s="71" t="s">
        <v>63</v>
      </c>
      <c r="K22" s="87">
        <f>143.54/1.2/1000</f>
        <v>0.11961666666666666</v>
      </c>
      <c r="L22" s="95" t="s">
        <v>72</v>
      </c>
      <c r="M22" s="71" t="s">
        <v>64</v>
      </c>
      <c r="N22" s="72" t="s">
        <v>72</v>
      </c>
      <c r="O22" s="72" t="s">
        <v>72</v>
      </c>
      <c r="P22" s="72" t="s">
        <v>65</v>
      </c>
      <c r="Q22" s="76">
        <f>143.54/1.2/1000</f>
        <v>0.11961666666666666</v>
      </c>
      <c r="R22" s="72" t="s">
        <v>72</v>
      </c>
      <c r="S22" s="72">
        <v>0</v>
      </c>
      <c r="T22" s="72" t="s">
        <v>72</v>
      </c>
      <c r="U22" s="76">
        <f>143.54/1.2/1000</f>
        <v>0.11961666666666666</v>
      </c>
      <c r="V22" s="95" t="s">
        <v>65</v>
      </c>
      <c r="W22" s="76">
        <f>143.54/1.2/1000</f>
        <v>0.11961666666666666</v>
      </c>
      <c r="X22" s="76">
        <f>143.54/1000</f>
        <v>0.14354</v>
      </c>
      <c r="Y22" s="72" t="s">
        <v>72</v>
      </c>
      <c r="Z22" s="95" t="s">
        <v>72</v>
      </c>
      <c r="AA22" s="72" t="s">
        <v>72</v>
      </c>
      <c r="AB22" s="72" t="s">
        <v>72</v>
      </c>
      <c r="AC22" s="72" t="s">
        <v>72</v>
      </c>
      <c r="AD22" s="72" t="s">
        <v>72</v>
      </c>
      <c r="AE22" s="72" t="s">
        <v>72</v>
      </c>
      <c r="AF22" s="95" t="s">
        <v>72</v>
      </c>
      <c r="AG22" s="71" t="s">
        <v>66</v>
      </c>
      <c r="AH22" s="72" t="s">
        <v>67</v>
      </c>
      <c r="AI22" s="72" t="s">
        <v>72</v>
      </c>
      <c r="AJ22" s="72" t="s">
        <v>72</v>
      </c>
      <c r="AK22" s="71" t="s">
        <v>68</v>
      </c>
    </row>
    <row r="23" spans="1:37" s="14" customFormat="1" ht="15.75" x14ac:dyDescent="0.25">
      <c r="A23" s="21"/>
      <c r="B23" s="18"/>
      <c r="C23" s="21"/>
      <c r="D23" s="21"/>
      <c r="E23" s="21"/>
      <c r="F23" s="21"/>
      <c r="G23" s="22"/>
      <c r="H23" s="22"/>
      <c r="I23" s="23"/>
      <c r="J23" s="21"/>
      <c r="K23" s="23"/>
      <c r="L23" s="22"/>
      <c r="M23" s="22"/>
      <c r="N23" s="21"/>
      <c r="O23" s="21"/>
      <c r="P23" s="22"/>
      <c r="Q23" s="23"/>
      <c r="R23" s="21"/>
      <c r="S23" s="21"/>
      <c r="T23" s="21"/>
      <c r="U23" s="21"/>
      <c r="V23" s="21"/>
      <c r="W23" s="21"/>
      <c r="X23" s="21"/>
      <c r="Y23" s="21"/>
      <c r="Z23" s="22"/>
      <c r="AA23" s="21"/>
      <c r="AB23" s="21"/>
      <c r="AC23" s="21"/>
      <c r="AD23" s="21"/>
      <c r="AE23" s="22"/>
      <c r="AF23" s="22"/>
      <c r="AG23" s="22"/>
      <c r="AH23" s="22"/>
      <c r="AI23" s="21"/>
      <c r="AJ23" s="22"/>
      <c r="AK23" s="21"/>
    </row>
    <row r="24" spans="1:37" s="14" customFormat="1" ht="15.75" x14ac:dyDescent="0.25">
      <c r="A24" s="21"/>
      <c r="B24" s="18"/>
      <c r="C24" s="21"/>
      <c r="D24" s="21"/>
      <c r="E24" s="21"/>
      <c r="F24" s="21"/>
      <c r="G24" s="22"/>
      <c r="H24" s="22"/>
      <c r="I24" s="23"/>
      <c r="J24" s="21"/>
      <c r="K24" s="23"/>
      <c r="L24" s="22"/>
      <c r="M24" s="22"/>
      <c r="N24" s="21"/>
      <c r="O24" s="21"/>
      <c r="P24" s="22"/>
      <c r="Q24" s="23"/>
      <c r="R24" s="21"/>
      <c r="S24" s="21"/>
      <c r="T24" s="21"/>
      <c r="U24" s="21"/>
      <c r="V24" s="21"/>
      <c r="W24" s="21"/>
      <c r="X24" s="21"/>
      <c r="Y24" s="21"/>
      <c r="Z24" s="22"/>
      <c r="AA24" s="21"/>
      <c r="AB24" s="21"/>
      <c r="AC24" s="21"/>
      <c r="AD24" s="21"/>
      <c r="AE24" s="22"/>
      <c r="AF24" s="22"/>
      <c r="AG24" s="22"/>
      <c r="AH24" s="22"/>
      <c r="AI24" s="21"/>
      <c r="AJ24" s="22"/>
      <c r="AK24" s="21"/>
    </row>
    <row r="25" spans="1:37" s="14" customFormat="1" ht="15.75" x14ac:dyDescent="0.25">
      <c r="A25" s="21"/>
      <c r="B25" s="18"/>
      <c r="C25" s="21"/>
      <c r="D25" s="21"/>
      <c r="E25" s="21"/>
      <c r="F25" s="21"/>
      <c r="G25" s="22"/>
      <c r="H25" s="22"/>
      <c r="I25" s="23"/>
      <c r="J25" s="21"/>
      <c r="K25" s="23"/>
      <c r="L25" s="22"/>
      <c r="M25" s="22"/>
      <c r="N25" s="21"/>
      <c r="O25" s="21"/>
      <c r="P25" s="22"/>
      <c r="Q25" s="23"/>
      <c r="R25" s="21"/>
      <c r="S25" s="21"/>
      <c r="T25" s="21"/>
      <c r="U25" s="21"/>
      <c r="V25" s="21"/>
      <c r="W25" s="21"/>
      <c r="X25" s="21"/>
      <c r="Y25" s="21"/>
      <c r="Z25" s="22"/>
      <c r="AA25" s="21"/>
      <c r="AB25" s="21"/>
      <c r="AC25" s="21"/>
      <c r="AD25" s="21"/>
      <c r="AE25" s="22"/>
      <c r="AF25" s="22"/>
      <c r="AG25" s="22"/>
      <c r="AH25" s="22"/>
      <c r="AI25" s="21"/>
      <c r="AJ25" s="22"/>
      <c r="AK25" s="21"/>
    </row>
    <row r="26" spans="1:37" s="16" customFormat="1" ht="15.75" x14ac:dyDescent="0.25">
      <c r="A26" s="21"/>
      <c r="B26" s="26"/>
      <c r="C26" s="27"/>
      <c r="D26" s="28"/>
      <c r="E26" s="29"/>
      <c r="F26" s="29"/>
      <c r="G26" s="22"/>
      <c r="H26" s="21"/>
      <c r="I26" s="30"/>
      <c r="J26" s="21"/>
      <c r="K26" s="30"/>
      <c r="L26" s="22"/>
      <c r="M26" s="22"/>
      <c r="N26" s="31"/>
      <c r="O26" s="31"/>
      <c r="P26" s="31"/>
      <c r="Q26" s="32"/>
      <c r="R26" s="31"/>
      <c r="S26" s="33"/>
      <c r="T26" s="33"/>
      <c r="U26" s="33"/>
      <c r="V26" s="33"/>
      <c r="W26" s="33"/>
      <c r="X26" s="33"/>
      <c r="Y26" s="21"/>
      <c r="Z26" s="34"/>
      <c r="AA26" s="35"/>
      <c r="AB26" s="35"/>
      <c r="AC26" s="35"/>
      <c r="AD26" s="36"/>
      <c r="AE26" s="36"/>
      <c r="AF26" s="22"/>
      <c r="AG26" s="33"/>
      <c r="AH26" s="33"/>
      <c r="AI26" s="33"/>
      <c r="AJ26" s="33"/>
      <c r="AK26" s="33"/>
    </row>
    <row r="27" spans="1:37" s="16" customFormat="1" ht="15.75" x14ac:dyDescent="0.25">
      <c r="A27" s="21"/>
      <c r="B27" s="26"/>
      <c r="C27" s="27"/>
      <c r="D27" s="28"/>
      <c r="E27" s="29"/>
      <c r="F27" s="29"/>
      <c r="G27" s="22"/>
      <c r="H27" s="21"/>
      <c r="I27" s="30"/>
      <c r="J27" s="21"/>
      <c r="K27" s="30"/>
      <c r="L27" s="22"/>
      <c r="M27" s="22"/>
      <c r="N27" s="31"/>
      <c r="O27" s="31"/>
      <c r="P27" s="31"/>
      <c r="Q27" s="32"/>
      <c r="R27" s="33"/>
      <c r="S27" s="33"/>
      <c r="T27" s="33"/>
      <c r="U27" s="32"/>
      <c r="V27" s="21"/>
      <c r="W27" s="32"/>
      <c r="X27" s="37"/>
      <c r="Y27" s="38"/>
      <c r="Z27" s="38"/>
      <c r="AA27" s="38"/>
      <c r="AB27" s="38"/>
      <c r="AC27" s="38"/>
      <c r="AD27" s="38"/>
      <c r="AE27" s="38"/>
      <c r="AF27" s="33"/>
      <c r="AG27" s="28"/>
      <c r="AH27" s="28"/>
      <c r="AI27" s="39"/>
      <c r="AJ27" s="40"/>
      <c r="AK27" s="33"/>
    </row>
    <row r="28" spans="1:37" s="17" customFormat="1" ht="15.75" x14ac:dyDescent="0.25">
      <c r="A28" s="41"/>
      <c r="B28" s="41"/>
      <c r="C28" s="42"/>
      <c r="D28" s="43"/>
      <c r="E28" s="43"/>
      <c r="F28" s="41"/>
      <c r="G28" s="22"/>
      <c r="H28" s="21"/>
      <c r="I28" s="41"/>
      <c r="J28" s="41"/>
      <c r="K28" s="41"/>
      <c r="L28" s="41"/>
      <c r="M28" s="41"/>
      <c r="N28" s="41"/>
      <c r="O28" s="41"/>
      <c r="P28" s="31"/>
      <c r="Q28" s="41"/>
      <c r="R28" s="41"/>
      <c r="S28" s="41"/>
      <c r="T28" s="41"/>
      <c r="U28" s="41"/>
      <c r="V28" s="21"/>
      <c r="W28" s="41"/>
      <c r="X28" s="44"/>
      <c r="Y28" s="41"/>
      <c r="Z28" s="45"/>
      <c r="AA28" s="41"/>
      <c r="AB28" s="46"/>
      <c r="AC28" s="33"/>
      <c r="AD28" s="33"/>
      <c r="AE28" s="36"/>
      <c r="AF28" s="41"/>
      <c r="AG28" s="47"/>
      <c r="AH28" s="47"/>
      <c r="AI28" s="48"/>
      <c r="AJ28" s="41"/>
      <c r="AK28" s="41"/>
    </row>
    <row r="29" spans="1:37" s="17" customFormat="1" ht="15.75" x14ac:dyDescent="0.25">
      <c r="A29" s="22"/>
      <c r="B29" s="22"/>
      <c r="C29" s="49"/>
      <c r="D29" s="22"/>
      <c r="E29" s="43"/>
      <c r="F29" s="22"/>
      <c r="G29" s="22"/>
      <c r="H29" s="21"/>
      <c r="I29" s="30"/>
      <c r="J29" s="22"/>
      <c r="K29" s="30"/>
      <c r="L29" s="50"/>
      <c r="M29" s="50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51"/>
      <c r="Z29" s="52"/>
      <c r="AA29" s="35"/>
      <c r="AB29" s="35"/>
      <c r="AC29" s="35"/>
      <c r="AD29" s="35"/>
      <c r="AE29" s="46"/>
      <c r="AF29" s="41"/>
      <c r="AG29" s="41"/>
      <c r="AH29" s="41"/>
      <c r="AI29" s="41"/>
      <c r="AJ29" s="41"/>
      <c r="AK29" s="33"/>
    </row>
    <row r="30" spans="1:37" s="17" customFormat="1" ht="15.75" x14ac:dyDescent="0.25">
      <c r="A30" s="22"/>
      <c r="B30" s="22"/>
      <c r="C30" s="49"/>
      <c r="D30" s="22"/>
      <c r="E30" s="43"/>
      <c r="F30" s="22"/>
      <c r="G30" s="22"/>
      <c r="H30" s="21"/>
      <c r="I30" s="30"/>
      <c r="J30" s="22"/>
      <c r="K30" s="30"/>
      <c r="L30" s="41"/>
      <c r="M30" s="22"/>
      <c r="N30" s="41"/>
      <c r="O30" s="41"/>
      <c r="P30" s="41"/>
      <c r="Q30" s="41"/>
      <c r="R30" s="41"/>
      <c r="S30" s="41"/>
      <c r="T30" s="41"/>
      <c r="U30" s="41"/>
      <c r="V30" s="41"/>
      <c r="W30" s="53"/>
      <c r="X30" s="53"/>
      <c r="Y30" s="41"/>
      <c r="Z30" s="41"/>
      <c r="AA30" s="41"/>
      <c r="AB30" s="41"/>
      <c r="AC30" s="41"/>
      <c r="AD30" s="41"/>
      <c r="AE30" s="41"/>
      <c r="AF30" s="41"/>
      <c r="AG30" s="43"/>
      <c r="AH30" s="43"/>
      <c r="AI30" s="54"/>
      <c r="AJ30" s="50"/>
      <c r="AK30" s="41"/>
    </row>
    <row r="31" spans="1:37" s="17" customFormat="1" ht="15.75" x14ac:dyDescent="0.25">
      <c r="A31" s="41"/>
      <c r="B31" s="41"/>
      <c r="C31" s="49"/>
      <c r="D31" s="43"/>
      <c r="E31" s="55"/>
      <c r="F31" s="55"/>
      <c r="G31" s="22"/>
      <c r="H31" s="21"/>
      <c r="I31" s="44"/>
      <c r="J31" s="41"/>
      <c r="K31" s="44"/>
      <c r="L31" s="41"/>
      <c r="M31" s="22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51"/>
      <c r="Z31" s="33"/>
      <c r="AA31" s="33"/>
      <c r="AB31" s="33"/>
      <c r="AC31" s="33"/>
      <c r="AD31" s="33"/>
      <c r="AE31" s="33"/>
      <c r="AF31" s="33"/>
      <c r="AG31" s="47"/>
      <c r="AH31" s="47"/>
      <c r="AI31" s="41"/>
      <c r="AJ31" s="41"/>
      <c r="AK31" s="41"/>
    </row>
    <row r="32" spans="1:37" s="17" customFormat="1" ht="15.75" x14ac:dyDescent="0.25">
      <c r="A32" s="22"/>
      <c r="B32" s="22"/>
      <c r="C32" s="49"/>
      <c r="D32" s="22"/>
      <c r="E32" s="43"/>
      <c r="F32" s="43"/>
      <c r="G32" s="22"/>
      <c r="H32" s="21"/>
      <c r="I32" s="56"/>
      <c r="J32" s="22"/>
      <c r="K32" s="56"/>
      <c r="L32" s="22"/>
      <c r="M32" s="22"/>
      <c r="N32" s="22"/>
      <c r="O32" s="22"/>
      <c r="P32" s="41"/>
      <c r="Q32" s="44"/>
      <c r="R32" s="41"/>
      <c r="S32" s="22"/>
      <c r="T32" s="41"/>
      <c r="U32" s="41"/>
      <c r="V32" s="41"/>
      <c r="W32" s="41"/>
      <c r="X32" s="41"/>
      <c r="Y32" s="57"/>
      <c r="Z32" s="58"/>
      <c r="AA32" s="59"/>
      <c r="AB32" s="59"/>
      <c r="AC32" s="24"/>
      <c r="AD32" s="24"/>
      <c r="AE32" s="24"/>
      <c r="AF32" s="22"/>
      <c r="AG32" s="22"/>
      <c r="AH32" s="22"/>
      <c r="AI32" s="22"/>
      <c r="AJ32" s="22"/>
      <c r="AK32" s="22"/>
    </row>
    <row r="33" spans="1:37" s="17" customFormat="1" ht="15.75" x14ac:dyDescent="0.25">
      <c r="A33" s="22"/>
      <c r="B33" s="22"/>
      <c r="C33" s="49"/>
      <c r="D33" s="22"/>
      <c r="E33" s="43"/>
      <c r="F33" s="43"/>
      <c r="G33" s="22"/>
      <c r="H33" s="21"/>
      <c r="I33" s="56"/>
      <c r="J33" s="22"/>
      <c r="K33" s="56"/>
      <c r="L33" s="22"/>
      <c r="M33" s="22"/>
      <c r="N33" s="22"/>
      <c r="O33" s="22"/>
      <c r="P33" s="41"/>
      <c r="Q33" s="44"/>
      <c r="R33" s="41"/>
      <c r="S33" s="22"/>
      <c r="T33" s="41"/>
      <c r="U33" s="41"/>
      <c r="V33" s="41"/>
      <c r="W33" s="41"/>
      <c r="X33" s="41"/>
      <c r="Y33" s="57"/>
      <c r="Z33" s="60"/>
      <c r="AA33" s="59"/>
      <c r="AB33" s="59"/>
      <c r="AC33" s="24"/>
      <c r="AD33" s="24"/>
      <c r="AE33" s="24"/>
      <c r="AF33" s="22"/>
      <c r="AG33" s="22"/>
      <c r="AH33" s="22"/>
      <c r="AI33" s="22"/>
      <c r="AJ33" s="22"/>
      <c r="AK33" s="22"/>
    </row>
    <row r="34" spans="1:37" s="17" customFormat="1" ht="15.75" x14ac:dyDescent="0.25">
      <c r="A34" s="22"/>
      <c r="B34" s="22"/>
      <c r="C34" s="49"/>
      <c r="D34" s="22"/>
      <c r="E34" s="43"/>
      <c r="F34" s="43"/>
      <c r="G34" s="22"/>
      <c r="H34" s="21"/>
      <c r="I34" s="44"/>
      <c r="J34" s="41"/>
      <c r="K34" s="44"/>
      <c r="L34" s="41"/>
      <c r="M34" s="41"/>
      <c r="N34" s="22"/>
      <c r="O34" s="41"/>
      <c r="P34" s="41"/>
      <c r="Q34" s="44"/>
      <c r="R34" s="41"/>
      <c r="S34" s="41"/>
      <c r="T34" s="33"/>
      <c r="U34" s="33"/>
      <c r="V34" s="33"/>
      <c r="W34" s="44"/>
      <c r="X34" s="44"/>
      <c r="Y34" s="33"/>
      <c r="Z34" s="33"/>
      <c r="AA34" s="33"/>
      <c r="AB34" s="33"/>
      <c r="AC34" s="33"/>
      <c r="AD34" s="33"/>
      <c r="AE34" s="33"/>
      <c r="AF34" s="33"/>
      <c r="AG34" s="41"/>
      <c r="AH34" s="47"/>
      <c r="AI34" s="46"/>
      <c r="AJ34" s="41"/>
      <c r="AK34" s="33"/>
    </row>
    <row r="35" spans="1:37" s="14" customFormat="1" ht="15.75" x14ac:dyDescent="0.25">
      <c r="A35" s="22"/>
      <c r="B35" s="20"/>
      <c r="C35" s="49"/>
      <c r="D35" s="28"/>
      <c r="E35" s="22"/>
      <c r="F35" s="22"/>
      <c r="G35" s="22"/>
      <c r="H35" s="21"/>
      <c r="I35" s="44"/>
      <c r="J35" s="41"/>
      <c r="K35" s="44"/>
      <c r="L35" s="41"/>
      <c r="M35" s="41"/>
      <c r="N35" s="41"/>
      <c r="O35" s="41"/>
      <c r="P35" s="41"/>
      <c r="Q35" s="44"/>
      <c r="R35" s="41"/>
      <c r="S35" s="41"/>
      <c r="T35" s="33"/>
      <c r="U35" s="33"/>
      <c r="V35" s="33"/>
      <c r="W35" s="33"/>
      <c r="X35" s="33"/>
      <c r="Y35" s="33"/>
      <c r="Z35" s="33"/>
      <c r="AA35" s="41"/>
      <c r="AB35" s="46"/>
      <c r="AC35" s="36"/>
      <c r="AD35" s="36"/>
      <c r="AE35" s="36"/>
      <c r="AF35" s="22"/>
      <c r="AG35" s="41"/>
      <c r="AH35" s="41"/>
      <c r="AI35" s="46"/>
      <c r="AJ35" s="41"/>
      <c r="AK35" s="33"/>
    </row>
    <row r="36" spans="1:37" s="14" customFormat="1" ht="15.75" x14ac:dyDescent="0.25">
      <c r="A36" s="22"/>
      <c r="B36" s="20"/>
      <c r="C36" s="49"/>
      <c r="D36" s="28"/>
      <c r="E36" s="22"/>
      <c r="F36" s="22"/>
      <c r="G36" s="22"/>
      <c r="H36" s="21"/>
      <c r="I36" s="56"/>
      <c r="J36" s="22"/>
      <c r="K36" s="56"/>
      <c r="L36" s="22"/>
      <c r="M36" s="22"/>
      <c r="N36" s="22"/>
      <c r="O36" s="22"/>
      <c r="P36" s="41"/>
      <c r="Q36" s="44"/>
      <c r="R36" s="41"/>
      <c r="S36" s="22"/>
      <c r="T36" s="21"/>
      <c r="U36" s="21"/>
      <c r="V36" s="21"/>
      <c r="W36" s="21"/>
      <c r="X36" s="21"/>
      <c r="Y36" s="22"/>
      <c r="Z36" s="61"/>
      <c r="AA36" s="25"/>
      <c r="AB36" s="25"/>
      <c r="AC36" s="24"/>
      <c r="AD36" s="24"/>
      <c r="AE36" s="24"/>
      <c r="AF36" s="22"/>
      <c r="AG36" s="22"/>
      <c r="AH36" s="22"/>
      <c r="AI36" s="25"/>
      <c r="AJ36" s="22"/>
      <c r="AK36" s="21"/>
    </row>
    <row r="37" spans="1:37" ht="15.75" x14ac:dyDescent="0.25">
      <c r="A37" s="22"/>
      <c r="B37" s="20"/>
      <c r="C37" s="49"/>
      <c r="D37" s="28"/>
      <c r="E37" s="22"/>
      <c r="F37" s="22"/>
      <c r="G37" s="22"/>
      <c r="H37" s="21"/>
      <c r="I37" s="56"/>
      <c r="J37" s="22"/>
      <c r="K37" s="56"/>
      <c r="L37" s="22"/>
      <c r="M37" s="22"/>
      <c r="N37" s="22"/>
      <c r="O37" s="22"/>
      <c r="P37" s="41"/>
      <c r="Q37" s="44"/>
      <c r="R37" s="41"/>
      <c r="S37" s="22"/>
      <c r="T37" s="21"/>
      <c r="U37" s="21"/>
      <c r="V37" s="21"/>
      <c r="W37" s="21"/>
      <c r="X37" s="21"/>
      <c r="Y37" s="22"/>
      <c r="Z37" s="21"/>
      <c r="AA37" s="25"/>
      <c r="AB37" s="25"/>
      <c r="AC37" s="24"/>
      <c r="AD37" s="24"/>
      <c r="AE37" s="24"/>
      <c r="AF37" s="22"/>
      <c r="AG37" s="22"/>
      <c r="AH37" s="22"/>
      <c r="AI37" s="25"/>
      <c r="AJ37" s="22"/>
      <c r="AK37" s="21"/>
    </row>
    <row r="38" spans="1:37" ht="15.75" x14ac:dyDescent="0.25">
      <c r="A38" s="22"/>
      <c r="B38" s="20"/>
      <c r="C38" s="49"/>
      <c r="D38" s="28"/>
      <c r="E38" s="22"/>
      <c r="F38" s="22"/>
      <c r="G38" s="22"/>
      <c r="H38" s="21"/>
      <c r="I38" s="44"/>
      <c r="J38" s="41"/>
      <c r="K38" s="44"/>
      <c r="L38" s="41"/>
      <c r="M38" s="41"/>
      <c r="N38" s="41"/>
      <c r="O38" s="41"/>
      <c r="P38" s="41"/>
      <c r="Q38" s="44"/>
      <c r="R38" s="41"/>
      <c r="S38" s="22"/>
      <c r="T38" s="33"/>
      <c r="U38" s="41"/>
      <c r="V38" s="41"/>
      <c r="W38" s="44"/>
      <c r="X38" s="41"/>
      <c r="Y38" s="51"/>
      <c r="Z38" s="52"/>
      <c r="AA38" s="33"/>
      <c r="AB38" s="33"/>
      <c r="AC38" s="33"/>
      <c r="AD38" s="33"/>
      <c r="AE38" s="33"/>
      <c r="AF38" s="41"/>
      <c r="AG38" s="41"/>
      <c r="AH38" s="47"/>
      <c r="AI38" s="46"/>
      <c r="AJ38" s="41"/>
      <c r="AK38" s="33"/>
    </row>
    <row r="39" spans="1:37" ht="15.75" x14ac:dyDescent="0.25">
      <c r="A39" s="22"/>
      <c r="B39" s="20"/>
      <c r="C39" s="49"/>
      <c r="D39" s="22"/>
      <c r="E39" s="22"/>
      <c r="F39" s="22"/>
      <c r="G39" s="22"/>
      <c r="H39" s="21"/>
      <c r="I39" s="44"/>
      <c r="J39" s="41"/>
      <c r="K39" s="44"/>
      <c r="L39" s="41"/>
      <c r="M39" s="41"/>
      <c r="N39" s="41"/>
      <c r="O39" s="41"/>
      <c r="P39" s="41"/>
      <c r="Q39" s="44"/>
      <c r="R39" s="41"/>
      <c r="S39" s="41"/>
      <c r="T39" s="37"/>
      <c r="U39" s="41"/>
      <c r="V39" s="41"/>
      <c r="W39" s="41"/>
      <c r="X39" s="41"/>
      <c r="Y39" s="51"/>
      <c r="Z39" s="52"/>
      <c r="AA39" s="46"/>
      <c r="AB39" s="46"/>
      <c r="AC39" s="46"/>
      <c r="AD39" s="46"/>
      <c r="AE39" s="46"/>
      <c r="AF39" s="33"/>
      <c r="AG39" s="41"/>
      <c r="AH39" s="41"/>
      <c r="AI39" s="46"/>
      <c r="AJ39" s="41"/>
      <c r="AK39" s="33"/>
    </row>
    <row r="40" spans="1:37" ht="15.75" x14ac:dyDescent="0.25">
      <c r="A40" s="22"/>
      <c r="B40" s="20"/>
      <c r="C40" s="49"/>
      <c r="D40" s="22"/>
      <c r="E40" s="22"/>
      <c r="F40" s="22"/>
      <c r="G40" s="22"/>
      <c r="H40" s="21"/>
      <c r="I40" s="44"/>
      <c r="J40" s="41"/>
      <c r="K40" s="44"/>
      <c r="L40" s="41"/>
      <c r="M40" s="41"/>
      <c r="N40" s="41"/>
      <c r="O40" s="41"/>
      <c r="P40" s="41"/>
      <c r="Q40" s="44"/>
      <c r="R40" s="41"/>
      <c r="S40" s="41"/>
      <c r="T40" s="37"/>
      <c r="U40" s="44"/>
      <c r="V40" s="41"/>
      <c r="W40" s="44"/>
      <c r="X40" s="44"/>
      <c r="Y40" s="51"/>
      <c r="Z40" s="52"/>
      <c r="AA40" s="36"/>
      <c r="AB40" s="36"/>
      <c r="AC40" s="36"/>
      <c r="AD40" s="36"/>
      <c r="AE40" s="36"/>
      <c r="AF40" s="33"/>
      <c r="AG40" s="41"/>
      <c r="AH40" s="41"/>
      <c r="AI40" s="46"/>
      <c r="AJ40" s="41"/>
      <c r="AK40" s="33"/>
    </row>
    <row r="41" spans="1:37" ht="15.75" x14ac:dyDescent="0.25">
      <c r="A41" s="21"/>
      <c r="B41" s="21"/>
      <c r="C41" s="21"/>
      <c r="D41" s="62"/>
      <c r="E41" s="63"/>
      <c r="F41" s="21"/>
      <c r="G41" s="22"/>
      <c r="H41" s="62"/>
      <c r="I41" s="62"/>
      <c r="J41" s="62"/>
      <c r="K41" s="64"/>
      <c r="L41" s="62"/>
      <c r="M41" s="62"/>
      <c r="N41" s="62"/>
      <c r="O41" s="62"/>
      <c r="P41" s="65"/>
      <c r="Q41" s="66"/>
      <c r="R41" s="65"/>
      <c r="S41" s="62"/>
      <c r="T41" s="62"/>
      <c r="U41" s="67"/>
      <c r="V41" s="62"/>
      <c r="W41" s="67"/>
      <c r="X41" s="64"/>
      <c r="Y41" s="62"/>
      <c r="Z41" s="19"/>
      <c r="AA41" s="68"/>
      <c r="AB41" s="68"/>
      <c r="AC41" s="68"/>
      <c r="AD41" s="68"/>
      <c r="AE41" s="68"/>
      <c r="AF41" s="21"/>
      <c r="AG41" s="62"/>
      <c r="AH41" s="62"/>
      <c r="AI41" s="62"/>
      <c r="AJ41" s="62"/>
      <c r="AK41" s="22"/>
    </row>
    <row r="42" spans="1:37" ht="15.75" x14ac:dyDescent="0.25">
      <c r="A42" s="21"/>
      <c r="B42" s="21"/>
      <c r="C42" s="21"/>
      <c r="D42" s="62"/>
      <c r="E42" s="63"/>
      <c r="F42" s="21"/>
      <c r="G42" s="22"/>
      <c r="H42" s="62"/>
      <c r="I42" s="62"/>
      <c r="J42" s="62"/>
      <c r="K42" s="64"/>
      <c r="L42" s="62"/>
      <c r="M42" s="62"/>
      <c r="N42" s="62"/>
      <c r="O42" s="62"/>
      <c r="P42" s="65"/>
      <c r="Q42" s="66"/>
      <c r="R42" s="69"/>
      <c r="S42" s="62"/>
      <c r="T42" s="62"/>
      <c r="U42" s="62"/>
      <c r="V42" s="62"/>
      <c r="W42" s="62"/>
      <c r="X42" s="64"/>
      <c r="Y42" s="62"/>
      <c r="Z42" s="19"/>
      <c r="AA42" s="68"/>
      <c r="AB42" s="68"/>
      <c r="AC42" s="68"/>
      <c r="AD42" s="68"/>
      <c r="AE42" s="68"/>
      <c r="AF42" s="21"/>
      <c r="AG42" s="62"/>
      <c r="AH42" s="62"/>
      <c r="AI42" s="62"/>
      <c r="AJ42" s="62"/>
      <c r="AK42" s="22"/>
    </row>
    <row r="43" spans="1:37" ht="15.75" x14ac:dyDescent="0.25">
      <c r="A43" s="21"/>
      <c r="B43" s="21"/>
      <c r="C43" s="21"/>
      <c r="D43" s="62"/>
      <c r="E43" s="63"/>
      <c r="F43" s="21"/>
      <c r="G43" s="22"/>
      <c r="H43" s="62"/>
      <c r="I43" s="62"/>
      <c r="J43" s="62"/>
      <c r="K43" s="64"/>
      <c r="L43" s="62"/>
      <c r="M43" s="62"/>
      <c r="N43" s="62"/>
      <c r="O43" s="62"/>
      <c r="P43" s="65"/>
      <c r="Q43" s="66"/>
      <c r="R43" s="65"/>
      <c r="S43" s="62"/>
      <c r="T43" s="62"/>
      <c r="U43" s="62"/>
      <c r="V43" s="62"/>
      <c r="W43" s="62"/>
      <c r="X43" s="64"/>
      <c r="Y43" s="62"/>
      <c r="Z43" s="19"/>
      <c r="AA43" s="68"/>
      <c r="AB43" s="68"/>
      <c r="AC43" s="68"/>
      <c r="AD43" s="68"/>
      <c r="AE43" s="68"/>
      <c r="AF43" s="21"/>
      <c r="AG43" s="62"/>
      <c r="AH43" s="62"/>
      <c r="AI43" s="62"/>
      <c r="AJ43" s="62"/>
      <c r="AK43" s="22"/>
    </row>
    <row r="44" spans="1:37" ht="15.75" x14ac:dyDescent="0.25">
      <c r="A44" s="21"/>
      <c r="B44" s="21"/>
      <c r="C44" s="21"/>
      <c r="D44" s="62"/>
      <c r="E44" s="63"/>
      <c r="F44" s="21"/>
      <c r="G44" s="22"/>
      <c r="H44" s="62"/>
      <c r="I44" s="62"/>
      <c r="J44" s="62"/>
      <c r="K44" s="64"/>
      <c r="L44" s="62"/>
      <c r="M44" s="62"/>
      <c r="N44" s="62"/>
      <c r="O44" s="62"/>
      <c r="P44" s="65"/>
      <c r="Q44" s="66"/>
      <c r="R44" s="69"/>
      <c r="S44" s="62"/>
      <c r="T44" s="62"/>
      <c r="U44" s="62"/>
      <c r="V44" s="62"/>
      <c r="W44" s="62"/>
      <c r="X44" s="64"/>
      <c r="Y44" s="62"/>
      <c r="Z44" s="19"/>
      <c r="AA44" s="68"/>
      <c r="AB44" s="68"/>
      <c r="AC44" s="68"/>
      <c r="AD44" s="68"/>
      <c r="AE44" s="68"/>
      <c r="AF44" s="21"/>
      <c r="AG44" s="62"/>
      <c r="AH44" s="62"/>
      <c r="AI44" s="62"/>
      <c r="AJ44" s="62"/>
      <c r="AK44" s="22"/>
    </row>
    <row r="45" spans="1:37" ht="15.75" x14ac:dyDescent="0.25">
      <c r="A45" s="21"/>
      <c r="B45" s="21"/>
      <c r="C45" s="21"/>
      <c r="D45" s="62"/>
      <c r="E45" s="63"/>
      <c r="F45" s="21"/>
      <c r="G45" s="22"/>
      <c r="H45" s="62"/>
      <c r="I45" s="62"/>
      <c r="J45" s="62"/>
      <c r="K45" s="64"/>
      <c r="L45" s="62"/>
      <c r="M45" s="62"/>
      <c r="N45" s="62"/>
      <c r="O45" s="62"/>
      <c r="P45" s="65"/>
      <c r="Q45" s="66"/>
      <c r="R45" s="65"/>
      <c r="S45" s="62"/>
      <c r="T45" s="62"/>
      <c r="U45" s="62"/>
      <c r="V45" s="62"/>
      <c r="W45" s="62"/>
      <c r="X45" s="64"/>
      <c r="Y45" s="62"/>
      <c r="Z45" s="19"/>
      <c r="AA45" s="68"/>
      <c r="AB45" s="68"/>
      <c r="AC45" s="68"/>
      <c r="AD45" s="68"/>
      <c r="AE45" s="68"/>
      <c r="AF45" s="21"/>
      <c r="AG45" s="62"/>
      <c r="AH45" s="62"/>
      <c r="AI45" s="62"/>
      <c r="AJ45" s="62"/>
      <c r="AK45" s="22"/>
    </row>
    <row r="46" spans="1:37" ht="15.75" x14ac:dyDescent="0.25">
      <c r="A46" s="21"/>
      <c r="B46" s="21"/>
      <c r="C46" s="21"/>
      <c r="D46" s="62"/>
      <c r="E46" s="63"/>
      <c r="F46" s="21"/>
      <c r="G46" s="22"/>
      <c r="H46" s="62"/>
      <c r="I46" s="62"/>
      <c r="J46" s="62"/>
      <c r="K46" s="64"/>
      <c r="L46" s="62"/>
      <c r="M46" s="62"/>
      <c r="N46" s="62"/>
      <c r="O46" s="62"/>
      <c r="P46" s="65"/>
      <c r="Q46" s="66"/>
      <c r="R46" s="65"/>
      <c r="S46" s="62"/>
      <c r="T46" s="62"/>
      <c r="U46" s="62"/>
      <c r="V46" s="62"/>
      <c r="W46" s="62"/>
      <c r="X46" s="64"/>
      <c r="Y46" s="62"/>
      <c r="Z46" s="19"/>
      <c r="AA46" s="68"/>
      <c r="AB46" s="68"/>
      <c r="AC46" s="68"/>
      <c r="AD46" s="68"/>
      <c r="AE46" s="68"/>
      <c r="AF46" s="21"/>
      <c r="AG46" s="62"/>
      <c r="AH46" s="62"/>
      <c r="AI46" s="62"/>
      <c r="AJ46" s="62"/>
      <c r="AK46" s="22"/>
    </row>
    <row r="47" spans="1:37" ht="15.75" x14ac:dyDescent="0.25">
      <c r="A47" s="21"/>
      <c r="B47" s="21"/>
      <c r="C47" s="21"/>
      <c r="D47" s="62"/>
      <c r="E47" s="63"/>
      <c r="F47" s="21"/>
      <c r="G47" s="22"/>
      <c r="H47" s="62"/>
      <c r="I47" s="62"/>
      <c r="J47" s="62"/>
      <c r="K47" s="64"/>
      <c r="L47" s="62"/>
      <c r="M47" s="62"/>
      <c r="N47" s="62"/>
      <c r="O47" s="62"/>
      <c r="P47" s="65"/>
      <c r="Q47" s="66"/>
      <c r="R47" s="65"/>
      <c r="S47" s="62"/>
      <c r="T47" s="62"/>
      <c r="U47" s="62"/>
      <c r="V47" s="62"/>
      <c r="W47" s="62"/>
      <c r="X47" s="64"/>
      <c r="Y47" s="62"/>
      <c r="Z47" s="19"/>
      <c r="AA47" s="68"/>
      <c r="AB47" s="68"/>
      <c r="AC47" s="68"/>
      <c r="AD47" s="68"/>
      <c r="AE47" s="68"/>
      <c r="AF47" s="21"/>
      <c r="AG47" s="62"/>
      <c r="AH47" s="62"/>
      <c r="AI47" s="62"/>
      <c r="AJ47" s="62"/>
      <c r="AK47" s="22"/>
    </row>
    <row r="48" spans="1:37" ht="15.75" x14ac:dyDescent="0.25">
      <c r="A48" s="21"/>
      <c r="B48" s="21"/>
      <c r="C48" s="21"/>
      <c r="D48" s="62"/>
      <c r="E48" s="63"/>
      <c r="F48" s="21"/>
      <c r="G48" s="22"/>
      <c r="H48" s="62"/>
      <c r="I48" s="62"/>
      <c r="J48" s="62"/>
      <c r="K48" s="64"/>
      <c r="L48" s="62"/>
      <c r="M48" s="62"/>
      <c r="N48" s="62"/>
      <c r="O48" s="62"/>
      <c r="P48" s="65"/>
      <c r="Q48" s="66"/>
      <c r="R48" s="69"/>
      <c r="S48" s="62"/>
      <c r="T48" s="62"/>
      <c r="U48" s="62"/>
      <c r="V48" s="62"/>
      <c r="W48" s="62"/>
      <c r="X48" s="64"/>
      <c r="Y48" s="62"/>
      <c r="Z48" s="19"/>
      <c r="AA48" s="68"/>
      <c r="AB48" s="68"/>
      <c r="AC48" s="68"/>
      <c r="AD48" s="68"/>
      <c r="AE48" s="68"/>
      <c r="AF48" s="21"/>
      <c r="AG48" s="62"/>
      <c r="AH48" s="62"/>
      <c r="AI48" s="62"/>
      <c r="AJ48" s="62"/>
      <c r="AK48" s="22"/>
    </row>
    <row r="49" spans="1:37" x14ac:dyDescent="0.25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</row>
    <row r="50" spans="1:37" x14ac:dyDescent="0.25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</row>
    <row r="51" spans="1:37" x14ac:dyDescent="0.25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</row>
    <row r="52" spans="1:37" x14ac:dyDescent="0.25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</row>
    <row r="53" spans="1:37" x14ac:dyDescent="0.25">
      <c r="A53" s="70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</row>
  </sheetData>
  <protectedRanges>
    <protectedRange password="CAA8" sqref="B6024:B6030" name="SAP_Приказы_39_1_2_2_3_2_1_1" securityDescriptor="O:WDG:WDD:(A;;CC;;;S-1-5-21-3255430460-1944788148-1967187471-2902)(A;;CC;;;S-1-5-21-3255430460-1944788148-1967187471-2159)"/>
    <protectedRange password="CAA8" sqref="G6024:G6030" name="СДГ_1_2_3_1_1_1" securityDescriptor="O:WDG:WDD:(A;;CC;;;S-1-5-21-3255430460-1944788148-1967187471-2893)(A;;CC;;;S-1-5-21-3255430460-1944788148-1967187471-2902)(A;;CC;;;S-1-5-21-3255430460-1944788148-1967187471-2159)(A;;CC;;;S-1-5-21-3255430460-1944788148-1967187471-9343)(A;;CC;;;S-1-5-21-3255430460-1944788148-1967187471-9720)(A;;CC;;;S-1-5-21-3255430460-1944788148-1967187471-9756)"/>
  </protectedRanges>
  <customSheetViews>
    <customSheetView guid="{AED1A64F-BECA-4BDA-8F6C-07D614CD525D}" scale="115" showAutoFilter="1" topLeftCell="AB1">
      <pane ySplit="6" topLeftCell="A8053" activePane="bottomLeft" state="frozen"/>
      <selection pane="bottomLeft" activeCell="AM8059" sqref="AM8059"/>
      <pageMargins left="0.7" right="0.7" top="0.75" bottom="0.75" header="0.3" footer="0.3"/>
      <pageSetup paperSize="9" orientation="portrait" r:id="rId1"/>
      <autoFilter ref="A6:DA9141"/>
    </customSheetView>
    <customSheetView guid="{F622B4E2-D29C-4702-B529-D25D5A0FF1AC}" scale="115" showAutoFilter="1" topLeftCell="AJ1">
      <pane ySplit="6" topLeftCell="A7" activePane="bottomLeft" state="frozen"/>
      <selection pane="bottomLeft" activeCell="AL7" sqref="AL7"/>
      <pageMargins left="0.7" right="0.7" top="0.75" bottom="0.75" header="0.3" footer="0.3"/>
      <pageSetup paperSize="9" orientation="portrait" r:id="rId2"/>
      <autoFilter ref="A6:DA9141"/>
    </customSheetView>
    <customSheetView guid="{13171DDA-D9F7-43EE-A097-E6D21A7D69D6}" scale="115" showAutoFilter="1" hiddenColumns="1">
      <pane ySplit="6" topLeftCell="A7" activePane="bottomLeft" state="frozen"/>
      <selection pane="bottomLeft" activeCell="A124" sqref="A124:BM4403"/>
      <pageMargins left="0.7" right="0.7" top="0.75" bottom="0.75" header="0.3" footer="0.3"/>
      <pageSetup paperSize="9" orientation="portrait" r:id="rId3"/>
      <autoFilter ref="A6:CW4562"/>
    </customSheetView>
    <customSheetView guid="{E1AE854E-0D08-43E5-B12E-12BD6AD7DA6B}" scale="115" showAutoFilter="1">
      <pane ySplit="6" topLeftCell="A7" activePane="bottomLeft" state="frozen"/>
      <selection pane="bottomLeft" activeCell="A7" sqref="A7"/>
      <pageMargins left="0.7" right="0.7" top="0.75" bottom="0.75" header="0.3" footer="0.3"/>
      <pageSetup paperSize="9" orientation="portrait" r:id="rId4"/>
      <autoFilter ref="A6:CW4562"/>
    </customSheetView>
  </customSheetViews>
  <mergeCells count="75">
    <mergeCell ref="AF5:AF6"/>
    <mergeCell ref="Y5:Z5"/>
    <mergeCell ref="V3:V6"/>
    <mergeCell ref="W3:W6"/>
    <mergeCell ref="B12:B13"/>
    <mergeCell ref="C12:C13"/>
    <mergeCell ref="D12:D13"/>
    <mergeCell ref="I3:I6"/>
    <mergeCell ref="U3:U6"/>
    <mergeCell ref="R3:R6"/>
    <mergeCell ref="D3:D6"/>
    <mergeCell ref="B4:B6"/>
    <mergeCell ref="C4:C6"/>
    <mergeCell ref="A8:AK8"/>
    <mergeCell ref="X3:X6"/>
    <mergeCell ref="G3:G6"/>
    <mergeCell ref="H3:H6"/>
    <mergeCell ref="B3:C3"/>
    <mergeCell ref="Q3:Q6"/>
    <mergeCell ref="AK3:AK6"/>
    <mergeCell ref="AG5:AG6"/>
    <mergeCell ref="AH5:AH6"/>
    <mergeCell ref="J3:J6"/>
    <mergeCell ref="K3:K6"/>
    <mergeCell ref="S3:S6"/>
    <mergeCell ref="T3:T6"/>
    <mergeCell ref="AG3:AJ4"/>
    <mergeCell ref="Y3:AF4"/>
    <mergeCell ref="AA5:AB5"/>
    <mergeCell ref="AC5:AC6"/>
    <mergeCell ref="AD5:AE5"/>
    <mergeCell ref="D14:D21"/>
    <mergeCell ref="C14:C21"/>
    <mergeCell ref="B14:B21"/>
    <mergeCell ref="A14:A21"/>
    <mergeCell ref="A1:AK1"/>
    <mergeCell ref="L3:M4"/>
    <mergeCell ref="N3:N6"/>
    <mergeCell ref="L5:L6"/>
    <mergeCell ref="M5:M6"/>
    <mergeCell ref="P3:P6"/>
    <mergeCell ref="O3:O6"/>
    <mergeCell ref="AI5:AI6"/>
    <mergeCell ref="AJ5:AJ6"/>
    <mergeCell ref="A3:A6"/>
    <mergeCell ref="E3:E6"/>
    <mergeCell ref="F3:F6"/>
    <mergeCell ref="I14:I21"/>
    <mergeCell ref="H14:H21"/>
    <mergeCell ref="G14:G21"/>
    <mergeCell ref="F14:F21"/>
    <mergeCell ref="E14:E21"/>
    <mergeCell ref="N14:N21"/>
    <mergeCell ref="M14:M21"/>
    <mergeCell ref="L14:L21"/>
    <mergeCell ref="K14:K21"/>
    <mergeCell ref="J14:J21"/>
    <mergeCell ref="S14:S21"/>
    <mergeCell ref="T14:T21"/>
    <mergeCell ref="U14:U21"/>
    <mergeCell ref="V14:V21"/>
    <mergeCell ref="W14:W21"/>
    <mergeCell ref="Y14:Y21"/>
    <mergeCell ref="Z14:Z21"/>
    <mergeCell ref="AA14:AA21"/>
    <mergeCell ref="AB14:AB21"/>
    <mergeCell ref="AC14:AC21"/>
    <mergeCell ref="AI14:AI21"/>
    <mergeCell ref="AJ14:AJ21"/>
    <mergeCell ref="AK14:AK21"/>
    <mergeCell ref="AD14:AD21"/>
    <mergeCell ref="AE14:AE21"/>
    <mergeCell ref="AF14:AF21"/>
    <mergeCell ref="AG14:AG21"/>
    <mergeCell ref="AH14:AH21"/>
  </mergeCells>
  <hyperlinks>
    <hyperlink ref="Z13" r:id="rId5"/>
    <hyperlink ref="Z14" r:id="rId6"/>
  </hyperlinks>
  <printOptions horizontalCentered="1"/>
  <pageMargins left="0" right="0" top="0.39370078740157483" bottom="0" header="0.19685039370078741" footer="0"/>
  <pageSetup paperSize="8" scale="36" orientation="landscape" r:id="rId7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3 квартал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Тамбиев Т.Х.</dc:creator>
  <cp:lastModifiedBy>Гаврилова Анастасия</cp:lastModifiedBy>
  <cp:lastPrinted>2017-05-05T02:22:28Z</cp:lastPrinted>
  <dcterms:created xsi:type="dcterms:W3CDTF">2011-11-18T07:59:33Z</dcterms:created>
  <dcterms:modified xsi:type="dcterms:W3CDTF">2019-10-21T04:28:55Z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