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GONCHAR\Documents\ГП Энергоэфф. и разв. эн. 2012-2021\Отчет за 9 м. 2019\"/>
    </mc:Choice>
  </mc:AlternateContent>
  <bookViews>
    <workbookView xWindow="120" yWindow="768" windowWidth="11340" windowHeight="8172"/>
  </bookViews>
  <sheets>
    <sheet name="прил.12" sheetId="7" r:id="rId1"/>
    <sheet name="прил.14 (2)" sheetId="14" state="hidden" r:id="rId2"/>
    <sheet name="прил.13" sheetId="20" r:id="rId3"/>
    <sheet name="прил.14 " sheetId="19" r:id="rId4"/>
    <sheet name="прил. 15" sheetId="13" r:id="rId5"/>
    <sheet name="пр17" sheetId="12" state="hidden" r:id="rId6"/>
  </sheets>
  <externalReferences>
    <externalReference r:id="rId7"/>
  </externalReferences>
  <definedNames>
    <definedName name="_xlnm.Print_Titles" localSheetId="5">пр17!$10:$13</definedName>
    <definedName name="_xlnm.Print_Titles" localSheetId="4">'прил. 15'!$9:$12</definedName>
    <definedName name="_xlnm.Print_Titles" localSheetId="0">прил.12!$8:$10</definedName>
    <definedName name="_xlnm.Print_Titles" localSheetId="2">прил.13!$8:$10</definedName>
    <definedName name="_xlnm.Print_Titles" localSheetId="3">'прил.14 '!$9:$11</definedName>
    <definedName name="_xlnm.Print_Titles" localSheetId="1">'прил.14 (2)'!$8:$10</definedName>
    <definedName name="_xlnm.Print_Area" localSheetId="4">'прил. 15'!$A$1:$I$32</definedName>
    <definedName name="_xlnm.Print_Area" localSheetId="0">прил.12!$A$1:$G$69</definedName>
    <definedName name="_xlnm.Print_Area" localSheetId="2">прил.13!$A$1:$K$62</definedName>
    <definedName name="_xlnm.Print_Area" localSheetId="3">'прил.14 '!$A$1:$H$83</definedName>
    <definedName name="_xlnm.Print_Area" localSheetId="1">'прил.14 (2)'!$A$1:$K$56</definedName>
  </definedNames>
  <calcPr calcId="152511"/>
</workbook>
</file>

<file path=xl/calcChain.xml><?xml version="1.0" encoding="utf-8"?>
<calcChain xmlns="http://schemas.openxmlformats.org/spreadsheetml/2006/main">
  <c r="H26" i="19" l="1"/>
  <c r="G26" i="19"/>
  <c r="F26" i="19"/>
  <c r="H25" i="19"/>
  <c r="H24" i="19" s="1"/>
  <c r="F25" i="19"/>
  <c r="G25" i="19" s="1"/>
  <c r="G24" i="19" s="1"/>
  <c r="H64" i="19"/>
  <c r="H62" i="19" s="1"/>
  <c r="H61" i="19" s="1"/>
  <c r="G64" i="19"/>
  <c r="G62" i="19" s="1"/>
  <c r="G61" i="19" s="1"/>
  <c r="F64" i="19"/>
  <c r="F62" i="19"/>
  <c r="F61" i="19" s="1"/>
  <c r="F24" i="19" l="1"/>
  <c r="D80" i="19"/>
  <c r="H44" i="19"/>
  <c r="H43" i="19" s="1"/>
  <c r="G44" i="19"/>
  <c r="G43" i="19" s="1"/>
  <c r="F44" i="19"/>
  <c r="F43" i="19"/>
  <c r="E43" i="19"/>
  <c r="D43" i="19"/>
  <c r="H41" i="19"/>
  <c r="G41" i="19"/>
  <c r="F41" i="19"/>
  <c r="H39" i="19"/>
  <c r="G39" i="19"/>
  <c r="F39" i="19"/>
  <c r="E39" i="19"/>
  <c r="D39" i="19"/>
  <c r="H37" i="19"/>
  <c r="G37" i="19"/>
  <c r="F37" i="19"/>
  <c r="E37" i="19"/>
  <c r="D37" i="19"/>
  <c r="H36" i="19"/>
  <c r="H29" i="19" s="1"/>
  <c r="H28" i="19" s="1"/>
  <c r="G36" i="19"/>
  <c r="F36" i="19"/>
  <c r="F35" i="19" s="1"/>
  <c r="G35" i="19"/>
  <c r="E35" i="19"/>
  <c r="D35" i="19"/>
  <c r="H33" i="19"/>
  <c r="G33" i="19"/>
  <c r="F33" i="19"/>
  <c r="E33" i="19"/>
  <c r="D33" i="19"/>
  <c r="F31" i="19"/>
  <c r="E31" i="19"/>
  <c r="E30" i="19" s="1"/>
  <c r="D31" i="19"/>
  <c r="F30" i="19"/>
  <c r="D30" i="19"/>
  <c r="G29" i="19"/>
  <c r="G28" i="19" s="1"/>
  <c r="E29" i="19"/>
  <c r="E28" i="19" s="1"/>
  <c r="D29" i="19"/>
  <c r="D18" i="19" s="1"/>
  <c r="D17" i="19" s="1"/>
  <c r="E27" i="19"/>
  <c r="E26" i="19"/>
  <c r="D26" i="19"/>
  <c r="E25" i="19"/>
  <c r="E24" i="19"/>
  <c r="D24" i="19"/>
  <c r="G22" i="19"/>
  <c r="G21" i="19" s="1"/>
  <c r="F22" i="19"/>
  <c r="F19" i="19" s="1"/>
  <c r="E22" i="19"/>
  <c r="D22" i="19"/>
  <c r="D19" i="19" s="1"/>
  <c r="E21" i="19"/>
  <c r="D21" i="19"/>
  <c r="E19" i="19"/>
  <c r="F18" i="19"/>
  <c r="I65" i="20"/>
  <c r="K65" i="20" s="1"/>
  <c r="H65" i="20"/>
  <c r="H62" i="20" s="1"/>
  <c r="H17" i="20" s="1"/>
  <c r="F65" i="20"/>
  <c r="F64" i="20" s="1"/>
  <c r="J64" i="20"/>
  <c r="I64" i="20"/>
  <c r="H64" i="20"/>
  <c r="G64" i="20"/>
  <c r="E64" i="20"/>
  <c r="D64" i="20"/>
  <c r="J62" i="20"/>
  <c r="J61" i="20" s="1"/>
  <c r="I62" i="20"/>
  <c r="I17" i="20" s="1"/>
  <c r="G62" i="20"/>
  <c r="G61" i="20" s="1"/>
  <c r="E62" i="20"/>
  <c r="E61" i="20" s="1"/>
  <c r="D62" i="20"/>
  <c r="D17" i="20" s="1"/>
  <c r="F60" i="20"/>
  <c r="F56" i="20" s="1"/>
  <c r="K58" i="20"/>
  <c r="J58" i="20"/>
  <c r="I58" i="20"/>
  <c r="H58" i="20"/>
  <c r="G58" i="20"/>
  <c r="F58" i="20"/>
  <c r="E58" i="20"/>
  <c r="D58" i="20"/>
  <c r="K56" i="20"/>
  <c r="J56" i="20"/>
  <c r="I56" i="20"/>
  <c r="H56" i="20"/>
  <c r="G56" i="20"/>
  <c r="E56" i="20"/>
  <c r="D56" i="20"/>
  <c r="K55" i="20"/>
  <c r="J55" i="20"/>
  <c r="I55" i="20"/>
  <c r="K54" i="20" s="1"/>
  <c r="H55" i="20"/>
  <c r="H54" i="20" s="1"/>
  <c r="G55" i="20"/>
  <c r="G54" i="20" s="1"/>
  <c r="F55" i="20"/>
  <c r="E55" i="20"/>
  <c r="D55" i="20"/>
  <c r="J54" i="20"/>
  <c r="F54" i="20"/>
  <c r="D54" i="20"/>
  <c r="E52" i="20"/>
  <c r="F52" i="20" s="1"/>
  <c r="E51" i="20"/>
  <c r="F51" i="20" s="1"/>
  <c r="F19" i="20" s="1"/>
  <c r="E50" i="20"/>
  <c r="F50" i="20" s="1"/>
  <c r="K49" i="20"/>
  <c r="J49" i="20"/>
  <c r="I49" i="20"/>
  <c r="H49" i="20"/>
  <c r="G49" i="20"/>
  <c r="D49" i="20"/>
  <c r="E48" i="20"/>
  <c r="F48" i="20" s="1"/>
  <c r="F14" i="20" s="1"/>
  <c r="E47" i="20"/>
  <c r="F47" i="20" s="1"/>
  <c r="K46" i="20"/>
  <c r="J46" i="20"/>
  <c r="I46" i="20"/>
  <c r="H46" i="20"/>
  <c r="G46" i="20"/>
  <c r="D46" i="20"/>
  <c r="K44" i="20"/>
  <c r="J44" i="20"/>
  <c r="I44" i="20"/>
  <c r="H44" i="20"/>
  <c r="G44" i="20"/>
  <c r="F44" i="20"/>
  <c r="E44" i="20"/>
  <c r="D44" i="20"/>
  <c r="H42" i="20"/>
  <c r="I42" i="20" s="1"/>
  <c r="I15" i="20" s="1"/>
  <c r="E42" i="20"/>
  <c r="K41" i="20"/>
  <c r="J41" i="20"/>
  <c r="H41" i="20"/>
  <c r="G41" i="20"/>
  <c r="D41" i="20"/>
  <c r="E40" i="20"/>
  <c r="E38" i="20" s="1"/>
  <c r="H39" i="20"/>
  <c r="H38" i="20" s="1"/>
  <c r="E39" i="20"/>
  <c r="F39" i="20" s="1"/>
  <c r="K38" i="20"/>
  <c r="J38" i="20"/>
  <c r="G38" i="20"/>
  <c r="D38" i="20"/>
  <c r="H35" i="20"/>
  <c r="H34" i="20" s="1"/>
  <c r="F35" i="20"/>
  <c r="F34" i="20" s="1"/>
  <c r="E35" i="20"/>
  <c r="K34" i="20"/>
  <c r="K32" i="20" s="1"/>
  <c r="J34" i="20"/>
  <c r="G34" i="20"/>
  <c r="G32" i="20" s="1"/>
  <c r="E34" i="20"/>
  <c r="D34" i="20"/>
  <c r="D32" i="20" s="1"/>
  <c r="J32" i="20"/>
  <c r="E32" i="20"/>
  <c r="D31" i="20"/>
  <c r="D30" i="20"/>
  <c r="D29" i="20"/>
  <c r="D28" i="20"/>
  <c r="D27" i="20"/>
  <c r="D26" i="20"/>
  <c r="D25" i="20"/>
  <c r="D24" i="20"/>
  <c r="D23" i="20"/>
  <c r="D22" i="20"/>
  <c r="K20" i="20"/>
  <c r="J20" i="20"/>
  <c r="I20" i="20"/>
  <c r="H20" i="20"/>
  <c r="G20" i="20"/>
  <c r="F20" i="20"/>
  <c r="D20" i="20"/>
  <c r="K19" i="20"/>
  <c r="J19" i="20"/>
  <c r="I19" i="20"/>
  <c r="H19" i="20"/>
  <c r="G19" i="20"/>
  <c r="E19" i="20"/>
  <c r="D19" i="20"/>
  <c r="K18" i="20"/>
  <c r="J18" i="20"/>
  <c r="I18" i="20"/>
  <c r="H18" i="20"/>
  <c r="G18" i="20"/>
  <c r="E18" i="20"/>
  <c r="D18" i="20"/>
  <c r="K16" i="20"/>
  <c r="J16" i="20"/>
  <c r="G16" i="20"/>
  <c r="E16" i="20"/>
  <c r="D16" i="20"/>
  <c r="K15" i="20"/>
  <c r="J15" i="20"/>
  <c r="G15" i="20"/>
  <c r="D15" i="20"/>
  <c r="K14" i="20"/>
  <c r="J14" i="20"/>
  <c r="I14" i="20"/>
  <c r="H14" i="20"/>
  <c r="G14" i="20"/>
  <c r="D14" i="20"/>
  <c r="F12" i="20"/>
  <c r="D12" i="20"/>
  <c r="F17" i="19" l="1"/>
  <c r="F21" i="19"/>
  <c r="D28" i="19"/>
  <c r="F49" i="20"/>
  <c r="H15" i="20"/>
  <c r="J17" i="20"/>
  <c r="J11" i="20" s="1"/>
  <c r="F40" i="20"/>
  <c r="F18" i="20" s="1"/>
  <c r="J36" i="20"/>
  <c r="E17" i="20"/>
  <c r="D61" i="20"/>
  <c r="F38" i="20"/>
  <c r="H36" i="20"/>
  <c r="G36" i="20"/>
  <c r="G21" i="20" s="1"/>
  <c r="E15" i="20"/>
  <c r="I61" i="20"/>
  <c r="F16" i="20"/>
  <c r="F46" i="20"/>
  <c r="D11" i="20"/>
  <c r="E14" i="20"/>
  <c r="E11" i="20" s="1"/>
  <c r="J21" i="20"/>
  <c r="D36" i="20"/>
  <c r="D21" i="20" s="1"/>
  <c r="K36" i="20"/>
  <c r="K21" i="20" s="1"/>
  <c r="E54" i="20"/>
  <c r="I54" i="20"/>
  <c r="H35" i="19"/>
  <c r="G19" i="19"/>
  <c r="G31" i="19"/>
  <c r="E18" i="19"/>
  <c r="E17" i="19" s="1"/>
  <c r="F29" i="19"/>
  <c r="F28" i="19" s="1"/>
  <c r="H31" i="19"/>
  <c r="G17" i="20"/>
  <c r="G11" i="20" s="1"/>
  <c r="H61" i="20"/>
  <c r="F32" i="20"/>
  <c r="H32" i="20"/>
  <c r="H21" i="20"/>
  <c r="K64" i="20"/>
  <c r="K62" i="20"/>
  <c r="H16" i="20"/>
  <c r="H11" i="20" s="1"/>
  <c r="I35" i="20"/>
  <c r="I39" i="20"/>
  <c r="I38" i="20" s="1"/>
  <c r="E41" i="20"/>
  <c r="I41" i="20"/>
  <c r="F42" i="20"/>
  <c r="E46" i="20"/>
  <c r="E49" i="20"/>
  <c r="F62" i="20"/>
  <c r="H32" i="13"/>
  <c r="H22" i="19" l="1"/>
  <c r="G30" i="19"/>
  <c r="G18" i="19"/>
  <c r="G17" i="19" s="1"/>
  <c r="H30" i="19"/>
  <c r="H18" i="19"/>
  <c r="F41" i="20"/>
  <c r="F36" i="20" s="1"/>
  <c r="F21" i="20" s="1"/>
  <c r="F15" i="20"/>
  <c r="F11" i="20" s="1"/>
  <c r="I16" i="20"/>
  <c r="I11" i="20" s="1"/>
  <c r="I34" i="20"/>
  <c r="F17" i="20"/>
  <c r="F61" i="20"/>
  <c r="E36" i="20"/>
  <c r="E21" i="20" s="1"/>
  <c r="K61" i="20"/>
  <c r="K17" i="20"/>
  <c r="K11" i="20" s="1"/>
  <c r="I36" i="20"/>
  <c r="G32" i="13"/>
  <c r="H19" i="19" l="1"/>
  <c r="H17" i="19" s="1"/>
  <c r="H21" i="19"/>
  <c r="I21" i="20"/>
  <c r="I32" i="20"/>
  <c r="H80" i="19" l="1"/>
  <c r="H81" i="19"/>
  <c r="G80" i="19"/>
  <c r="G81" i="19"/>
  <c r="G67" i="19" l="1"/>
  <c r="H53" i="19"/>
  <c r="G53" i="19"/>
  <c r="G55" i="19" l="1"/>
  <c r="G57" i="19" l="1"/>
  <c r="E83" i="19" l="1"/>
  <c r="H82" i="19"/>
  <c r="G82" i="19"/>
  <c r="F82" i="19"/>
  <c r="E82" i="19"/>
  <c r="D82" i="19"/>
  <c r="E75" i="19"/>
  <c r="D79" i="19"/>
  <c r="H79" i="19"/>
  <c r="G79" i="19"/>
  <c r="F79" i="19"/>
  <c r="H77" i="19"/>
  <c r="G77" i="19"/>
  <c r="F77" i="19"/>
  <c r="E77" i="19"/>
  <c r="D77" i="19"/>
  <c r="H76" i="19"/>
  <c r="G76" i="19"/>
  <c r="F76" i="19"/>
  <c r="F15" i="19" s="1"/>
  <c r="E76" i="19"/>
  <c r="D76" i="19"/>
  <c r="H75" i="19"/>
  <c r="H74" i="19" s="1"/>
  <c r="G75" i="19"/>
  <c r="G74" i="19" s="1"/>
  <c r="F75" i="19"/>
  <c r="D72" i="19"/>
  <c r="H71" i="19"/>
  <c r="H47" i="19" s="1"/>
  <c r="G71" i="19"/>
  <c r="G47" i="19" s="1"/>
  <c r="F71" i="19"/>
  <c r="D71" i="19"/>
  <c r="H70" i="19"/>
  <c r="F70" i="19"/>
  <c r="E70" i="19"/>
  <c r="D70" i="19"/>
  <c r="H68" i="19"/>
  <c r="E69" i="19"/>
  <c r="G68" i="19"/>
  <c r="F68" i="19"/>
  <c r="E68" i="19"/>
  <c r="D68" i="19"/>
  <c r="F66" i="19"/>
  <c r="E67" i="19"/>
  <c r="E66" i="19"/>
  <c r="D66" i="19"/>
  <c r="E65" i="19"/>
  <c r="E64" i="19"/>
  <c r="E62" i="19" s="1"/>
  <c r="E61" i="19" s="1"/>
  <c r="D64" i="19"/>
  <c r="D62" i="19" s="1"/>
  <c r="H56" i="19"/>
  <c r="G56" i="19"/>
  <c r="F56" i="19"/>
  <c r="E56" i="19"/>
  <c r="D56" i="19"/>
  <c r="E55" i="19"/>
  <c r="H54" i="19"/>
  <c r="G54" i="19"/>
  <c r="E54" i="19"/>
  <c r="D54" i="19"/>
  <c r="E53" i="19"/>
  <c r="H52" i="19"/>
  <c r="G52" i="19"/>
  <c r="F52" i="19"/>
  <c r="E52" i="19"/>
  <c r="D52" i="19"/>
  <c r="H49" i="19"/>
  <c r="G49" i="19"/>
  <c r="F49" i="19"/>
  <c r="E49" i="19"/>
  <c r="E15" i="19" s="1"/>
  <c r="D49" i="19"/>
  <c r="H48" i="19"/>
  <c r="G48" i="19"/>
  <c r="F48" i="19"/>
  <c r="E48" i="19"/>
  <c r="D48" i="19"/>
  <c r="F47" i="19"/>
  <c r="E47" i="19"/>
  <c r="D47" i="19"/>
  <c r="H15" i="19"/>
  <c r="G15" i="19"/>
  <c r="D15" i="19"/>
  <c r="E74" i="19" l="1"/>
  <c r="F50" i="19"/>
  <c r="F46" i="19" s="1"/>
  <c r="G66" i="19"/>
  <c r="F74" i="19"/>
  <c r="G70" i="19"/>
  <c r="E50" i="19"/>
  <c r="E46" i="19" s="1"/>
  <c r="H66" i="19"/>
  <c r="E79" i="19"/>
  <c r="G50" i="19"/>
  <c r="G46" i="19" s="1"/>
  <c r="D50" i="19"/>
  <c r="D46" i="19" s="1"/>
  <c r="D61" i="19"/>
  <c r="H50" i="19"/>
  <c r="H46" i="19" s="1"/>
  <c r="D75" i="19"/>
  <c r="E16" i="19"/>
  <c r="D74" i="19" l="1"/>
  <c r="D13" i="19"/>
  <c r="F16" i="19"/>
  <c r="G13" i="19"/>
  <c r="H16" i="19"/>
  <c r="G16" i="19"/>
  <c r="F13" i="19"/>
  <c r="D16" i="19"/>
  <c r="F12" i="19" l="1"/>
  <c r="G12" i="19"/>
  <c r="D12" i="19"/>
  <c r="H13" i="19"/>
  <c r="H12" i="19" s="1"/>
  <c r="E13" i="19"/>
  <c r="E12" i="19" s="1"/>
  <c r="K55" i="14" l="1"/>
  <c r="J55" i="14"/>
  <c r="I55" i="14"/>
  <c r="H55" i="14"/>
  <c r="G55" i="14"/>
  <c r="F55" i="14"/>
  <c r="E55" i="14"/>
  <c r="D55" i="14"/>
  <c r="K53" i="14"/>
  <c r="J53" i="14"/>
  <c r="I53" i="14"/>
  <c r="H53" i="14"/>
  <c r="G53" i="14"/>
  <c r="F53" i="14"/>
  <c r="E53" i="14"/>
  <c r="D53" i="14"/>
  <c r="K51" i="14"/>
  <c r="J51" i="14"/>
  <c r="I51" i="14"/>
  <c r="H51" i="14"/>
  <c r="G51" i="14"/>
  <c r="F51" i="14"/>
  <c r="E51" i="14"/>
  <c r="D51" i="14"/>
  <c r="K47" i="14"/>
  <c r="J47" i="14"/>
  <c r="I47" i="14"/>
  <c r="H47" i="14"/>
  <c r="G47" i="14"/>
  <c r="F47" i="14"/>
  <c r="E47" i="14"/>
  <c r="D47" i="14"/>
  <c r="K44" i="14"/>
  <c r="J44" i="14"/>
  <c r="I44" i="14"/>
  <c r="H44" i="14"/>
  <c r="G44" i="14"/>
  <c r="F44" i="14"/>
  <c r="E44" i="14"/>
  <c r="D44" i="14"/>
  <c r="K41" i="14"/>
  <c r="J41" i="14"/>
  <c r="I41" i="14"/>
  <c r="H41" i="14"/>
  <c r="G41" i="14"/>
  <c r="F41" i="14"/>
  <c r="E41" i="14"/>
  <c r="D41" i="14"/>
  <c r="K39" i="14"/>
  <c r="J39" i="14"/>
  <c r="I39" i="14"/>
  <c r="H39" i="14"/>
  <c r="G39" i="14"/>
  <c r="F39" i="14"/>
  <c r="E39" i="14"/>
  <c r="D39" i="14"/>
  <c r="K35" i="14"/>
  <c r="J35" i="14"/>
  <c r="I35" i="14"/>
  <c r="H35" i="14"/>
  <c r="G35" i="14"/>
  <c r="F35" i="14"/>
  <c r="E35" i="14"/>
  <c r="D35" i="14"/>
  <c r="K32" i="14"/>
  <c r="J32" i="14"/>
  <c r="I32" i="14"/>
  <c r="H32" i="14"/>
  <c r="G32" i="14"/>
  <c r="F32" i="14"/>
  <c r="E32" i="14"/>
  <c r="D32" i="14"/>
  <c r="K30" i="14"/>
  <c r="K19" i="14" s="1"/>
  <c r="J30" i="14"/>
  <c r="I30" i="14"/>
  <c r="H30" i="14"/>
  <c r="H19" i="14" s="1"/>
  <c r="G30" i="14"/>
  <c r="G19" i="14" s="1"/>
  <c r="F30" i="14"/>
  <c r="E30" i="14"/>
  <c r="D30" i="14"/>
  <c r="D29" i="14"/>
  <c r="D28" i="14"/>
  <c r="D27" i="14"/>
  <c r="D26" i="14"/>
  <c r="D25" i="14"/>
  <c r="D24" i="14"/>
  <c r="D23" i="14"/>
  <c r="D22" i="14"/>
  <c r="D21" i="14"/>
  <c r="D20" i="14"/>
  <c r="J19" i="14"/>
  <c r="I19" i="14"/>
  <c r="F19" i="14"/>
  <c r="E19" i="14"/>
  <c r="D19" i="14"/>
  <c r="K18" i="14"/>
  <c r="J18" i="14"/>
  <c r="I18" i="14"/>
  <c r="H18" i="14"/>
  <c r="G18" i="14"/>
  <c r="F18" i="14"/>
  <c r="E18" i="14"/>
  <c r="D18" i="14"/>
  <c r="K17" i="14"/>
  <c r="J17" i="14"/>
  <c r="I17" i="14"/>
  <c r="H17" i="14"/>
  <c r="G17" i="14"/>
  <c r="F17" i="14"/>
  <c r="E17" i="14"/>
  <c r="D17" i="14"/>
  <c r="K16" i="14"/>
  <c r="J16" i="14"/>
  <c r="I16" i="14"/>
  <c r="H16" i="14"/>
  <c r="G16" i="14"/>
  <c r="F16" i="14"/>
  <c r="E16" i="14"/>
  <c r="D16" i="14"/>
  <c r="K15" i="14"/>
  <c r="J15" i="14"/>
  <c r="I15" i="14"/>
  <c r="H15" i="14"/>
  <c r="G15" i="14"/>
  <c r="F15" i="14"/>
  <c r="E15" i="14"/>
  <c r="D15" i="14"/>
  <c r="K14" i="14"/>
  <c r="J14" i="14"/>
  <c r="I14" i="14"/>
  <c r="H14" i="14"/>
  <c r="G14" i="14"/>
  <c r="F14" i="14"/>
  <c r="E14" i="14"/>
  <c r="D14" i="14"/>
  <c r="K13" i="14"/>
  <c r="J13" i="14"/>
  <c r="I13" i="14"/>
  <c r="H13" i="14"/>
  <c r="G13" i="14"/>
  <c r="G11" i="14" s="1"/>
  <c r="F13" i="14"/>
  <c r="E13" i="14"/>
  <c r="E11" i="14" s="1"/>
  <c r="D13" i="14"/>
  <c r="D11" i="14" s="1"/>
  <c r="K11" i="14"/>
  <c r="J11" i="14"/>
  <c r="I11" i="14"/>
  <c r="H11" i="14"/>
  <c r="F11" i="14"/>
</calcChain>
</file>

<file path=xl/sharedStrings.xml><?xml version="1.0" encoding="utf-8"?>
<sst xmlns="http://schemas.openxmlformats.org/spreadsheetml/2006/main" count="818" uniqueCount="422">
  <si>
    <t xml:space="preserve">к Порядку принятия решений о разработке государственных                            </t>
  </si>
  <si>
    <t>программ Хабаровского края, их формирования и реализации</t>
  </si>
  <si>
    <t xml:space="preserve"> к Порядку принятия решений о разработке государственных     </t>
  </si>
  <si>
    <t xml:space="preserve">ПРИЛОЖЕНИЕ № 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</si>
  <si>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Модернизация систем теплоснабжения </t>
  </si>
  <si>
    <t xml:space="preserve"> к Порядку принятия решений о разработке государственных      </t>
  </si>
  <si>
    <t xml:space="preserve"> программ Хабаровского края, их формирования и реализации</t>
  </si>
  <si>
    <t xml:space="preserve">КГКУ "Управление административными зданиями Правительства Хабаровского края" </t>
  </si>
  <si>
    <t>№ п/п</t>
  </si>
  <si>
    <t>Значение показателя (индикатора)</t>
  </si>
  <si>
    <t>тыс. Гкал</t>
  </si>
  <si>
    <t>1.</t>
  </si>
  <si>
    <t>Долгосрочные краевые целевые программы</t>
  </si>
  <si>
    <t>1.1.</t>
  </si>
  <si>
    <t>Краевая целевая программа "Энергосбережение и повышение энергетической эффективности в Хабаровском крае на 2011 – 2015 годы и целевые показатели до 2020 года"</t>
  </si>
  <si>
    <t>1.1.1.</t>
  </si>
  <si>
    <t>1.1.2.</t>
  </si>
  <si>
    <t>1.1.3.</t>
  </si>
  <si>
    <t>1.1.4.</t>
  </si>
  <si>
    <t>2.</t>
  </si>
  <si>
    <t>Основные мероприятия</t>
  </si>
  <si>
    <t>2.1.</t>
  </si>
  <si>
    <t>2.1.1.</t>
  </si>
  <si>
    <t>2.1.2.</t>
  </si>
  <si>
    <t>2.1.3.</t>
  </si>
  <si>
    <t>2.1.4.</t>
  </si>
  <si>
    <t>2.2.</t>
  </si>
  <si>
    <t>2.2.1.</t>
  </si>
  <si>
    <t>2.2.2.</t>
  </si>
  <si>
    <t>Ответственный исполнитель, соисполнители</t>
  </si>
  <si>
    <t>Всего</t>
  </si>
  <si>
    <t>Источники финансирования</t>
  </si>
  <si>
    <t>Экономия электрической энергии  участниками программы (к уровню базисного 2010 года)</t>
  </si>
  <si>
    <t>тыс. кВт·ч</t>
  </si>
  <si>
    <t>Экономия тепловой энергии участниками программы (к уровню базисного 2010 года)</t>
  </si>
  <si>
    <t>Доля объема электрической энергии, потребляемой (используемой) в многоквартирных домах, оплата которой осуществляется с использованием коллективных (общедомовых) приборов учета, в общем объеме электрической энергии, потребляемой (используемой) в многоквартирных домах на территории края</t>
  </si>
  <si>
    <t>процентов</t>
  </si>
  <si>
    <t>Доля объема тепловой энергии, потребляемой (используемой) в многоквартирных домах, оплата которой осуществляется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края</t>
  </si>
  <si>
    <t>Количество коммунальных котельных, переведенных на природный газ</t>
  </si>
  <si>
    <t>единиц</t>
  </si>
  <si>
    <t>Изменение удельного расхода топлива на выработку тепловой энергии в системах коммунальной инфраструктуры</t>
  </si>
  <si>
    <t>т.усл.топл./Гкал</t>
  </si>
  <si>
    <t>1.1.5.</t>
  </si>
  <si>
    <t>1.1.6.</t>
  </si>
  <si>
    <t xml:space="preserve">Объем производства электрической энергии </t>
  </si>
  <si>
    <t>млн. кВт·ч</t>
  </si>
  <si>
    <t xml:space="preserve">Объем производства тепловой энергии </t>
  </si>
  <si>
    <t xml:space="preserve">Доля введенных в эксплуатацию в соответствии с утвержденными инвестиционными программами объектов электросетевого хозяйства </t>
  </si>
  <si>
    <t>процентов/ единиц</t>
  </si>
  <si>
    <t>Доля трансформаторных мощностей, введенных в эксплуатацию в соответствии с утвержденными инвестиционными программами</t>
  </si>
  <si>
    <t>процентов/ МВА</t>
  </si>
  <si>
    <t>Перевод на централизованное электроснабжение населенных пунктов Хабаровского края</t>
  </si>
  <si>
    <t>Ввод в эксплуатацию линий электропередачи</t>
  </si>
  <si>
    <t>км</t>
  </si>
  <si>
    <t>Ввод в эксплуатацию трансформаторных мощностей</t>
  </si>
  <si>
    <t>МВА</t>
  </si>
  <si>
    <t>Уровень газификации природным газом жилищного фонда края</t>
  </si>
  <si>
    <t>проценты</t>
  </si>
  <si>
    <t>Количество населенных пунктов края, газифицированных природным газом</t>
  </si>
  <si>
    <t>Протяженность введенных в эксплуатацию внутригородских и внутрипоселковых газовых сетей</t>
  </si>
  <si>
    <t>Единица измерения</t>
  </si>
  <si>
    <t>комитет Правительства края по развитию ТЭК</t>
  </si>
  <si>
    <t>министерство культуры края</t>
  </si>
  <si>
    <t>министерство социальной защиты населения края</t>
  </si>
  <si>
    <t>министерство образования и науки края</t>
  </si>
  <si>
    <t>министерство здравоохранения края</t>
  </si>
  <si>
    <t>министерство ЖКХ края</t>
  </si>
  <si>
    <t>управление лесами Правительства края</t>
  </si>
  <si>
    <t>2.3.</t>
  </si>
  <si>
    <t>Газификация населенных пунктов Хабаровского края</t>
  </si>
  <si>
    <t>2.3.1.</t>
  </si>
  <si>
    <t>2.3.2.</t>
  </si>
  <si>
    <t>2.3.3.</t>
  </si>
  <si>
    <t>Программа развития электроэнергетики Хабаровского края</t>
  </si>
  <si>
    <t>управление ветеринарии Правительства края</t>
  </si>
  <si>
    <t>Газификация населенных пунктов края</t>
  </si>
  <si>
    <t>2.3.4.</t>
  </si>
  <si>
    <t>2.3.5.</t>
  </si>
  <si>
    <t>100,0/3</t>
  </si>
  <si>
    <t>в том числе</t>
  </si>
  <si>
    <t>100,0/ 298,0</t>
  </si>
  <si>
    <t>Показатель рассчитывается                                                                                                                                                                                                   ежегодно по итогу года</t>
  </si>
  <si>
    <t>2.1.5.</t>
  </si>
  <si>
    <t>2.1.6.</t>
  </si>
  <si>
    <t>Предельное количество этапов (процедур), необходимых для технологического присоединения</t>
  </si>
  <si>
    <t>Предельный срок подключения потребителей (до 150 кВт) с даты поступления заявки на технологическое присоединение до даты подписания акта о технологическом присоединении</t>
  </si>
  <si>
    <t>дней</t>
  </si>
  <si>
    <t>управление по делам архивов Правительства края</t>
  </si>
  <si>
    <t>Наименование подпрограммы, основного мероприятия, мероприятия</t>
  </si>
  <si>
    <t>Ответственный исполнитель, соисполнитель, участник</t>
  </si>
  <si>
    <t>ГП "Энергоэффективность и развитие энергетики в Хабаровском крае"</t>
  </si>
  <si>
    <t>Освоено</t>
  </si>
  <si>
    <t>ПРИЛОЖЕНИЕ № 17                                                                                                                                                                                к Порядку принятия решений о разработке государственных                                                                                                                                         программ Хабаровского края, их формирования и реализации</t>
  </si>
  <si>
    <t xml:space="preserve">СВЕДЕНИЯ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значениях показателей (индикаторов) государственной программы Хабаровского края                                                                                                                                          "Энергоэффективность и развитие энергетики в Хабаровском крае"                                                                                                                                                                                            за 2013 г.          </t>
  </si>
  <si>
    <t>Наименование показателя (индикатора) подпрограммы, основного мероприятия</t>
  </si>
  <si>
    <t>предусмотренно программой на отчетный год</t>
  </si>
  <si>
    <t>I квартал</t>
  </si>
  <si>
    <t>первое полугодие</t>
  </si>
  <si>
    <t>9 месяцев</t>
  </si>
  <si>
    <t>фактически выполнено за отчетный период</t>
  </si>
  <si>
    <t>Обоснование отклонений значений показателя (индикатора) на конец отчетного периода (при наличии)</t>
  </si>
  <si>
    <t>Подпрограмма "Энергосбережение и повышение энергетической эффективности"</t>
  </si>
  <si>
    <t>Основное мероприятие "Развитие электроэнергетики края"</t>
  </si>
  <si>
    <t>Основное мероприятие "Газификация населенных пунктов края"</t>
  </si>
  <si>
    <t>Повышение тепловой защиты зданий, строений, сооружений, в том числе замена заполнений оконных проемов, ремонт кровли, ремонт швов, ремонт фасадов</t>
  </si>
  <si>
    <t>Модернизация объектов, входящих в системы централизованного теплоснабжения населенных пунктов края</t>
  </si>
  <si>
    <t>Развитие электроэнергетики края</t>
  </si>
  <si>
    <t>Перевод на природный газ жилищного фонда в Николаевском муниципальном районе края</t>
  </si>
  <si>
    <t>Перевод на природный газ жилищного фонда в муниципальном районе имени Лазо</t>
  </si>
  <si>
    <t>Перевод на природный газ жилищного фонда в Вяземском муниципальном районе края</t>
  </si>
  <si>
    <t>Перевод на природный газ жилищного фонда в Хабаровском муниципальном районе края</t>
  </si>
  <si>
    <t>Оснащение, техническое обслуживание приборов учета энергетических ресурсов</t>
  </si>
  <si>
    <t>комитет Правительства края по развитию ТЭК, министерство ЖКХ края</t>
  </si>
  <si>
    <t xml:space="preserve">Развитие  электроэнергетики края </t>
  </si>
  <si>
    <t>краевой бюджет</t>
  </si>
  <si>
    <t>бюджеты муниципальных образований</t>
  </si>
  <si>
    <t>внебюджетные средства</t>
  </si>
  <si>
    <t>министерство имущественных отношений края</t>
  </si>
  <si>
    <t xml:space="preserve">КГКУ "Управление администра-тивными зданиями Правительст-ва Хабаровского края" </t>
  </si>
  <si>
    <t>ГП "Энергоэффективность и развитие энергетики в Хаба-ровском крае"</t>
  </si>
  <si>
    <t>в.т.ч.:</t>
  </si>
  <si>
    <t>1.2.</t>
  </si>
  <si>
    <t>1.3.</t>
  </si>
  <si>
    <t>1.3.1.</t>
  </si>
  <si>
    <t>1.3.2.</t>
  </si>
  <si>
    <t>1.3.4.</t>
  </si>
  <si>
    <t>1.4.</t>
  </si>
  <si>
    <t>1.5.</t>
  </si>
  <si>
    <t>Перевод на природный газ жилищного фонда в Амурском муниципальном районе края</t>
  </si>
  <si>
    <t xml:space="preserve">Оценка расходов                               </t>
  </si>
  <si>
    <t xml:space="preserve">Кассовые расходы </t>
  </si>
  <si>
    <t xml:space="preserve">Энергоемкость валового регионального продукта </t>
  </si>
  <si>
    <t>Удельный расход тепловой энергии в области здравоохранения</t>
  </si>
  <si>
    <t>Удельный расход электрической энергии в области здравоохранения</t>
  </si>
  <si>
    <t>Удельный расход тепловой энергии в области образования</t>
  </si>
  <si>
    <t>Удельный расход электрической энергии в области образования</t>
  </si>
  <si>
    <t>Гкал/кв.м</t>
  </si>
  <si>
    <t>кВт.ч/кв.м</t>
  </si>
  <si>
    <t>Мероприятия в области энергосбережения и повышения энергетической эффективности в топливно-энергетическом комплексе</t>
  </si>
  <si>
    <t>Мероприятия в области энергосбережения и повышения энергетической эффективности в жилищно-коммунальном хозяйстве</t>
  </si>
  <si>
    <t>Мероприятия по модернизации и повышению энергетической эффективности объектов коммунальной инфраструктуры</t>
  </si>
  <si>
    <t>1.2.3.</t>
  </si>
  <si>
    <t>Мероприятия в области энергосбережения и повышения энергетической эффективности в бюджетном секторе</t>
  </si>
  <si>
    <t>Модернизация систем теплоснабжения</t>
  </si>
  <si>
    <t>Модернизация систем электроснабжения</t>
  </si>
  <si>
    <t>1.3.5.</t>
  </si>
  <si>
    <t>1.3.12.</t>
  </si>
  <si>
    <t>Модернизация систем наружного и внутреннего освещения</t>
  </si>
  <si>
    <t>Мониторинг и прогнозирование потребностей предприятий энергетического комплекса в трудовых ресурсах, включая потребность в инженерно-технических кадрах</t>
  </si>
  <si>
    <t>Осуществление контроля за ходом реализации программ газификации, осуществляемых за счет средств специальной надбавки к тарифам на транспортировку газа газораспределительными сетями</t>
  </si>
  <si>
    <t>Заключено государственных контрактов по объектам капитального строительства за отчетный период</t>
  </si>
  <si>
    <t>2.1.10.</t>
  </si>
  <si>
    <t>2.3.16.</t>
  </si>
  <si>
    <t>в т.ч. средства краевого бюджета, источником финансового обеспечения которых являются средства федерального бюджета</t>
  </si>
  <si>
    <t>1.3.3.</t>
  </si>
  <si>
    <t>Модернизация систем водоснабжения и водоотведения</t>
  </si>
  <si>
    <t>1.6.</t>
  </si>
  <si>
    <t>2.1.8.</t>
  </si>
  <si>
    <t>комитет по делам ЗАГС и архивов края</t>
  </si>
  <si>
    <t>предусмотре-
но в программе
(на отчетную дату)</t>
  </si>
  <si>
    <t>ОТЧЕТ
об использовании бюджетных ассигнований краевого бюджета на реализацию государственной программы Хабаровского края
"Энергоэффективность и развитие энергетики в Хабаровском крае"</t>
  </si>
  <si>
    <t xml:space="preserve">ИНФОРМАЦИЯ
о расходах федерального бюджета, краевого бюджета, бюджетов муниципальных образований и внебюджетных средств
на реализацию государственной программы Хабаровского края "Энергоэффективность и развитие энергетики в Хабаровском крае"  </t>
  </si>
  <si>
    <t>предусмотрено в программе
(на отчетную дату)</t>
  </si>
  <si>
    <t xml:space="preserve">СВЕДЕНИЯ
о достижении значений показателей (индикаторов) государственной программы Хабаровского края
"Энергоэффективность и развитие энергетики в Хабаровском крае"            </t>
  </si>
  <si>
    <t>2.1.11.</t>
  </si>
  <si>
    <t>2.3.15.</t>
  </si>
  <si>
    <t>1.7.</t>
  </si>
  <si>
    <t>Количество транспортных средств, переведенных на газомоторное топливо</t>
  </si>
  <si>
    <t>Профинан-сировано   (млн. рублей)</t>
  </si>
  <si>
    <t>Кассовые расходы
(млн. рублей)</t>
  </si>
  <si>
    <t>Заключено государствен-
ных контрактов за отчетный период 
(млн. рублей)</t>
  </si>
  <si>
    <t>объем принятых обязательств (млн. рублей)</t>
  </si>
  <si>
    <t>млн. рублей</t>
  </si>
  <si>
    <t>предусмотре-  
но в законе о краевом бюджете
(на отчетную дату)</t>
  </si>
  <si>
    <t>Объем бюджетных ассигнований
(млн. рублей)</t>
  </si>
  <si>
    <t>кг.у.т/
10 тыс. руб.</t>
  </si>
  <si>
    <t>энергетические компании (по согласованию)</t>
  </si>
  <si>
    <t>1.3.13.</t>
  </si>
  <si>
    <t>Проектные работы по модернизации систем энергоснабжения</t>
  </si>
  <si>
    <t>2.1.7.</t>
  </si>
  <si>
    <t xml:space="preserve"> ООО "Трансэнерго" (по согласованию)</t>
  </si>
  <si>
    <t>2.1.9.</t>
  </si>
  <si>
    <t>АО "ДРСК" (по согласованию)</t>
  </si>
  <si>
    <t>АО "ДГК" (по согласованию)</t>
  </si>
  <si>
    <t>в том числе мероприятие:</t>
  </si>
  <si>
    <t>Строительство и реконструкция тепловых сетей г. Комсомольска-на-Амуре</t>
  </si>
  <si>
    <t>2.1.12.</t>
  </si>
  <si>
    <t>2.1.13.</t>
  </si>
  <si>
    <t>2.1.14.</t>
  </si>
  <si>
    <t>Перевод на природный газ жилищного фонда в Комсомольском муниципальном районе края</t>
  </si>
  <si>
    <t>2.3.8.</t>
  </si>
  <si>
    <t>2.3.12.</t>
  </si>
  <si>
    <t>2.3.13.</t>
  </si>
  <si>
    <t>Перевод на природный газ жилищного фонда в г. Хабаровске</t>
  </si>
  <si>
    <t xml:space="preserve">Оказание консультативной помощи муниципальным образованиям края при разработке и реализации муниципальных программ по газификации </t>
  </si>
  <si>
    <t>2.3.18.</t>
  </si>
  <si>
    <t>Осуществление взаимодействия с ПАО "Газпром" по вопросам реализации мероприятий программы развития газоснабжения и газификации Хабаровского края</t>
  </si>
  <si>
    <t>Перевод на природный газ жилищного фонда в г. Комсомольске-на-Амуре</t>
  </si>
  <si>
    <t>за 2016 г.</t>
  </si>
  <si>
    <t>предусмотрено сводной бюджетной росписью
(на отчетную дату)</t>
  </si>
  <si>
    <t>комитет по делам записи гражданского состояния и архивов Правительства края края</t>
  </si>
  <si>
    <t>в том числе:</t>
  </si>
  <si>
    <t>2.1.5.1.</t>
  </si>
  <si>
    <t>2.1.4.1.</t>
  </si>
  <si>
    <t>№ п/п в ГП</t>
  </si>
  <si>
    <t>СВЕДЕНИЯ
 о степени выполнения мероприятий подпрограмм и основных мероприятий государственной программы Хабаровского края  "Энергоэффективность и развитие энергетики в Хабаровском крае"</t>
  </si>
  <si>
    <t xml:space="preserve">Наименование показателя (индикатора) </t>
  </si>
  <si>
    <t xml:space="preserve">ПРИЛОЖЕНИЕ № 12                                                                                                                </t>
  </si>
  <si>
    <t>Результат реализации подпрограммы, основного мероприятия, мероприятия</t>
  </si>
  <si>
    <t>достигнутые</t>
  </si>
  <si>
    <t xml:space="preserve">ПРИЛОЖЕНИЕ № 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</si>
  <si>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Мероприятия в области энергосбережения и повышения энергетической эффективности в транспортном комплексе</t>
  </si>
  <si>
    <t>1.4.1.</t>
  </si>
  <si>
    <t>Мероприятия по переводу автомобильного транспорта, сельскохозяйственной техники на газомоторное топливо</t>
  </si>
  <si>
    <t>Информационное обеспечение мероприятий по энергосбережению и повышению энергетической эффективности</t>
  </si>
  <si>
    <t>Организация проведения выставок, семинаров в области энергосбережения и повышения энергетической эффективности</t>
  </si>
  <si>
    <t>1.5.1.</t>
  </si>
  <si>
    <t>Проведение краевого этапа Всероссийского конкурса средств массовой информации и пресс-служб компаний топливно-энергетического комплекса "МедиаТЭК"</t>
  </si>
  <si>
    <t>1.5.3.</t>
  </si>
  <si>
    <t>Сбор и предоставление сведений в государственную информационную систему в области энергосбережения и повышения энергетической эффективности</t>
  </si>
  <si>
    <t>1.5.4.</t>
  </si>
  <si>
    <t>Мероприятия по развитию электрических связей в Ванино-Советско-Гаванском энергоузле</t>
  </si>
  <si>
    <t>2.1.18.</t>
  </si>
  <si>
    <t>Проведение краевого этапа Всероссийского конкурса  "МедиаТЭК"</t>
  </si>
  <si>
    <t>Степень реализации подпрограммы, основного мероприятия, мероприятия</t>
  </si>
  <si>
    <t xml:space="preserve"> Во исполнение постановления Правительства РФ от 25.01.2011 № 20 информация ежемесячно вносится в ГИС</t>
  </si>
  <si>
    <t>Протяженность построенных внутригородских и (или) внутрипоселковых газовых сетей</t>
  </si>
  <si>
    <t>Осуществление контроля в соответствии с требованиями постановления Правительства РФ от 01.12.2009 г. № 977</t>
  </si>
  <si>
    <t xml:space="preserve">Продолжение работ по переводу жилищного фонда и частных домовладений на природный газ
</t>
  </si>
  <si>
    <t>филиал "Дальне-восточный" АО "Оборонэнерго" (по согласованию)</t>
  </si>
  <si>
    <t>Ремонт объектов, входящих в системы централизованного теплоснабжения населенных пунктов края</t>
  </si>
  <si>
    <t xml:space="preserve">ПРИЛОЖЕНИЕ № 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</si>
  <si>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Количество муниципальных котель-ных, переведенных на природный газ</t>
  </si>
  <si>
    <t>Внесение сведений в ГИС  (ежемесячно)</t>
  </si>
  <si>
    <t>2.1.17.</t>
  </si>
  <si>
    <t xml:space="preserve">комитет Правительства края по развитию ТЭК, министерство жилищно-коммунального хозяйства края
</t>
  </si>
  <si>
    <t xml:space="preserve">министерство социальной защиты населения края
</t>
  </si>
  <si>
    <t>1.3.6.</t>
  </si>
  <si>
    <t xml:space="preserve">Модернизация систем вентиляции
</t>
  </si>
  <si>
    <t xml:space="preserve">ПРИЛОЖЕНИЕ № 15                                                                                                                                                                                                                                                         </t>
  </si>
  <si>
    <t>в том числе на:</t>
  </si>
  <si>
    <t>I кв.</t>
  </si>
  <si>
    <t>Фактически выполнено за отчетный период</t>
  </si>
  <si>
    <t>Обоснование отклонений значений показателя (индикатора) на конец отчетного периода 
(при наличии)</t>
  </si>
  <si>
    <t>Выполняется</t>
  </si>
  <si>
    <t>В целях развития электрических сетей в Ванино - Советско-Гаванском энергорайоне реализуются проекты: "Строительство ВЛ 220 кВ "Комсомольская - Ванино" с установкой второго АТ 125 МВА на ПС 220 кВ "Ванино", "ПС 35/10 кВ Тишкино с заходом существующей ВЛ-35 кВ Тишкино - Монгохто  на ПС 220 кВ Ванино", строительство новых ПС 110 кВ "Окоча" и "Эгге". Указанные объекты предусмотрены в государственной программе в рамках инвестиционных программ филиала АО "ДРСК" "ХЭС", ПАО "ФСК ЕЭС" - МЭС Востока, АО "РАО ЭС Востока"</t>
  </si>
  <si>
    <t>Мероприятия по развитию энергетической инфраструктуры г. Советская Гавань</t>
  </si>
  <si>
    <t xml:space="preserve">Взаимодействие с ПАО "Газпром" по вопросам реализации мероприятий программы развития газоснабжения и газификации  края
</t>
  </si>
  <si>
    <t xml:space="preserve">Осуществление контроля за ходом реализации программ газификации, осуществляемых за счет средств специальной надбавки </t>
  </si>
  <si>
    <t>администрация городского округа "Город Хабаровск"</t>
  </si>
  <si>
    <t xml:space="preserve">администрация Амурского муниципального района края </t>
  </si>
  <si>
    <t>администрация Хабаровского муниципального района края</t>
  </si>
  <si>
    <t>администрация Вяземского муниципального района края</t>
  </si>
  <si>
    <t>администрация муниципального района имени Лазо</t>
  </si>
  <si>
    <t xml:space="preserve">администрация Комсомольского муниципального района края </t>
  </si>
  <si>
    <t>администрация Николаевского муниципального района края</t>
  </si>
  <si>
    <t>Мероприятия инвестиционной программы ООО "Трансэнерго"</t>
  </si>
  <si>
    <t xml:space="preserve">Показатель рассчитывается  по итогам года </t>
  </si>
  <si>
    <t>-</t>
  </si>
  <si>
    <t>Продолжение строительства распределительных газопроводов в п. Эльбан</t>
  </si>
  <si>
    <t>Мероприятия инвестиционной программы АО "ДГК"  в части объектов, реализуемых на территории края</t>
  </si>
  <si>
    <t>в т.ч. средства ФБ</t>
  </si>
  <si>
    <t>Мероприятия инвестиционной программы ПАО "ДЭК" по Хабаровскому краю</t>
  </si>
  <si>
    <t>Мероприятия инвестиционной программы филиала "Хабаровские электрические сети" АО "ДРСК"</t>
  </si>
  <si>
    <t>Реализация на территории  ВСГТПУ мероприятий, предусмотренных  инвестиционными программами (далее - ИПР) субъектов электроэнергетики и направленных на развитие электрических сетей</t>
  </si>
  <si>
    <t>Осуществление взаимо-действия с АО "ДГК"  по вопросам текущей деятельности</t>
  </si>
  <si>
    <t>Заключено государ-ственных контрактов за отчетный период 
(млн. рублей)</t>
  </si>
  <si>
    <t xml:space="preserve">Профинан-сировано                                 </t>
  </si>
  <si>
    <t xml:space="preserve">Мероприятия инвестиционной программы филиала "Дальне-восточный" ОАО "Оборонэнерго" </t>
  </si>
  <si>
    <t>Реконструкция ПС 35/6 кВ "Город-ская" и ПС 110 кВ "Береговая" с кабельными линиями 35 кВ "Городская ‒ Береговая"</t>
  </si>
  <si>
    <t>комитет по делам ЗАГС и архивов Правительства края</t>
  </si>
  <si>
    <t>Мероприятия по созданию электро-сетевой инфраструктуры на территориях, в границах которых расположены земельные участки, предоставленные гражданам в безвозмездное пользование в соответствии с Федеральным законом от 01.05.2016 № 119-ФЗ</t>
  </si>
  <si>
    <t>Мероприятия по переводу на природный газ жилищного фонда муниципальных образований края, выполняемые в рамках перечней КАИП</t>
  </si>
  <si>
    <t>в том числе по мероприятиям:</t>
  </si>
  <si>
    <t>Мероприятия в области энерго-сбережения и повышения энерге-тической эффективности в ТЭК</t>
  </si>
  <si>
    <t>Мероприятия в области энерго-сбережения и повышения энерге-тической эффективности в бюджетном секторе</t>
  </si>
  <si>
    <t>Повышение тепловой защиты зданий, строений, сооружений</t>
  </si>
  <si>
    <t>Мероприятия инвестиционной прог-раммы ДВ дирекции по энергообеспе-чению – СП Трансэнерго – филиала ОАО "РЖД" по Хабаровскому краю</t>
  </si>
  <si>
    <t>в том числе по соисполнителям:</t>
  </si>
  <si>
    <t>в т.ч. средства краевого бюд-жета, источником финансового обеспечения которых являются средства федерального бюджета (далее - средства ФБ)</t>
  </si>
  <si>
    <t>Модернизация объектов, входящих в системы централизованного тепло-снабжения населенных пунктов края</t>
  </si>
  <si>
    <t>Формирование ежегодного перечня требуемых профессий</t>
  </si>
  <si>
    <t xml:space="preserve">КГКУ "Управление административными зданиями Правительства края" </t>
  </si>
  <si>
    <t>Внедрение автоматизированной информационно-измерительной системы коммерческого учета электроэнергии</t>
  </si>
  <si>
    <t>Внедрение АИИС коммерческого учета электроэнергии на предпритятиях ТЭК</t>
  </si>
  <si>
    <t>1.3.7.</t>
  </si>
  <si>
    <t>Модернизация, установка нового энергоэффективного оборудования</t>
  </si>
  <si>
    <t>Модернизация систем электроснабжения в бюджетных учреждениях управления лесами Правительства края</t>
  </si>
  <si>
    <t>Продолжение строительства распределительных газопроводов в г. Вяземский</t>
  </si>
  <si>
    <t>Разработка Схемы и программы развития электроэнергетики Хабаровского края ( далее - СиПРЭ)</t>
  </si>
  <si>
    <t>Мероприятия инвестиционной программы ООО "Трансэнерго" на 2015 - 2019 гг.</t>
  </si>
  <si>
    <t>Мероприятия инвестиционной программы филиала "Дальне-восточный" АО "Оборонэнерго" на 2016 - 2019 гг.</t>
  </si>
  <si>
    <t>2.1.19.</t>
  </si>
  <si>
    <t>2.1.20.</t>
  </si>
  <si>
    <t>Проблемы, возникшие в ходе реализации мероприятия; меры, направленные на снижение негативных последствий выполнения мероприятия не в полном объеме / невыполнения мероприятия</t>
  </si>
  <si>
    <t>Осуществление взаимодействия с АО "ДГК" в части мероприятий, реализуемых на территории края в рамках инвестиционной программы</t>
  </si>
  <si>
    <t xml:space="preserve">предусмотре-
но в программе </t>
  </si>
  <si>
    <t>2019 г.</t>
  </si>
  <si>
    <t>100/30</t>
  </si>
  <si>
    <t>всего</t>
  </si>
  <si>
    <t>Мероприятия по созданию электросетевой инфраструктуры на территориях, в границах которых расположены земельные участки, предоставленные гражданам в безвозмездное пользование в соответствии с Федеральным законом от 01 мая 2016 г. № 119-ФЗ</t>
  </si>
  <si>
    <t xml:space="preserve">1.2.2. </t>
  </si>
  <si>
    <t xml:space="preserve"> министерство ЖКХ края</t>
  </si>
  <si>
    <t>,</t>
  </si>
  <si>
    <t>министерство жилищно-комммунального хозяйства края</t>
  </si>
  <si>
    <t>министерство социальной защиты населения края, управление лесами Правительства края</t>
  </si>
  <si>
    <t>Проведение работ по модернизации систем теплоснабжения в подведомственных бюджетных учреждениях</t>
  </si>
  <si>
    <t xml:space="preserve">Проведение работ, направленных на повышение тепловой защиты зданий в подведомственных учреждениях </t>
  </si>
  <si>
    <t>министерство социальной защиты населения края, министерство образования и науки края</t>
  </si>
  <si>
    <t xml:space="preserve">Модернизация систем наружного и внутреннего освещения в подведоственных бюджетных учреждениях  </t>
  </si>
  <si>
    <t xml:space="preserve">министерство социальной защиты населения края, комитет по делам ЗАГС и архивов Правительства края, КГКУ "Управление административными зданиями Правительства края" </t>
  </si>
  <si>
    <t>Выполнение работ по техническому обслуживанию приборов учета энергетических ресурсов</t>
  </si>
  <si>
    <t>Завершение строительно-монтажных работ на строительстве ТЭЦ в г. Советская Гавань и схемы выдачи тепловой мощности станции</t>
  </si>
  <si>
    <t>ПАО "РусГидро", АО "Управляющая компаиня ГидроОГК" (по согласованию)</t>
  </si>
  <si>
    <t>филиал ПАО "ФСК ЕЭС" – МЭС Востока (по согласованию)</t>
  </si>
  <si>
    <t>электросетевые компании  (по согласованию)</t>
  </si>
  <si>
    <t>Реализация мероприятий, предусмотренных утвержденной ИПР на 2019 год</t>
  </si>
  <si>
    <t>Дальневосточная дирекция по энергообеспечению – СП Трансэнерго – филиала ОАО "РЖД"  (по согласованию)</t>
  </si>
  <si>
    <t>Мероприятия инвестиционной программы ПАО "Дальнево-сточная энергетическая ком-пания" по Хабаровскому краю</t>
  </si>
  <si>
    <t>ПАО "Дальнево-сточная энерге-тическая компа-ния" (по согла-сованию)</t>
  </si>
  <si>
    <t>Осуществление контроля за ходом реализации инвестиционных программ субъектов электроэнергетики, утвержденных Правительством Хабаровского края в соответствии с постановлением Правительства Российской Федерации от 01.12.2009 № 977</t>
  </si>
  <si>
    <t>Реализация на территории края мероприятий, предусмотренных  ИПР на 2019 год, утвержденной Минэнерго России</t>
  </si>
  <si>
    <t>Мероприятия инвестиционной программы АО "Дальневос-точная генерирующая компания" (АО "ДГК") в части объектов, реализуемых на территории края</t>
  </si>
  <si>
    <t>2.1.12.1.</t>
  </si>
  <si>
    <t>2.1.15.</t>
  </si>
  <si>
    <t xml:space="preserve"> Завершение работ по газификации  с. Казакевичево и пуск газа потребителям</t>
  </si>
  <si>
    <t xml:space="preserve">Контроль за ходом реализации программы осуществляется на постоянной основе. </t>
  </si>
  <si>
    <t>2.3.19.</t>
  </si>
  <si>
    <t>2.3.20.</t>
  </si>
  <si>
    <t>Осуществление контроля за ходом реализации региональной программы "Газификация жилищно-коммунального хозяйства, промышленных и иных организаций Хабаровского края на 2018 – 2022 годы", утвержденной распоряжением Правительства  края от 30.12.2017 г. № 944-рп</t>
  </si>
  <si>
    <t>1.2.3.17</t>
  </si>
  <si>
    <t>Разработка технико-экономического обоснования для внедрения технологий по снижению затрат на производство тепловой и электрической энергии на котельных и дизельных электростанциях</t>
  </si>
  <si>
    <t xml:space="preserve"> Проведение конкурсных процедур, заключение контракта на выполнение работ и получение технико-экономического обоснования</t>
  </si>
  <si>
    <t>Перевод на природный газ котельной в с. Отрадное Вяземского муниципального района края</t>
  </si>
  <si>
    <t>Перевод на природный газ котельной в с. Садовое Вяземского муниципального района края</t>
  </si>
  <si>
    <t>1.2.3.2</t>
  </si>
  <si>
    <t>1.2.3.3.</t>
  </si>
  <si>
    <t xml:space="preserve"> Перевод котельной на использование природного газа</t>
  </si>
  <si>
    <t>Формирование ежегодного перечня требуемых профессий, специальностей, направлений подготовки на среднесрочную перспективу в соответствии с кадровыми потребностями предприятий энергетики края</t>
  </si>
  <si>
    <t>Завершение проектирования и начало строительства электросетевой инфраструктуры в с. Кругликово района имени Лазо</t>
  </si>
  <si>
    <t xml:space="preserve">Содействие в реализации проекта по строительству Хабаровской ТЭЦ-4 </t>
  </si>
  <si>
    <t>запланированные                на 2019 год</t>
  </si>
  <si>
    <t xml:space="preserve">Утверждение СиПРЭ Хабаровского края                             на 2019 - 2023 гг. </t>
  </si>
  <si>
    <t>Проведение конкурсных работ и заключение муниципального контракта на выполнение работ по газификации п. Малая Хапсоль</t>
  </si>
  <si>
    <t>Погашение кредиторской задолженности перед подрядчиком за выполненные работы в с. Могилевка, проведение конкурсных процедур, заключение муниуиальног контакта и начало реализации 3-го этапа газификации п. Переяславка</t>
  </si>
  <si>
    <t>министерство жилищно-комммунального хозяйства края,                    АО "Хабаровские энергетические системы"</t>
  </si>
  <si>
    <t>Проведение  выставки "Энергетика ДВ региона - 2019. Энергосбережение"  и регионального этапа Всероссийского  Фестиваля энергосбережения #ВместеЯрче</t>
  </si>
  <si>
    <t>Осуществление взаимодействия по вопросам создания энергетической инфраструктуры для ТОСЭР "Николаевск"</t>
  </si>
  <si>
    <t>Ежегодная актуализация региональной программы "Газификация жилищно-коммунального хозяйства, промышленных и иных орга-низаций Хабаровского края на 2018 – 2022 годы", утвержденной распоряжением Правительства Хабаровского края от 30.12.2017 г. № 944-рп  (далее - Региональная программа)</t>
  </si>
  <si>
    <t xml:space="preserve"> Контроль за ходом реализации Региональной программы, подготовка и направление в Минэнерго России отчета</t>
  </si>
  <si>
    <t>Техперевооружение 3,7 км теплотрасс, начало строительства подкачивающей насосной станции "Таежная"</t>
  </si>
  <si>
    <t>17,9</t>
  </si>
  <si>
    <t>2</t>
  </si>
  <si>
    <t xml:space="preserve">Мероприятия инвестиционной программы филиала "Хабаровские электрические сети" АО "ДРСК" </t>
  </si>
  <si>
    <t>Проведение конкурсных процедур, заключение муниципального контракта и  строительство распредели-тельных газопроводов в с. Новый Мир</t>
  </si>
  <si>
    <t xml:space="preserve">Мониторинг хода реализации Региональной программы, при необходимости  - подготовка проекта распоряжения Правительства края о внесении изменений  в Региональную программу </t>
  </si>
  <si>
    <t>Специалисты комитета, закрепленные за районами, постоянно проводят консультации по вопросам газификации</t>
  </si>
  <si>
    <t xml:space="preserve">Оказание содействия в реализации проекта по строительству Хабаровской ТЭЦ-4 (г. Хабаровск)
</t>
  </si>
  <si>
    <t>В соответствии с постановлением Правительства РФ от 07.07.2014 № 215-пр в декабре 2018 г. организована работа с предприятиями ТЭК по заполнению опросных листов о перспективной потребности в профессиональных кадрах до 2024 г. Подготовлена и направлена в минэкономразвития края информация о потребности в работниках ведущих предприятий ТЭК на 2020 - 2025 г. (исх. № 12.3.53-990 от 18.01.2019)</t>
  </si>
  <si>
    <t>Комитетом организована работа по проведению опроса работодателей о текущей и перспективной до 2024 гг. потребностях в кадрах, требующих профессионального образования, обеспечено своевременное предоставление ведущими предприятиями ТЭК сведений в КИППКСПО о перспективной потребности в кадрах по формам, предусмотренным постановлением Правительства РФ от 07.07.2014 № 215-пр</t>
  </si>
  <si>
    <t>Мероприятия по развитию электрических связей высокого напряжения в Ванинском и Комсомольском муниципальных районах края</t>
  </si>
  <si>
    <t>Мероприятия инвестиционной программы Дальневосточной дирекции по энергообеспечению – СП Трансэнерго – филиала ОАО "РЖД" по Хабаровскому краю</t>
  </si>
  <si>
    <t>министерство про-мышленности и транспорта края, комитет Правитель-ства края по развитию ТЭК, администрация городского округа "Город Хабаровск" (по согласованию)</t>
  </si>
  <si>
    <t>Завершение строительства и ввод в эксплуатацию ВЛ 220 кВ "Комсомольская - Селихино - Ванино"</t>
  </si>
  <si>
    <t>Предельное количество этапов (процедур), необходимых для технологического присоединения потребителей мощностью до 150 кВт</t>
  </si>
  <si>
    <t>Срок технологического присоединения к электрическим сетям заявителей – юридических лиц и индивидуальных предпринимателей с максимальной мощностью энергопринимающих устройств до 150 кВт включительно по II или III категории надежности электроснабжения (расстояние от существующих объектов электросетевого хозяйства территориальной сетевой организации до границы участка заявителя не ограничено)</t>
  </si>
  <si>
    <t>Объем производства АО "ДГК" электрической энергии</t>
  </si>
  <si>
    <t>Объем производства АО "ДГК" тепловой энергии</t>
  </si>
  <si>
    <t>Министерство ЖКХ края письмом от 05.06.2019 уведомило комитет о невозможнсти проведения закупки в связи с недостаточным объемом предусмотренных финансовых средств. В настоящее время решается вопрос о перераспределении средств КБ</t>
  </si>
  <si>
    <t>Приостановлена</t>
  </si>
  <si>
    <t>Не планируется</t>
  </si>
  <si>
    <t>В 2019 г. перевод на газомоторное топливо транспортных средств за ссчет бюджетных средтсв не планируется</t>
  </si>
  <si>
    <t>Выполнено</t>
  </si>
  <si>
    <t>Проведение конкурсных процедур, заключение муниципального контракта и начало строительства распределеительных газопроводов в микрорайоне  "Майский" г. Николаевска-на-Амуре</t>
  </si>
  <si>
    <t>Согласно письму  Администрации г. Хабаровска от 09.07.2019  в 2019 году приобретение транспортных средств на газомоторном топливе за счет бюджета города не планируется. В программу будут внесены соответствующие изменения</t>
  </si>
  <si>
    <t xml:space="preserve"> Завершение разработки проектно-сметной документации, развертывание строительно-монтажных работ на объектах</t>
  </si>
  <si>
    <t xml:space="preserve"> СиПРЭ Хабаровского края на 2019 - 2023 гг.разработана и  утверждена Губернатором края 24.04.2019</t>
  </si>
  <si>
    <t xml:space="preserve">за 9 месяцев 2019 г.                       </t>
  </si>
  <si>
    <t xml:space="preserve">за 9 месяцев 2019 г.        </t>
  </si>
  <si>
    <t>предусмотрено в законе о краевом бюджете                (на 01.10.2019)</t>
  </si>
  <si>
    <t>предусмотрено сводной бюджетной росписью (на 01.10.2019)</t>
  </si>
  <si>
    <t>предусмотрено  по уточненным данным
(на 01.10.2019)</t>
  </si>
  <si>
    <t>Мероприятия программы газификации, осуществляемой за счет средств специальной надбавки к тарифам на транспортировку газа газораспределительными сетями</t>
  </si>
  <si>
    <t>Взаимодействие с АО "ДГК" по вопросам выполнения мероприятий, реализуемых на территории края в рамках инвестиционной программы, осуществляется на постоянной основе, За отчетный период рассмотрены предложения АО "ДГК" по корректировке ИПР на 2019 - 2023 гг. и проект на 2020 - 2024 гг. Сводные заключения направлены в Минэнерго России письмами от 17.05.2019 и 20.07.2019. Принято участие в 2-х согласительных совещаниях, проведенных Минэнерго России в режиме ВКС по вопросам корректировки ИПР АО "ДГК"</t>
  </si>
  <si>
    <t>Объект ВЛ 220 кВ "Комсомольская - Селихино - Ванино" введен в эксплуатацию (акт ввода от 29.06.2019).</t>
  </si>
  <si>
    <t>Мониторинг и контроль за ходом реализации утвержденных ИПР осуществляется на постоянной основе. Комитетом ежеквартально проводится анализ представленных предприятиями отчетов о реализации инвестиционных программ. Сводная итоговая информация о ходе реализации ИПР за 1 квартал и 1-е полугодие т.г. размещена на официальном сайте комитета в сети Интернет.   В соответствии с утвержденным на 2019 год планом проверок проведена выездная проверка хода реализации ООО ''Трансэнерго'' проекта "Строительство ВЛ-6 кВ по ул. Рабочая Падь – Изумрудная" (акт от 28.03.2019)</t>
  </si>
  <si>
    <t>Мероприятия выполняются в соответствии с инвестиционной программой, утвержденной приказом Минэнерго России от 28.12.2018 № 33@. По оперативной информации за 9 месяцев т.г. на реализацию в крае мероприятий ИПР  направлено 748,55 млн. рублей</t>
  </si>
  <si>
    <t>Мероприятия выполняются в соответствии с утвержденной инвестиционной программой. По оперативной информации за 9 месяцев т.г. на финансирование мероприятий ИПР направлено7,72 млн. рублей, освоено капитальных вложений 8,93 млн. рублей</t>
  </si>
  <si>
    <t>Мероприятия выполняются в соответствии с утвержденной инвестиционной программой. По оперативной информации за 9 месяцев т.г. на финансирование мероприятий ИПР направлено 29,075 млн. рублей, введено в эксплуатацию 12,1 км линий электпопередачи и 5,35 МВА трансформаторных мощностей</t>
  </si>
  <si>
    <t>Мероприятия выполняются в соответствии с инвестиционной программой, утвержденной приказом Минэнерго России от 14.12.2018 № 21@. Ведутся подготовительные работы по техперевооружению Хабаровской ТЭЦ-3, строительству ЦТП для передачи тепловой мощности ТЭЦ в г. Советская Гавань (6 шт.), расширению автоматической котельной в п. Некрасовка,  реконструкции и техперевооружению теплотрасс и др. По оперативной информации за 9 месяцев т.г. на реализацию в крае мероприятий ИПР направлено 996,5 млн. рублей</t>
  </si>
  <si>
    <t xml:space="preserve">В целях выполнения мероприятия по созданию электросетевой инфраструктуры на территории с. Кругликово района имени Лазо за отченый период выполнено:
- подготовлен проект постановления Правительства Хабаровского края "О распределении субсидий из краевого бюджета бюджетам муниципальных образований края на софинансирование расходных обязательств муниципальных образований края на создание электросетевой инфраструктуры на территориях, в границах которых расположены земельные участки, предоставленные гражданам в безвозмездное пользование в соответствии с Федеральным законом от 01 мая 2016 г. № 119-ФЗ на 2019 год и плановый период 2020 и 2021 годов" (№ 148-пр от 15.04.2019 г.); в марте т.г. в комитете проведено рабочее совещание с представителями администрации района,  сетевой организации и министерства имущественных отношений края по вопросам реализации мероприятия;       - заключено соглашение с администрацией района имени Лазо на предоставление в 2019 - 2020 гг.  субсидии из краевого бюджета; - ОАО "РЖД" разработана проектная документация
</t>
  </si>
  <si>
    <t>1,2</t>
  </si>
  <si>
    <t>Мероприятия выполняются в соответствии с утвержденной инвестиционной программой. По оперативной информации за 9 месяцев т.г. на финансирование мероприятий ИПР направлено 65,8 млн. рублей, освоено капитальных вложений - 54,8 млн. рублей</t>
  </si>
  <si>
    <t>Мероприятия выполняются в соответствии с утвержденной инвестиционной программой. По оперативной информации за 9 месяцев т.г. на финансирование мероприятий ИПР направлено 10,1 млн. рублей, введено в эксплуатацию 7,8 км линий электропередачи и 0,8 МВА трансформаторных мощностей</t>
  </si>
  <si>
    <t>В соответствии с заключенным администрацией Вяземского  района муниципальным контрактом  подрядной организацией осуществляется строительство распределительных газопроводов. Построено 5,1 км распределительных газопроводов в г. Вяземский</t>
  </si>
  <si>
    <t>Завершены все конкурсные процедуры.  Предприятия заходят для проведения работ по  установке 1400 средств учета электрической энергии (АИИСКУЭ розничного рынка)</t>
  </si>
  <si>
    <t xml:space="preserve">В КГКУ "Хорский социально-реабилитационный центр для несовершеннолетних" заключается контракт на проведение работ по приобретению и установки электрических котлов и теплообменника. В 2-х учреждениях управления лесами Правительства края приобретены котлы отопления, проводятся работы по замене водогрейного котла с заменой внутренней системы отопления. </t>
  </si>
  <si>
    <t>В 4-х учреждениях министерства социальной защиты края завершены работы по замене оконных блоков, в КГКУ "Вострецовский дом-интернат для престарелых и инвалидов" осуществляется сбор коммерческих предложений, в КГКУ "Комспексный центр социального обслуживания населения по району имени Лазо" заключен контракт, в КГКУ "Иннокентьевский дом-интернат для престарелых и инвалидов" разрабатывается техническое задание на осуществление закупки, в КГБУ "Хабаровский специальный дом ветеранов № 2 " запланированные работы заверщены. В КГКУ "Кербинское лесничество" и "Комсомольское лесничество" проводятся работы по замене оконных блоков и утеплению фасадов зданий.</t>
  </si>
  <si>
    <t>В КГКУ "Хабаровский детский психоневрологический интернат" для модернизации систем наружного и внутреннего освещения проводится сбор коммерческих предложений. В КГКУ "Кербинское лесничество" проводятся  работы по замене электрооборудования ( эл. щит, кабель)</t>
  </si>
  <si>
    <t>Завершены работы по замене светильников и ламп на светодиодные в 5 учреждениях министерства образования и науки края, дополнительно ведуться конкурсные процедуры на приобретение и поставку светильников в КГБОУ ХКЦВР "Созвездие". В КГКУ "Детский дом № 20" работы выполнены. В КГКУ "Хабаровский детский психоневрологический интернат" проводятся закупочные процедуры для проведения мероприятий по замене светильников</t>
  </si>
  <si>
    <t xml:space="preserve">В КГКУ "Вострецовский дом-интернат для престарелых и инвалидов" завершены работы по приобретению и установке  приборов учета тепла и водоснабжения. В 2-х учреждениях комитета по делам ЗАГС и архивов Правительства края проводится техническое обслуживание систем учета тепловой энергии и теплоносителя на объектах. В административных зданиях Правительства края проводятся мероприятия, направленные на бесперебойную работу приборов учета тепловой энергии </t>
  </si>
  <si>
    <t>23 - 25 мая 2019 г. проведена выставка "Энергетика ДВ региона - 2019. Энергосбережение". Региональный этап Фестиваля энергосбережения #ВместеЯрче проведен 28 сентября 2019 года</t>
  </si>
  <si>
    <t>В соответствии с распоряжением Правительства Хабаровского края от 30 мая 2019 г. № 422-рп  в августе т.г. проведен краевой этап Пятого Всероссийского конкурса средств массовой информации и пресс-служб компаний топливно-энергетического комплекса "МедиаТЭК"</t>
  </si>
  <si>
    <t>На площадке ТЭЦ ведутся СМР, организована работа более чем 1,6 тыс. человек.  Закончен монтаж котлоагрегатов и электрофильтров, ведется монтаж турбоагрегатов, смонтированы металлоконструкции узла топливоподачи, установлено оборудование ОРУ-110 кВ ТЭЦ. Продолжается строительство административно-бытового и объединенного вспомогательного корпусов, монтаж систем топливоподачи и внутриплощадочных инженерных коммуникаций.   Общая строительная готовность объекта на 01.10.2019 составляет 85 %</t>
  </si>
  <si>
    <t>Подготовлено  и направлено Министру энергетики Российской Федерацииза  обращение за подписью Губернатора края о включении Хабаровской ТЭЦ-4 в перечень генерирующих объектов тепловых электростанций, подлежащих модернизации (реконструкции)   (исх. № 12.3.44-5486 от 07.03.2019). Объект "Хабаровская ТЭЦ-4 " включен в Перечень генерирующих объектов тепловых электростанций, подлежащих модернизации (реконструкции) или строительству в неценовых зонах оптового рынка электрической энергии и мощности, утвержденный распоряжением Правительства РФ от 15.07.2019 г. № 1544-р. Планируемая дата начала поставки мощности - 31.12.2025 г.</t>
  </si>
  <si>
    <t xml:space="preserve"> Проектно-сметная документация разработана, закуплено силовое оборудование. Заключен договор на выполнение строительно-монтажных работ с АО "Востоксельэлектросетьстрой", начато строительство подстанций 110 кВ "Чныррах" и 35 кВ "Оремиф"</t>
  </si>
  <si>
    <t>Администрацией  Николаевского района проведены конкурсные процедуры и заключен договор на строительство газопроводов в микрорайоне "Майский", В соответствии с муниципальным контрактом подрядной организацией ведутся строительно-монтажные работы по газификации жилмассива Майский.  Смонтировано 15 газопроводов-вводов к жилым домам, ведется работа по установке ГРПШ</t>
  </si>
  <si>
    <t xml:space="preserve">Администрацией Комсомольского района  проведены конкурсные процедуры и заключен договор на строительство газопроводов в с. Новый Мир. В соответствии с муниципальным контрактом подрядной организацией закуплены материалы, доставлена техника на объект, выполнены работы по выносу трассы на местность </t>
  </si>
  <si>
    <t xml:space="preserve"> Контроль за ходом реализации региональной программы осуществляется на постояннй основе. Отчет о реализации региональной программы за 2018 г. направлен в Минэнерго России 18.02.2019 № 12.3.18-3817.</t>
  </si>
  <si>
    <t>По состоянию на 01.10.2019 поставлено оборудование - 100 %. Общая строительная готовность объектов - 75 % (на участках ведутся работы по монтажу элементов тепловой сети, обратной засыпке смонтированных участков, восстановление благоустройства). По НС "Таежная" - проведены закупочные процедуры и заключены договоры на поставку МТР и оборудования</t>
  </si>
  <si>
    <t xml:space="preserve">В соответствии с муниципальным контрактом  подрядной организацией продолжается строительство газопроводов в п. Эльбан. Выполнено строительство 2,4 км газопровода среднего давления, смонтирован 171 выход газопровода из земли к жилым домам.  </t>
  </si>
  <si>
    <t xml:space="preserve">Котельные в с.с. Отрадное и  Садовое Вяземского муниципального района готовы к приему природного газа. Подписан акт ввода в эксплуатацию ГРС "Вяземский", построенной ПАО "Гапром". Для ввода в эксплуатацию построенных ПАО "Гапром" магистральных газопроводов в настоящее время решаются вопросы по оформлению земельного участка </t>
  </si>
  <si>
    <t xml:space="preserve">Котельные в с.с. Отрадное и  Садовое Вяземского муниципального района готовы к приему природного газа. ПАО "Гапром" не введены в эксплуатацию магистральные газопроводы. В настоящее время решаются вопросы по оформлению земельных участков </t>
  </si>
  <si>
    <t>Взаимодействие с ПАО "Газпром" осуществляется на постоянной основе. В отчетном периоде проведено совещание при Губернаторе края по вопросу реализации программы развития газоснабжения и газификации Хабаровского края (29.05.2019г.), 3 заседания рабочей группы (01.03.2019г., 25.04.2019г., 27.09.2019г.) по рассмотрению вопросов строительства объектов газоснабжения, совещание при заместителе Председателя Правительства края по вопросам ТЭК и ЖКХ Литвинчуке А.А. по согласованию Плана-графика синхранизации выполнения программы развития газоснабжения и газификации Хабаровского края на 2019 год. Подготовлены и направлены в структурные подразделения ПАО "Газпром" 6 обращений  (от 23.01.2019 № 12.3.44-1411; от 24.01.2019 № 2.3.44-1515; от 06.02.2019 № 123.44-2730; от 01.03.2019 № 12.3.44-4941; от 15.04.2019 № 12.3.44-8812; от 28.06.2019 № 12.3.44-14738)</t>
  </si>
  <si>
    <t>За счет средств бюджета города построено 0,5 км газопровода по ул. Нагорная (нечетная сторона) для газификации 19 частных домов, введется работа по вводу его в эксплуатацию. В рамках программы газификации края за счет средств специальной надбавки к тарифам на услуги по транспортровке газа АО "Газпром газораспределение Дальний Восток" определена организация для выполнения инжернерных изысканий для проектирования объектов газоснабжения для газификации жилых домов мкр. Красная Речка в границах улиц Архаринская, Барабинская, Красноводсткая, Парфенова</t>
  </si>
  <si>
    <t>Администрацией Хабаровского  района проведены конкурсные процедур, определена подрядная организация на выполнение строительно-монтажных работ по завершению газификации с.Казакевичево. Ведется работа по заключению муниципального контракта.</t>
  </si>
  <si>
    <t>Администрацией района имени Лазо проведены конкурсные процедуры и заключен муниципальный контракт на строительство распределительных газопроводов в рп. Переяславка. Подрядной организацией ведутся СМР</t>
  </si>
  <si>
    <t>Мониторинг хода реализации Региональной программы ведется на ежеквартальной основе</t>
  </si>
  <si>
    <t>Строительно-монтажные работы по техперевооружению теплотрасс выполнены. Продолжаются работы по благоустройству территорий.</t>
  </si>
  <si>
    <t>администрация городского округа "Город Комсомольск-на-Амуре"</t>
  </si>
  <si>
    <t>Приостановлено</t>
  </si>
  <si>
    <t xml:space="preserve">Администрацией города в соответствии  с коммерческими предложениями определена стоимость проектных работ, которая составляет 28,7 млн. рублей. Вместе с тем, в связи с  паводковой ситуацией в г. Комсомольске-на-Амуре в сентябре т.г. в результате подъема уровня воды в р. Амур, до конца года отсутствует возможность выполнения изыскательских работ. В целях обеспечения эффективого использования бюджетных средств в минЖКХ и в минстрой края направлены предложения по перераспределению средств КБ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</si>
</sst>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"/>
    <numFmt numFmtId="166" formatCode="0.000"/>
    <numFmt numFmtId="167" formatCode="#,##0.000"/>
    <numFmt numFmtId="168" formatCode="#,##0.0000"/>
    <numFmt numFmtId="169" formatCode="#,##0.00000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Arial Cyr"/>
      <charset val="204"/>
    </font>
    <font>
      <b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b/>
      <u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Arial Cyr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/>
    <xf numFmtId="165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166" fontId="3" fillId="0" borderId="1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1" fontId="3" fillId="2" borderId="4" xfId="0" applyNumberFormat="1" applyFont="1" applyFill="1" applyBorder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3" fontId="3" fillId="2" borderId="25" xfId="0" applyNumberFormat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center" vertical="top" wrapText="1"/>
    </xf>
    <xf numFmtId="3" fontId="3" fillId="2" borderId="11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left" vertical="top" wrapText="1"/>
    </xf>
    <xf numFmtId="4" fontId="5" fillId="2" borderId="10" xfId="0" applyNumberFormat="1" applyFont="1" applyFill="1" applyBorder="1" applyAlignment="1">
      <alignment horizontal="center" vertical="top" wrapText="1"/>
    </xf>
    <xf numFmtId="3" fontId="5" fillId="2" borderId="10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4" fontId="3" fillId="2" borderId="17" xfId="0" applyNumberFormat="1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164" fontId="3" fillId="2" borderId="13" xfId="0" applyNumberFormat="1" applyFont="1" applyFill="1" applyBorder="1" applyAlignment="1">
      <alignment horizontal="center" vertical="top" wrapText="1"/>
    </xf>
    <xf numFmtId="1" fontId="3" fillId="2" borderId="13" xfId="0" applyNumberFormat="1" applyFont="1" applyFill="1" applyBorder="1" applyAlignment="1">
      <alignment horizontal="center" vertical="top" wrapText="1"/>
    </xf>
    <xf numFmtId="164" fontId="3" fillId="2" borderId="17" xfId="0" applyNumberFormat="1" applyFont="1" applyFill="1" applyBorder="1" applyAlignment="1">
      <alignment horizontal="center" vertical="top" wrapText="1"/>
    </xf>
    <xf numFmtId="1" fontId="3" fillId="2" borderId="17" xfId="0" applyNumberFormat="1" applyFont="1" applyFill="1" applyBorder="1" applyAlignment="1">
      <alignment horizontal="center" vertical="top" wrapText="1"/>
    </xf>
    <xf numFmtId="164" fontId="3" fillId="2" borderId="4" xfId="0" applyNumberFormat="1" applyFont="1" applyFill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justify" vertical="top" wrapText="1"/>
    </xf>
    <xf numFmtId="0" fontId="3" fillId="0" borderId="25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4" fontId="3" fillId="0" borderId="25" xfId="0" applyNumberFormat="1" applyFont="1" applyFill="1" applyBorder="1" applyAlignment="1">
      <alignment horizontal="center" vertical="top" wrapText="1"/>
    </xf>
    <xf numFmtId="4" fontId="3" fillId="0" borderId="10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justify" vertical="center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3" borderId="0" xfId="0" applyFont="1" applyFill="1"/>
    <xf numFmtId="16" fontId="4" fillId="2" borderId="1" xfId="0" applyNumberFormat="1" applyFont="1" applyFill="1" applyBorder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top"/>
    </xf>
    <xf numFmtId="0" fontId="0" fillId="4" borderId="0" xfId="0" applyFill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top" wrapText="1"/>
    </xf>
    <xf numFmtId="167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4" fillId="5" borderId="0" xfId="0" applyFont="1" applyFill="1"/>
    <xf numFmtId="164" fontId="4" fillId="2" borderId="1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center" vertical="top" wrapText="1"/>
    </xf>
    <xf numFmtId="1" fontId="4" fillId="6" borderId="1" xfId="0" applyNumberFormat="1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justify" vertical="top" wrapText="1"/>
    </xf>
    <xf numFmtId="0" fontId="0" fillId="7" borderId="0" xfId="0" applyFill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3" fillId="2" borderId="13" xfId="0" applyNumberFormat="1" applyFont="1" applyFill="1" applyBorder="1" applyAlignment="1">
      <alignment horizontal="center" vertical="top" wrapText="1"/>
    </xf>
    <xf numFmtId="3" fontId="3" fillId="2" borderId="13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 vertical="top" wrapText="1"/>
    </xf>
    <xf numFmtId="4" fontId="4" fillId="2" borderId="15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4" fillId="2" borderId="23" xfId="0" applyNumberFormat="1" applyFont="1" applyFill="1" applyBorder="1" applyAlignment="1">
      <alignment horizontal="center" vertical="top" wrapText="1"/>
    </xf>
    <xf numFmtId="4" fontId="4" fillId="2" borderId="11" xfId="0" applyNumberFormat="1" applyFont="1" applyFill="1" applyBorder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/>
    </xf>
    <xf numFmtId="4" fontId="4" fillId="2" borderId="15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4" fontId="4" fillId="2" borderId="25" xfId="0" applyNumberFormat="1" applyFont="1" applyFill="1" applyBorder="1" applyAlignment="1">
      <alignment horizontal="center" vertical="top"/>
    </xf>
    <xf numFmtId="4" fontId="4" fillId="2" borderId="10" xfId="0" applyNumberFormat="1" applyFont="1" applyFill="1" applyBorder="1" applyAlignment="1">
      <alignment horizontal="center" vertical="top"/>
    </xf>
    <xf numFmtId="4" fontId="4" fillId="2" borderId="48" xfId="0" applyNumberFormat="1" applyFont="1" applyFill="1" applyBorder="1" applyAlignment="1">
      <alignment horizontal="center" vertical="top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7" fontId="3" fillId="2" borderId="16" xfId="0" applyNumberFormat="1" applyFont="1" applyFill="1" applyBorder="1" applyAlignment="1">
      <alignment horizontal="left" vertical="top" wrapText="1"/>
    </xf>
    <xf numFmtId="167" fontId="5" fillId="2" borderId="10" xfId="0" applyNumberFormat="1" applyFont="1" applyFill="1" applyBorder="1" applyAlignment="1">
      <alignment horizontal="center" vertical="top" wrapText="1"/>
    </xf>
    <xf numFmtId="167" fontId="3" fillId="2" borderId="21" xfId="0" applyNumberFormat="1" applyFont="1" applyFill="1" applyBorder="1" applyAlignment="1">
      <alignment horizontal="left" vertical="top" wrapText="1"/>
    </xf>
    <xf numFmtId="167" fontId="3" fillId="2" borderId="11" xfId="0" applyNumberFormat="1" applyFont="1" applyFill="1" applyBorder="1" applyAlignment="1">
      <alignment horizontal="center" vertical="top" wrapText="1"/>
    </xf>
    <xf numFmtId="167" fontId="3" fillId="2" borderId="21" xfId="0" applyNumberFormat="1" applyFont="1" applyFill="1" applyBorder="1" applyAlignment="1">
      <alignment horizontal="center" vertical="top" wrapText="1"/>
    </xf>
    <xf numFmtId="3" fontId="3" fillId="2" borderId="21" xfId="0" applyNumberFormat="1" applyFont="1" applyFill="1" applyBorder="1" applyAlignment="1">
      <alignment horizontal="center" vertical="top" wrapText="1"/>
    </xf>
    <xf numFmtId="167" fontId="3" fillId="2" borderId="17" xfId="0" applyNumberFormat="1" applyFont="1" applyFill="1" applyBorder="1" applyAlignment="1">
      <alignment horizontal="left" vertical="top" wrapText="1"/>
    </xf>
    <xf numFmtId="167" fontId="3" fillId="2" borderId="17" xfId="0" applyNumberFormat="1" applyFont="1" applyFill="1" applyBorder="1" applyAlignment="1">
      <alignment horizontal="center" vertical="top" wrapText="1"/>
    </xf>
    <xf numFmtId="3" fontId="3" fillId="2" borderId="17" xfId="0" applyNumberFormat="1" applyFont="1" applyFill="1" applyBorder="1" applyAlignment="1">
      <alignment horizontal="center" vertical="top" wrapText="1"/>
    </xf>
    <xf numFmtId="167" fontId="3" fillId="2" borderId="18" xfId="0" applyNumberFormat="1" applyFont="1" applyFill="1" applyBorder="1" applyAlignment="1">
      <alignment horizontal="left" vertical="top" wrapText="1"/>
    </xf>
    <xf numFmtId="167" fontId="3" fillId="2" borderId="4" xfId="0" applyNumberFormat="1" applyFont="1" applyFill="1" applyBorder="1" applyAlignment="1">
      <alignment horizontal="center" vertical="top" wrapText="1"/>
    </xf>
    <xf numFmtId="167" fontId="8" fillId="2" borderId="1" xfId="0" applyNumberFormat="1" applyFont="1" applyFill="1" applyBorder="1" applyAlignment="1">
      <alignment horizontal="left" vertical="top" wrapText="1"/>
    </xf>
    <xf numFmtId="167" fontId="8" fillId="2" borderId="1" xfId="0" applyNumberFormat="1" applyFont="1" applyFill="1" applyBorder="1" applyAlignment="1">
      <alignment horizontal="center" vertical="top" wrapText="1"/>
    </xf>
    <xf numFmtId="167" fontId="3" fillId="2" borderId="10" xfId="0" applyNumberFormat="1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left" vertical="top" wrapText="1"/>
    </xf>
    <xf numFmtId="167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167" fontId="3" fillId="2" borderId="5" xfId="0" applyNumberFormat="1" applyFont="1" applyFill="1" applyBorder="1" applyAlignment="1">
      <alignment vertical="top" wrapText="1"/>
    </xf>
    <xf numFmtId="167" fontId="3" fillId="2" borderId="2" xfId="0" applyNumberFormat="1" applyFont="1" applyFill="1" applyBorder="1" applyAlignment="1">
      <alignment vertical="top" wrapText="1"/>
    </xf>
    <xf numFmtId="167" fontId="3" fillId="2" borderId="3" xfId="0" applyNumberFormat="1" applyFont="1" applyFill="1" applyBorder="1" applyAlignment="1">
      <alignment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167" fontId="3" fillId="2" borderId="13" xfId="0" applyNumberFormat="1" applyFont="1" applyFill="1" applyBorder="1" applyAlignment="1">
      <alignment horizontal="left" vertical="top" wrapText="1"/>
    </xf>
    <xf numFmtId="167" fontId="3" fillId="2" borderId="25" xfId="0" applyNumberFormat="1" applyFont="1" applyFill="1" applyBorder="1" applyAlignment="1">
      <alignment horizontal="left" vertical="top" wrapText="1"/>
    </xf>
    <xf numFmtId="167" fontId="3" fillId="2" borderId="25" xfId="0" applyNumberFormat="1" applyFont="1" applyFill="1" applyBorder="1" applyAlignment="1">
      <alignment horizontal="center" vertical="top" wrapText="1"/>
    </xf>
    <xf numFmtId="169" fontId="3" fillId="2" borderId="13" xfId="0" applyNumberFormat="1" applyFont="1" applyFill="1" applyBorder="1" applyAlignment="1">
      <alignment horizontal="left" vertical="top" wrapText="1"/>
    </xf>
    <xf numFmtId="169" fontId="3" fillId="2" borderId="13" xfId="0" applyNumberFormat="1" applyFont="1" applyFill="1" applyBorder="1" applyAlignment="1">
      <alignment horizontal="left" vertical="center" wrapText="1"/>
    </xf>
    <xf numFmtId="169" fontId="8" fillId="2" borderId="23" xfId="0" applyNumberFormat="1" applyFont="1" applyFill="1" applyBorder="1" applyAlignment="1">
      <alignment horizontal="left" vertical="top" wrapText="1"/>
    </xf>
    <xf numFmtId="169" fontId="3" fillId="2" borderId="23" xfId="0" applyNumberFormat="1" applyFont="1" applyFill="1" applyBorder="1" applyAlignment="1">
      <alignment horizontal="left" vertical="center" wrapText="1"/>
    </xf>
    <xf numFmtId="169" fontId="3" fillId="2" borderId="23" xfId="0" applyNumberFormat="1" applyFont="1" applyFill="1" applyBorder="1" applyAlignment="1">
      <alignment horizontal="center" vertical="top" wrapText="1"/>
    </xf>
    <xf numFmtId="169" fontId="3" fillId="2" borderId="11" xfId="0" applyNumberFormat="1" applyFont="1" applyFill="1" applyBorder="1" applyAlignment="1">
      <alignment horizontal="center" vertical="top" wrapText="1"/>
    </xf>
    <xf numFmtId="3" fontId="3" fillId="2" borderId="23" xfId="0" applyNumberFormat="1" applyFont="1" applyFill="1" applyBorder="1" applyAlignment="1">
      <alignment horizontal="center" vertical="top" wrapText="1"/>
    </xf>
    <xf numFmtId="167" fontId="3" fillId="2" borderId="23" xfId="0" applyNumberFormat="1" applyFont="1" applyFill="1" applyBorder="1" applyAlignment="1">
      <alignment horizontal="center" vertical="top" wrapText="1"/>
    </xf>
    <xf numFmtId="167" fontId="3" fillId="2" borderId="24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center" wrapText="1"/>
    </xf>
    <xf numFmtId="16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167" fontId="3" fillId="2" borderId="24" xfId="0" applyNumberFormat="1" applyFont="1" applyFill="1" applyBorder="1" applyAlignment="1">
      <alignment horizontal="left" vertical="top" wrapText="1"/>
    </xf>
    <xf numFmtId="167" fontId="3" fillId="2" borderId="4" xfId="0" applyNumberFormat="1" applyFont="1" applyFill="1" applyBorder="1" applyAlignment="1">
      <alignment horizontal="left" vertical="top" wrapText="1"/>
    </xf>
    <xf numFmtId="167" fontId="3" fillId="2" borderId="23" xfId="0" applyNumberFormat="1" applyFont="1" applyFill="1" applyBorder="1" applyAlignment="1">
      <alignment horizontal="left" vertical="top" wrapText="1"/>
    </xf>
    <xf numFmtId="169" fontId="3" fillId="2" borderId="24" xfId="0" applyNumberFormat="1" applyFont="1" applyFill="1" applyBorder="1" applyAlignment="1">
      <alignment horizontal="left" vertical="top" wrapText="1"/>
    </xf>
    <xf numFmtId="169" fontId="3" fillId="2" borderId="4" xfId="0" applyNumberFormat="1" applyFont="1" applyFill="1" applyBorder="1" applyAlignment="1">
      <alignment horizontal="left" vertical="top" wrapText="1"/>
    </xf>
    <xf numFmtId="169" fontId="3" fillId="2" borderId="10" xfId="0" applyNumberFormat="1" applyFont="1" applyFill="1" applyBorder="1" applyAlignment="1">
      <alignment horizontal="left" vertical="top" wrapText="1"/>
    </xf>
    <xf numFmtId="169" fontId="3" fillId="2" borderId="25" xfId="0" applyNumberFormat="1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top" wrapText="1"/>
    </xf>
    <xf numFmtId="4" fontId="7" fillId="2" borderId="37" xfId="0" applyNumberFormat="1" applyFont="1" applyFill="1" applyBorder="1" applyAlignment="1">
      <alignment horizontal="center" vertical="top" wrapText="1"/>
    </xf>
    <xf numFmtId="168" fontId="20" fillId="2" borderId="0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top" wrapText="1"/>
    </xf>
    <xf numFmtId="4" fontId="4" fillId="2" borderId="38" xfId="0" applyNumberFormat="1" applyFont="1" applyFill="1" applyBorder="1" applyAlignment="1">
      <alignment horizontal="center" vertical="top" wrapText="1"/>
    </xf>
    <xf numFmtId="164" fontId="18" fillId="2" borderId="0" xfId="0" applyNumberFormat="1" applyFont="1" applyFill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left" vertical="top" wrapText="1"/>
    </xf>
    <xf numFmtId="4" fontId="4" fillId="2" borderId="39" xfId="0" applyNumberFormat="1" applyFont="1" applyFill="1" applyBorder="1" applyAlignment="1">
      <alignment horizontal="center" vertical="top" wrapText="1"/>
    </xf>
    <xf numFmtId="4" fontId="4" fillId="2" borderId="22" xfId="0" applyNumberFormat="1" applyFont="1" applyFill="1" applyBorder="1" applyAlignment="1">
      <alignment horizontal="center" vertical="top" wrapText="1"/>
    </xf>
    <xf numFmtId="0" fontId="12" fillId="2" borderId="24" xfId="0" applyFont="1" applyFill="1" applyBorder="1" applyAlignment="1">
      <alignment horizontal="left" vertical="top" wrapText="1"/>
    </xf>
    <xf numFmtId="4" fontId="4" fillId="2" borderId="40" xfId="0" applyNumberFormat="1" applyFont="1" applyFill="1" applyBorder="1" applyAlignment="1">
      <alignment horizontal="center" vertical="top" wrapText="1"/>
    </xf>
    <xf numFmtId="164" fontId="21" fillId="2" borderId="0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  <xf numFmtId="4" fontId="4" fillId="2" borderId="41" xfId="0" applyNumberFormat="1" applyFont="1" applyFill="1" applyBorder="1" applyAlignment="1">
      <alignment horizontal="center" vertical="top" wrapText="1"/>
    </xf>
    <xf numFmtId="0" fontId="4" fillId="2" borderId="27" xfId="0" applyFont="1" applyFill="1" applyBorder="1" applyAlignment="1">
      <alignment vertical="top" wrapText="1"/>
    </xf>
    <xf numFmtId="4" fontId="4" fillId="2" borderId="42" xfId="0" applyNumberFormat="1" applyFont="1" applyFill="1" applyBorder="1" applyAlignment="1">
      <alignment horizontal="center" vertical="top" wrapText="1"/>
    </xf>
    <xf numFmtId="164" fontId="18" fillId="2" borderId="35" xfId="0" applyNumberFormat="1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164" fontId="18" fillId="2" borderId="32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horizontal="left" vertical="center" wrapText="1"/>
    </xf>
    <xf numFmtId="4" fontId="4" fillId="2" borderId="39" xfId="0" applyNumberFormat="1" applyFont="1" applyFill="1" applyBorder="1" applyAlignment="1">
      <alignment horizontal="center" vertical="top"/>
    </xf>
    <xf numFmtId="4" fontId="4" fillId="2" borderId="38" xfId="0" applyNumberFormat="1" applyFont="1" applyFill="1" applyBorder="1" applyAlignment="1">
      <alignment horizontal="center" vertical="top"/>
    </xf>
    <xf numFmtId="164" fontId="18" fillId="2" borderId="0" xfId="0" applyNumberFormat="1" applyFont="1" applyFill="1" applyBorder="1" applyAlignment="1">
      <alignment horizontal="center" vertical="center"/>
    </xf>
    <xf numFmtId="4" fontId="4" fillId="2" borderId="27" xfId="0" applyNumberFormat="1" applyFont="1" applyFill="1" applyBorder="1" applyAlignment="1">
      <alignment horizontal="center" vertical="top"/>
    </xf>
    <xf numFmtId="4" fontId="4" fillId="2" borderId="11" xfId="0" applyNumberFormat="1" applyFont="1" applyFill="1" applyBorder="1" applyAlignment="1">
      <alignment horizontal="center" vertical="top"/>
    </xf>
    <xf numFmtId="4" fontId="4" fillId="2" borderId="42" xfId="0" applyNumberFormat="1" applyFont="1" applyFill="1" applyBorder="1" applyAlignment="1">
      <alignment horizontal="center" vertical="top"/>
    </xf>
    <xf numFmtId="4" fontId="4" fillId="2" borderId="40" xfId="0" applyNumberFormat="1" applyFont="1" applyFill="1" applyBorder="1" applyAlignment="1">
      <alignment horizontal="center" vertical="top"/>
    </xf>
    <xf numFmtId="4" fontId="4" fillId="2" borderId="43" xfId="0" applyNumberFormat="1" applyFont="1" applyFill="1" applyBorder="1" applyAlignment="1">
      <alignment horizontal="center" vertical="top"/>
    </xf>
    <xf numFmtId="4" fontId="19" fillId="2" borderId="0" xfId="0" applyNumberFormat="1" applyFont="1" applyFill="1" applyAlignment="1">
      <alignment horizontal="center" vertical="center" wrapText="1"/>
    </xf>
    <xf numFmtId="0" fontId="4" fillId="2" borderId="48" xfId="0" applyFont="1" applyFill="1" applyBorder="1" applyAlignment="1">
      <alignment horizontal="left" vertical="top" wrapText="1"/>
    </xf>
    <xf numFmtId="4" fontId="4" fillId="2" borderId="49" xfId="0" applyNumberFormat="1" applyFont="1" applyFill="1" applyBorder="1" applyAlignment="1">
      <alignment horizontal="center" vertical="top"/>
    </xf>
    <xf numFmtId="0" fontId="18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center" vertical="center" wrapText="1"/>
    </xf>
    <xf numFmtId="167" fontId="9" fillId="2" borderId="2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25" xfId="0" applyFont="1" applyFill="1" applyBorder="1" applyAlignment="1">
      <alignment horizontal="left" vertical="top" wrapText="1"/>
    </xf>
    <xf numFmtId="0" fontId="12" fillId="2" borderId="13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left" vertical="top" wrapText="1"/>
    </xf>
    <xf numFmtId="0" fontId="12" fillId="2" borderId="23" xfId="0" applyFont="1" applyFill="1" applyBorder="1" applyAlignment="1">
      <alignment horizontal="left" vertical="top" wrapText="1"/>
    </xf>
    <xf numFmtId="0" fontId="4" fillId="2" borderId="28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 vertical="top" wrapText="1"/>
    </xf>
    <xf numFmtId="0" fontId="7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top" wrapText="1"/>
    </xf>
    <xf numFmtId="0" fontId="4" fillId="2" borderId="24" xfId="0" applyFont="1" applyFill="1" applyBorder="1" applyAlignment="1">
      <alignment horizontal="justify" vertical="top" wrapText="1"/>
    </xf>
    <xf numFmtId="0" fontId="4" fillId="2" borderId="4" xfId="0" applyFont="1" applyFill="1" applyBorder="1" applyAlignment="1">
      <alignment horizontal="justify" vertical="top" wrapText="1"/>
    </xf>
    <xf numFmtId="0" fontId="4" fillId="2" borderId="2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25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4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169" fontId="3" fillId="2" borderId="24" xfId="0" applyNumberFormat="1" applyFont="1" applyFill="1" applyBorder="1" applyAlignment="1">
      <alignment horizontal="left" vertical="top" wrapText="1"/>
    </xf>
    <xf numFmtId="169" fontId="3" fillId="2" borderId="23" xfId="0" applyNumberFormat="1" applyFont="1" applyFill="1" applyBorder="1" applyAlignment="1">
      <alignment horizontal="left" vertical="top" wrapText="1"/>
    </xf>
    <xf numFmtId="169" fontId="3" fillId="2" borderId="4" xfId="0" applyNumberFormat="1" applyFont="1" applyFill="1" applyBorder="1" applyAlignment="1">
      <alignment horizontal="left" vertical="top" wrapText="1"/>
    </xf>
    <xf numFmtId="169" fontId="3" fillId="2" borderId="10" xfId="0" applyNumberFormat="1" applyFont="1" applyFill="1" applyBorder="1" applyAlignment="1">
      <alignment horizontal="left" vertical="top" wrapText="1"/>
    </xf>
    <xf numFmtId="169" fontId="3" fillId="2" borderId="25" xfId="0" applyNumberFormat="1" applyFont="1" applyFill="1" applyBorder="1" applyAlignment="1">
      <alignment horizontal="left" vertical="top" wrapText="1"/>
    </xf>
    <xf numFmtId="167" fontId="3" fillId="2" borderId="24" xfId="0" applyNumberFormat="1" applyFont="1" applyFill="1" applyBorder="1" applyAlignment="1">
      <alignment horizontal="left" vertical="top" wrapText="1"/>
    </xf>
    <xf numFmtId="167" fontId="3" fillId="2" borderId="23" xfId="0" applyNumberFormat="1" applyFont="1" applyFill="1" applyBorder="1" applyAlignment="1">
      <alignment horizontal="left" vertical="top" wrapText="1"/>
    </xf>
    <xf numFmtId="167" fontId="3" fillId="2" borderId="4" xfId="0" applyNumberFormat="1" applyFont="1" applyFill="1" applyBorder="1" applyAlignment="1">
      <alignment horizontal="left" vertical="top" wrapText="1"/>
    </xf>
    <xf numFmtId="167" fontId="5" fillId="2" borderId="1" xfId="0" applyNumberFormat="1" applyFont="1" applyFill="1" applyBorder="1" applyAlignment="1">
      <alignment horizontal="left" vertical="top" wrapText="1"/>
    </xf>
    <xf numFmtId="167" fontId="8" fillId="2" borderId="24" xfId="0" applyNumberFormat="1" applyFont="1" applyFill="1" applyBorder="1" applyAlignment="1">
      <alignment horizontal="left" vertical="top" wrapText="1"/>
    </xf>
    <xf numFmtId="167" fontId="8" fillId="2" borderId="23" xfId="0" applyNumberFormat="1" applyFont="1" applyFill="1" applyBorder="1" applyAlignment="1">
      <alignment horizontal="left" vertical="top" wrapText="1"/>
    </xf>
    <xf numFmtId="167" fontId="8" fillId="2" borderId="4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top" wrapText="1"/>
    </xf>
    <xf numFmtId="0" fontId="7" fillId="2" borderId="3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center" vertical="top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0" fontId="4" fillId="2" borderId="2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44" xfId="0" applyFont="1" applyFill="1" applyBorder="1" applyAlignment="1">
      <alignment horizontal="center" vertical="top" wrapText="1"/>
    </xf>
    <xf numFmtId="0" fontId="4" fillId="2" borderId="45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25" xfId="0" applyFont="1" applyFill="1" applyBorder="1" applyAlignment="1">
      <alignment horizontal="left" vertical="top" wrapText="1"/>
    </xf>
    <xf numFmtId="0" fontId="4" fillId="2" borderId="26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center" vertical="top" wrapText="1"/>
    </xf>
    <xf numFmtId="0" fontId="4" fillId="2" borderId="34" xfId="0" applyFont="1" applyFill="1" applyBorder="1" applyAlignment="1">
      <alignment horizontal="center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3" xfId="0" applyFont="1" applyFill="1" applyBorder="1" applyAlignment="1">
      <alignment horizontal="left" vertical="top" wrapText="1"/>
    </xf>
    <xf numFmtId="0" fontId="12" fillId="2" borderId="15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23" fillId="2" borderId="10" xfId="0" applyFont="1" applyFill="1" applyBorder="1" applyAlignment="1">
      <alignment horizontal="left" vertical="top" wrapText="1"/>
    </xf>
    <xf numFmtId="0" fontId="4" fillId="2" borderId="46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47" xfId="0" applyFont="1" applyFill="1" applyBorder="1" applyAlignment="1">
      <alignment horizontal="center" vertical="top" wrapText="1"/>
    </xf>
    <xf numFmtId="0" fontId="23" fillId="2" borderId="48" xfId="0" applyFont="1" applyFill="1" applyBorder="1" applyAlignment="1">
      <alignment horizontal="left" vertical="top"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" fontId="4" fillId="2" borderId="4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VGONCHAR/Documents/&#1043;&#1055;%20&#1069;&#1085;&#1077;&#1088;&#1075;&#1086;&#1101;&#1092;&#1092;.%20&#1080;%20&#1088;&#1072;&#1079;&#1074;.%20&#1101;&#1085;.%202012-2021/&#1043;&#1048;/&#1054;&#1090;&#1095;&#1077;&#1090;%20&#1043;&#1055;%201%20&#1082;&#1074;.%202019.%20&#1043;&#1048;&#1041;_14.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2"/>
      <sheetName val="прил.14 (2)"/>
      <sheetName val="прил.13"/>
      <sheetName val="прил.14"/>
      <sheetName val="прил. 15"/>
      <sheetName val="пр17"/>
    </sheetNames>
    <sheetDataSet>
      <sheetData sheetId="0"/>
      <sheetData sheetId="1"/>
      <sheetData sheetId="2">
        <row r="32">
          <cell r="D32">
            <v>2</v>
          </cell>
          <cell r="F32">
            <v>2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topLeftCell="A63" zoomScale="80" zoomScaleNormal="80" zoomScaleSheetLayoutView="70" zoomScalePageLayoutView="80" workbookViewId="0">
      <selection activeCell="E64" sqref="E64"/>
    </sheetView>
  </sheetViews>
  <sheetFormatPr defaultColWidth="11.44140625" defaultRowHeight="13.2" x14ac:dyDescent="0.25"/>
  <cols>
    <col min="1" max="1" width="10.88671875" style="101" customWidth="1"/>
    <col min="2" max="2" width="33.33203125" style="104" customWidth="1"/>
    <col min="3" max="3" width="19.6640625" style="105" customWidth="1"/>
    <col min="4" max="4" width="30" style="101" customWidth="1"/>
    <col min="5" max="5" width="61.109375" style="101" customWidth="1"/>
    <col min="6" max="6" width="17" style="120" customWidth="1"/>
    <col min="7" max="7" width="29.6640625" style="104" customWidth="1"/>
    <col min="8" max="8" width="11.44140625" style="106"/>
    <col min="9" max="16384" width="11.44140625" style="20"/>
  </cols>
  <sheetData>
    <row r="1" spans="1:8" ht="15" customHeight="1" x14ac:dyDescent="0.25">
      <c r="F1" s="281" t="s">
        <v>207</v>
      </c>
      <c r="G1" s="281"/>
    </row>
    <row r="2" spans="1:8" ht="15" customHeight="1" x14ac:dyDescent="0.25">
      <c r="F2" s="281" t="s">
        <v>0</v>
      </c>
      <c r="G2" s="281"/>
    </row>
    <row r="3" spans="1:8" ht="15" customHeight="1" x14ac:dyDescent="0.25">
      <c r="F3" s="281" t="s">
        <v>1</v>
      </c>
      <c r="G3" s="281"/>
    </row>
    <row r="4" spans="1:8" ht="14.25" customHeight="1" x14ac:dyDescent="0.25"/>
    <row r="5" spans="1:8" ht="39" customHeight="1" x14ac:dyDescent="0.25">
      <c r="A5" s="280" t="s">
        <v>205</v>
      </c>
      <c r="B5" s="280"/>
      <c r="C5" s="280"/>
      <c r="D5" s="280"/>
      <c r="E5" s="280"/>
      <c r="F5" s="280"/>
      <c r="G5" s="280"/>
    </row>
    <row r="6" spans="1:8" ht="12.75" customHeight="1" x14ac:dyDescent="0.25">
      <c r="A6" s="280" t="s">
        <v>377</v>
      </c>
      <c r="B6" s="280"/>
      <c r="C6" s="280"/>
      <c r="D6" s="280"/>
      <c r="E6" s="280"/>
      <c r="F6" s="280"/>
      <c r="G6" s="280"/>
    </row>
    <row r="7" spans="1:8" ht="36.75" customHeight="1" x14ac:dyDescent="0.25">
      <c r="A7" s="102"/>
      <c r="B7" s="107"/>
      <c r="C7" s="102"/>
      <c r="D7" s="102"/>
      <c r="E7" s="102"/>
      <c r="F7" s="121"/>
      <c r="G7" s="107"/>
    </row>
    <row r="8" spans="1:8" ht="46.5" customHeight="1" x14ac:dyDescent="0.25">
      <c r="A8" s="284" t="s">
        <v>204</v>
      </c>
      <c r="B8" s="284" t="s">
        <v>88</v>
      </c>
      <c r="C8" s="284" t="s">
        <v>89</v>
      </c>
      <c r="D8" s="284" t="s">
        <v>208</v>
      </c>
      <c r="E8" s="284"/>
      <c r="F8" s="283" t="s">
        <v>224</v>
      </c>
      <c r="G8" s="285" t="s">
        <v>294</v>
      </c>
    </row>
    <row r="9" spans="1:8" ht="51.75" customHeight="1" x14ac:dyDescent="0.25">
      <c r="A9" s="284"/>
      <c r="B9" s="284"/>
      <c r="C9" s="284"/>
      <c r="D9" s="131" t="s">
        <v>341</v>
      </c>
      <c r="E9" s="140" t="s">
        <v>209</v>
      </c>
      <c r="F9" s="283"/>
      <c r="G9" s="285"/>
    </row>
    <row r="10" spans="1:8" ht="15" customHeight="1" x14ac:dyDescent="0.25">
      <c r="A10" s="144">
        <v>1</v>
      </c>
      <c r="B10" s="131">
        <v>2</v>
      </c>
      <c r="C10" s="131">
        <v>3</v>
      </c>
      <c r="D10" s="131">
        <v>4</v>
      </c>
      <c r="E10" s="140">
        <v>5</v>
      </c>
      <c r="F10" s="133">
        <v>8</v>
      </c>
      <c r="G10" s="131">
        <v>9</v>
      </c>
    </row>
    <row r="11" spans="1:8" ht="26.25" customHeight="1" x14ac:dyDescent="0.25">
      <c r="A11" s="144" t="s">
        <v>11</v>
      </c>
      <c r="B11" s="282" t="s">
        <v>101</v>
      </c>
      <c r="C11" s="282"/>
      <c r="D11" s="282"/>
      <c r="E11" s="282"/>
      <c r="F11" s="282"/>
      <c r="G11" s="282"/>
    </row>
    <row r="12" spans="1:8" ht="23.4" customHeight="1" x14ac:dyDescent="0.25">
      <c r="A12" s="144" t="s">
        <v>13</v>
      </c>
      <c r="B12" s="286" t="s">
        <v>138</v>
      </c>
      <c r="C12" s="286"/>
      <c r="D12" s="286"/>
      <c r="E12" s="286"/>
      <c r="F12" s="286"/>
      <c r="G12" s="286"/>
    </row>
    <row r="13" spans="1:8" ht="81" customHeight="1" x14ac:dyDescent="0.25">
      <c r="A13" s="117" t="s">
        <v>15</v>
      </c>
      <c r="B13" s="58" t="s">
        <v>105</v>
      </c>
      <c r="C13" s="117" t="s">
        <v>176</v>
      </c>
      <c r="D13" s="58" t="s">
        <v>230</v>
      </c>
      <c r="E13" s="58" t="s">
        <v>418</v>
      </c>
      <c r="F13" s="90" t="s">
        <v>244</v>
      </c>
      <c r="G13" s="139"/>
    </row>
    <row r="14" spans="1:8" s="94" customFormat="1" ht="63" customHeight="1" x14ac:dyDescent="0.25">
      <c r="A14" s="117" t="s">
        <v>17</v>
      </c>
      <c r="B14" s="58" t="s">
        <v>283</v>
      </c>
      <c r="C14" s="117" t="s">
        <v>176</v>
      </c>
      <c r="D14" s="58" t="s">
        <v>284</v>
      </c>
      <c r="E14" s="58" t="s">
        <v>395</v>
      </c>
      <c r="F14" s="90" t="s">
        <v>244</v>
      </c>
      <c r="G14" s="139"/>
      <c r="H14" s="106"/>
    </row>
    <row r="15" spans="1:8" s="94" customFormat="1" ht="25.5" customHeight="1" x14ac:dyDescent="0.25">
      <c r="A15" s="144" t="s">
        <v>121</v>
      </c>
      <c r="B15" s="286" t="s">
        <v>139</v>
      </c>
      <c r="C15" s="286"/>
      <c r="D15" s="286"/>
      <c r="E15" s="286"/>
      <c r="F15" s="286"/>
      <c r="G15" s="286"/>
      <c r="H15" s="106"/>
    </row>
    <row r="16" spans="1:8" s="94" customFormat="1" ht="63.6" customHeight="1" x14ac:dyDescent="0.25">
      <c r="A16" s="117" t="s">
        <v>141</v>
      </c>
      <c r="B16" s="58" t="s">
        <v>140</v>
      </c>
      <c r="C16" s="147"/>
      <c r="D16" s="147"/>
      <c r="E16" s="147"/>
      <c r="F16" s="90" t="s">
        <v>244</v>
      </c>
      <c r="G16" s="142"/>
      <c r="H16" s="106"/>
    </row>
    <row r="17" spans="1:8" s="94" customFormat="1" ht="18.600000000000001" customHeight="1" x14ac:dyDescent="0.25">
      <c r="A17" s="117"/>
      <c r="B17" s="58" t="s">
        <v>201</v>
      </c>
      <c r="C17" s="147"/>
      <c r="D17" s="147"/>
      <c r="E17" s="147"/>
      <c r="F17" s="90"/>
      <c r="G17" s="143"/>
      <c r="H17" s="106"/>
    </row>
    <row r="18" spans="1:8" s="94" customFormat="1" ht="65.400000000000006" customHeight="1" x14ac:dyDescent="0.25">
      <c r="A18" s="117" t="s">
        <v>335</v>
      </c>
      <c r="B18" s="58" t="s">
        <v>333</v>
      </c>
      <c r="C18" s="290" t="s">
        <v>345</v>
      </c>
      <c r="D18" s="58" t="s">
        <v>337</v>
      </c>
      <c r="E18" s="288" t="s">
        <v>411</v>
      </c>
      <c r="F18" s="292" t="s">
        <v>244</v>
      </c>
      <c r="G18" s="143"/>
      <c r="H18" s="106"/>
    </row>
    <row r="19" spans="1:8" s="94" customFormat="1" ht="65.400000000000006" customHeight="1" x14ac:dyDescent="0.25">
      <c r="A19" s="117" t="s">
        <v>336</v>
      </c>
      <c r="B19" s="58" t="s">
        <v>334</v>
      </c>
      <c r="C19" s="291"/>
      <c r="D19" s="58" t="s">
        <v>337</v>
      </c>
      <c r="E19" s="289"/>
      <c r="F19" s="293"/>
      <c r="G19" s="143"/>
      <c r="H19" s="106"/>
    </row>
    <row r="20" spans="1:8" s="94" customFormat="1" ht="125.4" customHeight="1" x14ac:dyDescent="0.25">
      <c r="A20" s="117" t="s">
        <v>330</v>
      </c>
      <c r="B20" s="58" t="s">
        <v>331</v>
      </c>
      <c r="C20" s="117" t="s">
        <v>304</v>
      </c>
      <c r="D20" s="58" t="s">
        <v>332</v>
      </c>
      <c r="E20" s="58" t="s">
        <v>368</v>
      </c>
      <c r="F20" s="90" t="s">
        <v>369</v>
      </c>
      <c r="G20" s="132"/>
      <c r="H20" s="106"/>
    </row>
    <row r="21" spans="1:8" s="94" customFormat="1" ht="24" customHeight="1" x14ac:dyDescent="0.25">
      <c r="A21" s="117" t="s">
        <v>122</v>
      </c>
      <c r="B21" s="287" t="s">
        <v>142</v>
      </c>
      <c r="C21" s="287"/>
      <c r="D21" s="287"/>
      <c r="E21" s="287"/>
      <c r="F21" s="287"/>
      <c r="G21" s="287"/>
      <c r="H21" s="106"/>
    </row>
    <row r="22" spans="1:8" s="94" customFormat="1" ht="116.4" customHeight="1" x14ac:dyDescent="0.25">
      <c r="A22" s="117" t="s">
        <v>123</v>
      </c>
      <c r="B22" s="58" t="s">
        <v>143</v>
      </c>
      <c r="C22" s="119" t="s">
        <v>305</v>
      </c>
      <c r="D22" s="58" t="s">
        <v>306</v>
      </c>
      <c r="E22" s="58" t="s">
        <v>396</v>
      </c>
      <c r="F22" s="90" t="s">
        <v>244</v>
      </c>
      <c r="G22" s="71"/>
      <c r="H22" s="106"/>
    </row>
    <row r="23" spans="1:8" s="94" customFormat="1" ht="205.8" customHeight="1" x14ac:dyDescent="0.25">
      <c r="A23" s="117" t="s">
        <v>124</v>
      </c>
      <c r="B23" s="58" t="s">
        <v>104</v>
      </c>
      <c r="C23" s="119" t="s">
        <v>305</v>
      </c>
      <c r="D23" s="58" t="s">
        <v>307</v>
      </c>
      <c r="E23" s="58" t="s">
        <v>397</v>
      </c>
      <c r="F23" s="90" t="s">
        <v>244</v>
      </c>
      <c r="G23" s="132"/>
      <c r="H23" s="106"/>
    </row>
    <row r="24" spans="1:8" s="114" customFormat="1" ht="47.25" hidden="1" customHeight="1" x14ac:dyDescent="0.25">
      <c r="A24" s="112" t="s">
        <v>154</v>
      </c>
      <c r="B24" s="113" t="s">
        <v>155</v>
      </c>
      <c r="C24" s="119"/>
      <c r="D24" s="58"/>
      <c r="E24" s="58"/>
      <c r="F24" s="122"/>
      <c r="G24" s="132"/>
    </row>
    <row r="25" spans="1:8" s="94" customFormat="1" ht="86.4" customHeight="1" x14ac:dyDescent="0.25">
      <c r="A25" s="117" t="s">
        <v>125</v>
      </c>
      <c r="B25" s="58" t="s">
        <v>144</v>
      </c>
      <c r="C25" s="119" t="s">
        <v>67</v>
      </c>
      <c r="D25" s="58" t="s">
        <v>287</v>
      </c>
      <c r="E25" s="58" t="s">
        <v>398</v>
      </c>
      <c r="F25" s="90" t="s">
        <v>244</v>
      </c>
      <c r="G25" s="132"/>
      <c r="H25" s="106"/>
    </row>
    <row r="26" spans="1:8" s="94" customFormat="1" ht="130.80000000000001" customHeight="1" x14ac:dyDescent="0.25">
      <c r="A26" s="117" t="s">
        <v>145</v>
      </c>
      <c r="B26" s="58" t="s">
        <v>147</v>
      </c>
      <c r="C26" s="119" t="s">
        <v>308</v>
      </c>
      <c r="D26" s="58" t="s">
        <v>309</v>
      </c>
      <c r="E26" s="58" t="s">
        <v>399</v>
      </c>
      <c r="F26" s="90" t="s">
        <v>244</v>
      </c>
      <c r="G26" s="132"/>
      <c r="H26" s="106"/>
    </row>
    <row r="27" spans="1:8" s="94" customFormat="1" ht="77.25" hidden="1" customHeight="1" x14ac:dyDescent="0.25">
      <c r="A27" s="117" t="s">
        <v>285</v>
      </c>
      <c r="B27" s="58" t="s">
        <v>286</v>
      </c>
      <c r="C27" s="119" t="s">
        <v>308</v>
      </c>
      <c r="D27" s="58"/>
      <c r="E27" s="58"/>
      <c r="F27" s="90" t="s">
        <v>244</v>
      </c>
      <c r="G27" s="132"/>
      <c r="H27" s="106"/>
    </row>
    <row r="28" spans="1:8" s="94" customFormat="1" ht="144.6" customHeight="1" x14ac:dyDescent="0.25">
      <c r="A28" s="117" t="s">
        <v>146</v>
      </c>
      <c r="B28" s="58" t="s">
        <v>111</v>
      </c>
      <c r="C28" s="119" t="s">
        <v>310</v>
      </c>
      <c r="D28" s="58" t="s">
        <v>311</v>
      </c>
      <c r="E28" s="58" t="s">
        <v>400</v>
      </c>
      <c r="F28" s="90" t="s">
        <v>244</v>
      </c>
      <c r="G28" s="132"/>
      <c r="H28" s="106"/>
    </row>
    <row r="29" spans="1:8" s="94" customFormat="1" ht="25.95" customHeight="1" x14ac:dyDescent="0.25">
      <c r="A29" s="117" t="s">
        <v>126</v>
      </c>
      <c r="B29" s="287" t="s">
        <v>211</v>
      </c>
      <c r="C29" s="287"/>
      <c r="D29" s="287"/>
      <c r="E29" s="287"/>
      <c r="F29" s="287"/>
      <c r="G29" s="287"/>
      <c r="H29" s="106"/>
    </row>
    <row r="30" spans="1:8" s="94" customFormat="1" ht="141.6" customHeight="1" x14ac:dyDescent="0.25">
      <c r="A30" s="117" t="s">
        <v>212</v>
      </c>
      <c r="B30" s="58" t="s">
        <v>213</v>
      </c>
      <c r="C30" s="119" t="s">
        <v>362</v>
      </c>
      <c r="D30" s="58" t="s">
        <v>371</v>
      </c>
      <c r="E30" s="58" t="s">
        <v>374</v>
      </c>
      <c r="F30" s="90" t="s">
        <v>370</v>
      </c>
      <c r="G30" s="132"/>
      <c r="H30" s="106"/>
    </row>
    <row r="31" spans="1:8" s="94" customFormat="1" ht="24" customHeight="1" x14ac:dyDescent="0.25">
      <c r="A31" s="117" t="s">
        <v>127</v>
      </c>
      <c r="B31" s="287" t="s">
        <v>214</v>
      </c>
      <c r="C31" s="287"/>
      <c r="D31" s="287"/>
      <c r="E31" s="287"/>
      <c r="F31" s="287"/>
      <c r="G31" s="287"/>
      <c r="H31" s="106"/>
    </row>
    <row r="32" spans="1:8" s="94" customFormat="1" ht="112.2" customHeight="1" x14ac:dyDescent="0.25">
      <c r="A32" s="117" t="s">
        <v>216</v>
      </c>
      <c r="B32" s="58" t="s">
        <v>215</v>
      </c>
      <c r="C32" s="117" t="s">
        <v>61</v>
      </c>
      <c r="D32" s="58" t="s">
        <v>346</v>
      </c>
      <c r="E32" s="58" t="s">
        <v>401</v>
      </c>
      <c r="F32" s="90" t="s">
        <v>244</v>
      </c>
      <c r="G32" s="132"/>
      <c r="H32" s="106"/>
    </row>
    <row r="33" spans="1:8" s="94" customFormat="1" ht="99.6" customHeight="1" x14ac:dyDescent="0.25">
      <c r="A33" s="117" t="s">
        <v>218</v>
      </c>
      <c r="B33" s="58" t="s">
        <v>217</v>
      </c>
      <c r="C33" s="117" t="s">
        <v>61</v>
      </c>
      <c r="D33" s="58" t="s">
        <v>223</v>
      </c>
      <c r="E33" s="58" t="s">
        <v>402</v>
      </c>
      <c r="F33" s="90" t="s">
        <v>244</v>
      </c>
      <c r="G33" s="132"/>
      <c r="H33" s="106"/>
    </row>
    <row r="34" spans="1:8" s="94" customFormat="1" ht="99.6" customHeight="1" x14ac:dyDescent="0.25">
      <c r="A34" s="117" t="s">
        <v>220</v>
      </c>
      <c r="B34" s="58" t="s">
        <v>219</v>
      </c>
      <c r="C34" s="117" t="s">
        <v>61</v>
      </c>
      <c r="D34" s="58" t="s">
        <v>233</v>
      </c>
      <c r="E34" s="58" t="s">
        <v>225</v>
      </c>
      <c r="F34" s="90" t="s">
        <v>244</v>
      </c>
      <c r="G34" s="132"/>
      <c r="H34" s="106"/>
    </row>
    <row r="35" spans="1:8" ht="23.25" customHeight="1" x14ac:dyDescent="0.25">
      <c r="A35" s="144" t="s">
        <v>19</v>
      </c>
      <c r="B35" s="282" t="s">
        <v>20</v>
      </c>
      <c r="C35" s="282"/>
      <c r="D35" s="282"/>
      <c r="E35" s="282"/>
      <c r="F35" s="282"/>
      <c r="G35" s="282"/>
    </row>
    <row r="36" spans="1:8" ht="23.25" customHeight="1" x14ac:dyDescent="0.25">
      <c r="A36" s="144" t="s">
        <v>21</v>
      </c>
      <c r="B36" s="286" t="s">
        <v>106</v>
      </c>
      <c r="C36" s="286"/>
      <c r="D36" s="286"/>
      <c r="E36" s="286"/>
      <c r="F36" s="286"/>
      <c r="G36" s="286"/>
    </row>
    <row r="37" spans="1:8" ht="153" customHeight="1" x14ac:dyDescent="0.25">
      <c r="A37" s="117" t="s">
        <v>22</v>
      </c>
      <c r="B37" s="124" t="s">
        <v>246</v>
      </c>
      <c r="C37" s="117" t="s">
        <v>313</v>
      </c>
      <c r="D37" s="58" t="s">
        <v>312</v>
      </c>
      <c r="E37" s="58" t="s">
        <v>403</v>
      </c>
      <c r="F37" s="90" t="s">
        <v>244</v>
      </c>
      <c r="G37" s="130"/>
    </row>
    <row r="38" spans="1:8" ht="77.400000000000006" customHeight="1" x14ac:dyDescent="0.25">
      <c r="A38" s="117" t="s">
        <v>23</v>
      </c>
      <c r="B38" s="124" t="s">
        <v>360</v>
      </c>
      <c r="C38" s="117" t="s">
        <v>314</v>
      </c>
      <c r="D38" s="58" t="s">
        <v>363</v>
      </c>
      <c r="E38" s="58" t="s">
        <v>384</v>
      </c>
      <c r="F38" s="90" t="s">
        <v>372</v>
      </c>
      <c r="G38" s="142"/>
    </row>
    <row r="39" spans="1:8" ht="159.6" customHeight="1" x14ac:dyDescent="0.25">
      <c r="A39" s="117" t="s">
        <v>25</v>
      </c>
      <c r="B39" s="58" t="s">
        <v>221</v>
      </c>
      <c r="C39" s="117" t="s">
        <v>315</v>
      </c>
      <c r="D39" s="58" t="s">
        <v>264</v>
      </c>
      <c r="E39" s="58" t="s">
        <v>245</v>
      </c>
      <c r="F39" s="90" t="s">
        <v>244</v>
      </c>
      <c r="G39" s="132"/>
    </row>
    <row r="40" spans="1:8" ht="97.2" customHeight="1" x14ac:dyDescent="0.25">
      <c r="A40" s="117" t="s">
        <v>83</v>
      </c>
      <c r="B40" s="58" t="s">
        <v>290</v>
      </c>
      <c r="C40" s="117" t="s">
        <v>180</v>
      </c>
      <c r="D40" s="58" t="s">
        <v>316</v>
      </c>
      <c r="E40" s="58" t="s">
        <v>393</v>
      </c>
      <c r="F40" s="90" t="s">
        <v>244</v>
      </c>
      <c r="G40" s="132"/>
    </row>
    <row r="41" spans="1:8" s="106" customFormat="1" ht="94.2" customHeight="1" x14ac:dyDescent="0.25">
      <c r="A41" s="117" t="s">
        <v>179</v>
      </c>
      <c r="B41" s="58" t="s">
        <v>291</v>
      </c>
      <c r="C41" s="117" t="s">
        <v>229</v>
      </c>
      <c r="D41" s="58" t="s">
        <v>316</v>
      </c>
      <c r="E41" s="58" t="s">
        <v>388</v>
      </c>
      <c r="F41" s="117" t="s">
        <v>244</v>
      </c>
      <c r="G41" s="58"/>
    </row>
    <row r="42" spans="1:8" s="106" customFormat="1" ht="110.4" customHeight="1" x14ac:dyDescent="0.25">
      <c r="A42" s="117" t="s">
        <v>157</v>
      </c>
      <c r="B42" s="58" t="s">
        <v>361</v>
      </c>
      <c r="C42" s="117" t="s">
        <v>317</v>
      </c>
      <c r="D42" s="58" t="s">
        <v>316</v>
      </c>
      <c r="E42" s="58" t="s">
        <v>392</v>
      </c>
      <c r="F42" s="117" t="s">
        <v>244</v>
      </c>
      <c r="G42" s="58"/>
    </row>
    <row r="43" spans="1:8" s="106" customFormat="1" ht="86.4" customHeight="1" x14ac:dyDescent="0.25">
      <c r="A43" s="117" t="s">
        <v>181</v>
      </c>
      <c r="B43" s="58" t="s">
        <v>318</v>
      </c>
      <c r="C43" s="117" t="s">
        <v>319</v>
      </c>
      <c r="D43" s="58" t="s">
        <v>316</v>
      </c>
      <c r="E43" s="58" t="s">
        <v>387</v>
      </c>
      <c r="F43" s="117" t="s">
        <v>244</v>
      </c>
      <c r="G43" s="58"/>
    </row>
    <row r="44" spans="1:8" s="106" customFormat="1" ht="183.6" customHeight="1" x14ac:dyDescent="0.25">
      <c r="A44" s="73" t="s">
        <v>151</v>
      </c>
      <c r="B44" s="58" t="s">
        <v>320</v>
      </c>
      <c r="C44" s="117" t="s">
        <v>61</v>
      </c>
      <c r="D44" s="58" t="s">
        <v>227</v>
      </c>
      <c r="E44" s="58" t="s">
        <v>385</v>
      </c>
      <c r="F44" s="117" t="s">
        <v>244</v>
      </c>
      <c r="G44" s="265"/>
    </row>
    <row r="45" spans="1:8" s="106" customFormat="1" ht="85.8" customHeight="1" x14ac:dyDescent="0.25">
      <c r="A45" s="117" t="s">
        <v>164</v>
      </c>
      <c r="B45" s="58" t="s">
        <v>263</v>
      </c>
      <c r="C45" s="117" t="s">
        <v>182</v>
      </c>
      <c r="D45" s="58" t="s">
        <v>321</v>
      </c>
      <c r="E45" s="58" t="s">
        <v>386</v>
      </c>
      <c r="F45" s="117" t="s">
        <v>244</v>
      </c>
      <c r="G45" s="265"/>
    </row>
    <row r="46" spans="1:8" s="106" customFormat="1" ht="150" customHeight="1" x14ac:dyDescent="0.25">
      <c r="A46" s="117" t="s">
        <v>186</v>
      </c>
      <c r="B46" s="58" t="s">
        <v>322</v>
      </c>
      <c r="C46" s="117" t="s">
        <v>183</v>
      </c>
      <c r="D46" s="58" t="s">
        <v>321</v>
      </c>
      <c r="E46" s="58" t="s">
        <v>389</v>
      </c>
      <c r="F46" s="117" t="s">
        <v>244</v>
      </c>
      <c r="G46" s="265"/>
    </row>
    <row r="47" spans="1:8" s="106" customFormat="1" ht="15.6" x14ac:dyDescent="0.25">
      <c r="A47" s="117"/>
      <c r="B47" s="72" t="s">
        <v>184</v>
      </c>
      <c r="C47" s="117"/>
      <c r="D47" s="117"/>
      <c r="E47" s="117"/>
      <c r="F47" s="58"/>
      <c r="G47" s="265"/>
    </row>
    <row r="48" spans="1:8" s="106" customFormat="1" ht="115.2" customHeight="1" x14ac:dyDescent="0.25">
      <c r="A48" s="117" t="s">
        <v>323</v>
      </c>
      <c r="B48" s="58" t="s">
        <v>185</v>
      </c>
      <c r="C48" s="117" t="s">
        <v>183</v>
      </c>
      <c r="D48" s="58" t="s">
        <v>350</v>
      </c>
      <c r="E48" s="58" t="s">
        <v>409</v>
      </c>
      <c r="F48" s="117" t="s">
        <v>244</v>
      </c>
      <c r="G48" s="265"/>
    </row>
    <row r="49" spans="1:8" s="106" customFormat="1" ht="165" customHeight="1" x14ac:dyDescent="0.25">
      <c r="A49" s="117" t="s">
        <v>187</v>
      </c>
      <c r="B49" s="58" t="s">
        <v>295</v>
      </c>
      <c r="C49" s="117" t="s">
        <v>61</v>
      </c>
      <c r="D49" s="58" t="s">
        <v>265</v>
      </c>
      <c r="E49" s="58" t="s">
        <v>383</v>
      </c>
      <c r="F49" s="117" t="s">
        <v>244</v>
      </c>
      <c r="G49" s="265"/>
    </row>
    <row r="50" spans="1:8" s="106" customFormat="1" ht="129" customHeight="1" x14ac:dyDescent="0.25">
      <c r="A50" s="117" t="s">
        <v>188</v>
      </c>
      <c r="B50" s="58" t="s">
        <v>148</v>
      </c>
      <c r="C50" s="117" t="s">
        <v>61</v>
      </c>
      <c r="D50" s="58" t="s">
        <v>148</v>
      </c>
      <c r="E50" s="58" t="s">
        <v>359</v>
      </c>
      <c r="F50" s="117" t="s">
        <v>244</v>
      </c>
      <c r="G50" s="265"/>
    </row>
    <row r="51" spans="1:8" s="106" customFormat="1" ht="132" customHeight="1" x14ac:dyDescent="0.25">
      <c r="A51" s="73" t="s">
        <v>324</v>
      </c>
      <c r="B51" s="58" t="s">
        <v>338</v>
      </c>
      <c r="C51" s="117" t="s">
        <v>61</v>
      </c>
      <c r="D51" s="58" t="s">
        <v>281</v>
      </c>
      <c r="E51" s="58" t="s">
        <v>358</v>
      </c>
      <c r="F51" s="117" t="s">
        <v>244</v>
      </c>
      <c r="G51" s="265"/>
    </row>
    <row r="52" spans="1:8" s="106" customFormat="1" ht="321.60000000000002" customHeight="1" x14ac:dyDescent="0.25">
      <c r="A52" s="117" t="s">
        <v>234</v>
      </c>
      <c r="B52" s="58" t="s">
        <v>300</v>
      </c>
      <c r="C52" s="117" t="s">
        <v>235</v>
      </c>
      <c r="D52" s="58" t="s">
        <v>339</v>
      </c>
      <c r="E52" s="58" t="s">
        <v>390</v>
      </c>
      <c r="F52" s="117" t="s">
        <v>244</v>
      </c>
      <c r="G52" s="265"/>
    </row>
    <row r="53" spans="1:8" s="106" customFormat="1" ht="63.6" customHeight="1" x14ac:dyDescent="0.25">
      <c r="A53" s="117" t="s">
        <v>222</v>
      </c>
      <c r="B53" s="58" t="s">
        <v>289</v>
      </c>
      <c r="C53" s="117" t="s">
        <v>61</v>
      </c>
      <c r="D53" s="58" t="s">
        <v>342</v>
      </c>
      <c r="E53" s="58" t="s">
        <v>376</v>
      </c>
      <c r="F53" s="117" t="s">
        <v>372</v>
      </c>
      <c r="G53" s="265"/>
    </row>
    <row r="54" spans="1:8" s="106" customFormat="1" ht="192.6" customHeight="1" x14ac:dyDescent="0.25">
      <c r="A54" s="117" t="s">
        <v>292</v>
      </c>
      <c r="B54" s="58" t="s">
        <v>357</v>
      </c>
      <c r="C54" s="117" t="s">
        <v>61</v>
      </c>
      <c r="D54" s="58" t="s">
        <v>340</v>
      </c>
      <c r="E54" s="58" t="s">
        <v>404</v>
      </c>
      <c r="F54" s="117" t="s">
        <v>244</v>
      </c>
      <c r="G54" s="265"/>
    </row>
    <row r="55" spans="1:8" s="106" customFormat="1" ht="88.2" customHeight="1" x14ac:dyDescent="0.25">
      <c r="A55" s="117" t="s">
        <v>293</v>
      </c>
      <c r="B55" s="58" t="s">
        <v>347</v>
      </c>
      <c r="C55" s="117" t="s">
        <v>61</v>
      </c>
      <c r="D55" s="58" t="s">
        <v>375</v>
      </c>
      <c r="E55" s="58" t="s">
        <v>405</v>
      </c>
      <c r="F55" s="117" t="s">
        <v>244</v>
      </c>
      <c r="G55" s="265"/>
    </row>
    <row r="56" spans="1:8" s="108" customFormat="1" ht="25.5" customHeight="1" x14ac:dyDescent="0.25">
      <c r="A56" s="264" t="s">
        <v>68</v>
      </c>
      <c r="B56" s="286" t="s">
        <v>69</v>
      </c>
      <c r="C56" s="286"/>
      <c r="D56" s="286"/>
      <c r="E56" s="286"/>
      <c r="F56" s="286"/>
      <c r="G56" s="286"/>
    </row>
    <row r="57" spans="1:8" s="21" customFormat="1" ht="128.4" customHeight="1" x14ac:dyDescent="0.25">
      <c r="A57" s="117" t="s">
        <v>70</v>
      </c>
      <c r="B57" s="58" t="s">
        <v>107</v>
      </c>
      <c r="C57" s="117" t="s">
        <v>255</v>
      </c>
      <c r="D57" s="58" t="s">
        <v>373</v>
      </c>
      <c r="E57" s="58" t="s">
        <v>406</v>
      </c>
      <c r="F57" s="90" t="s">
        <v>244</v>
      </c>
      <c r="G57" s="58"/>
      <c r="H57" s="108"/>
    </row>
    <row r="58" spans="1:8" s="108" customFormat="1" ht="102.6" customHeight="1" x14ac:dyDescent="0.25">
      <c r="A58" s="73" t="s">
        <v>71</v>
      </c>
      <c r="B58" s="58" t="s">
        <v>189</v>
      </c>
      <c r="C58" s="117" t="s">
        <v>254</v>
      </c>
      <c r="D58" s="58" t="s">
        <v>354</v>
      </c>
      <c r="E58" s="58" t="s">
        <v>407</v>
      </c>
      <c r="F58" s="90" t="s">
        <v>244</v>
      </c>
      <c r="G58" s="58"/>
    </row>
    <row r="59" spans="1:8" s="21" customFormat="1" ht="142.19999999999999" customHeight="1" x14ac:dyDescent="0.25">
      <c r="A59" s="73" t="s">
        <v>72</v>
      </c>
      <c r="B59" s="58" t="s">
        <v>108</v>
      </c>
      <c r="C59" s="117" t="s">
        <v>253</v>
      </c>
      <c r="D59" s="58" t="s">
        <v>344</v>
      </c>
      <c r="E59" s="58" t="s">
        <v>416</v>
      </c>
      <c r="F59" s="90" t="s">
        <v>244</v>
      </c>
      <c r="G59" s="136"/>
      <c r="H59" s="108"/>
    </row>
    <row r="60" spans="1:8" s="21" customFormat="1" ht="83.4" customHeight="1" x14ac:dyDescent="0.25">
      <c r="A60" s="73" t="s">
        <v>76</v>
      </c>
      <c r="B60" s="58" t="s">
        <v>109</v>
      </c>
      <c r="C60" s="117" t="s">
        <v>252</v>
      </c>
      <c r="D60" s="58" t="s">
        <v>288</v>
      </c>
      <c r="E60" s="58" t="s">
        <v>394</v>
      </c>
      <c r="F60" s="90" t="s">
        <v>244</v>
      </c>
      <c r="G60" s="58"/>
      <c r="H60" s="108"/>
    </row>
    <row r="61" spans="1:8" s="21" customFormat="1" ht="82.8" customHeight="1" x14ac:dyDescent="0.25">
      <c r="A61" s="73" t="s">
        <v>77</v>
      </c>
      <c r="B61" s="58" t="s">
        <v>110</v>
      </c>
      <c r="C61" s="117" t="s">
        <v>251</v>
      </c>
      <c r="D61" s="58" t="s">
        <v>325</v>
      </c>
      <c r="E61" s="58" t="s">
        <v>415</v>
      </c>
      <c r="F61" s="90" t="s">
        <v>244</v>
      </c>
      <c r="G61" s="58"/>
      <c r="H61" s="108"/>
    </row>
    <row r="62" spans="1:8" ht="84" customHeight="1" x14ac:dyDescent="0.25">
      <c r="A62" s="73" t="s">
        <v>190</v>
      </c>
      <c r="B62" s="58" t="s">
        <v>128</v>
      </c>
      <c r="C62" s="117" t="s">
        <v>250</v>
      </c>
      <c r="D62" s="58" t="s">
        <v>259</v>
      </c>
      <c r="E62" s="58" t="s">
        <v>410</v>
      </c>
      <c r="F62" s="90" t="s">
        <v>244</v>
      </c>
      <c r="G62" s="58"/>
    </row>
    <row r="63" spans="1:8" ht="143.4" customHeight="1" x14ac:dyDescent="0.25">
      <c r="A63" s="73" t="s">
        <v>191</v>
      </c>
      <c r="B63" s="58" t="s">
        <v>197</v>
      </c>
      <c r="C63" s="117" t="s">
        <v>419</v>
      </c>
      <c r="D63" s="58" t="s">
        <v>343</v>
      </c>
      <c r="E63" s="58" t="s">
        <v>421</v>
      </c>
      <c r="F63" s="90" t="s">
        <v>420</v>
      </c>
      <c r="G63" s="58"/>
    </row>
    <row r="64" spans="1:8" ht="162" customHeight="1" x14ac:dyDescent="0.25">
      <c r="A64" s="73" t="s">
        <v>192</v>
      </c>
      <c r="B64" s="58" t="s">
        <v>193</v>
      </c>
      <c r="C64" s="117" t="s">
        <v>249</v>
      </c>
      <c r="D64" s="58" t="s">
        <v>228</v>
      </c>
      <c r="E64" s="58" t="s">
        <v>414</v>
      </c>
      <c r="F64" s="90" t="s">
        <v>244</v>
      </c>
      <c r="G64" s="58"/>
    </row>
    <row r="65" spans="1:7" ht="96" customHeight="1" x14ac:dyDescent="0.25">
      <c r="A65" s="73" t="s">
        <v>165</v>
      </c>
      <c r="B65" s="58" t="s">
        <v>194</v>
      </c>
      <c r="C65" s="117" t="s">
        <v>61</v>
      </c>
      <c r="D65" s="58" t="s">
        <v>194</v>
      </c>
      <c r="E65" s="58" t="s">
        <v>356</v>
      </c>
      <c r="F65" s="90" t="s">
        <v>244</v>
      </c>
      <c r="G65" s="137"/>
    </row>
    <row r="66" spans="1:7" ht="111.6" customHeight="1" x14ac:dyDescent="0.25">
      <c r="A66" s="73" t="s">
        <v>152</v>
      </c>
      <c r="B66" s="58" t="s">
        <v>149</v>
      </c>
      <c r="C66" s="117" t="s">
        <v>61</v>
      </c>
      <c r="D66" s="58" t="s">
        <v>248</v>
      </c>
      <c r="E66" s="58" t="s">
        <v>326</v>
      </c>
      <c r="F66" s="90" t="s">
        <v>244</v>
      </c>
      <c r="G66" s="58"/>
    </row>
    <row r="67" spans="1:7" ht="259.2" customHeight="1" x14ac:dyDescent="0.25">
      <c r="A67" s="117" t="s">
        <v>195</v>
      </c>
      <c r="B67" s="58" t="s">
        <v>196</v>
      </c>
      <c r="C67" s="117" t="s">
        <v>61</v>
      </c>
      <c r="D67" s="117" t="s">
        <v>247</v>
      </c>
      <c r="E67" s="129" t="s">
        <v>413</v>
      </c>
      <c r="F67" s="90" t="s">
        <v>244</v>
      </c>
      <c r="G67" s="138"/>
    </row>
    <row r="68" spans="1:7" ht="176.4" customHeight="1" x14ac:dyDescent="0.25">
      <c r="A68" s="117" t="s">
        <v>327</v>
      </c>
      <c r="B68" s="58" t="s">
        <v>348</v>
      </c>
      <c r="C68" s="117" t="s">
        <v>61</v>
      </c>
      <c r="D68" s="117" t="s">
        <v>355</v>
      </c>
      <c r="E68" s="129" t="s">
        <v>417</v>
      </c>
      <c r="F68" s="90" t="s">
        <v>244</v>
      </c>
      <c r="G68" s="138"/>
    </row>
    <row r="69" spans="1:7" ht="158.4" customHeight="1" x14ac:dyDescent="0.25">
      <c r="A69" s="117" t="s">
        <v>328</v>
      </c>
      <c r="B69" s="58" t="s">
        <v>329</v>
      </c>
      <c r="C69" s="117" t="s">
        <v>61</v>
      </c>
      <c r="D69" s="117" t="s">
        <v>349</v>
      </c>
      <c r="E69" s="129" t="s">
        <v>408</v>
      </c>
      <c r="F69" s="90" t="s">
        <v>244</v>
      </c>
      <c r="G69" s="138"/>
    </row>
    <row r="70" spans="1:7" x14ac:dyDescent="0.25">
      <c r="A70" s="103"/>
      <c r="B70" s="109"/>
      <c r="C70" s="110"/>
      <c r="D70" s="103"/>
      <c r="E70" s="103"/>
      <c r="F70" s="123"/>
      <c r="G70" s="109"/>
    </row>
    <row r="71" spans="1:7" x14ac:dyDescent="0.25">
      <c r="A71" s="103"/>
      <c r="B71" s="109"/>
      <c r="C71" s="110"/>
      <c r="D71" s="103"/>
      <c r="E71" s="103"/>
      <c r="F71" s="123"/>
      <c r="G71" s="109"/>
    </row>
    <row r="72" spans="1:7" x14ac:dyDescent="0.25">
      <c r="A72" s="103"/>
      <c r="B72" s="109"/>
      <c r="C72" s="110"/>
      <c r="D72" s="103"/>
      <c r="E72" s="103"/>
      <c r="F72" s="123"/>
      <c r="G72" s="109"/>
    </row>
    <row r="73" spans="1:7" x14ac:dyDescent="0.25">
      <c r="A73" s="103"/>
      <c r="B73" s="109"/>
      <c r="C73" s="110"/>
      <c r="D73" s="103"/>
      <c r="E73" s="103"/>
      <c r="F73" s="123"/>
      <c r="G73" s="109"/>
    </row>
    <row r="74" spans="1:7" x14ac:dyDescent="0.25">
      <c r="A74" s="103"/>
      <c r="B74" s="109"/>
      <c r="C74" s="110"/>
      <c r="D74" s="103"/>
      <c r="E74" s="103"/>
      <c r="F74" s="123"/>
      <c r="G74" s="109"/>
    </row>
    <row r="75" spans="1:7" x14ac:dyDescent="0.25">
      <c r="A75" s="103"/>
      <c r="B75" s="109"/>
      <c r="C75" s="110"/>
      <c r="D75" s="103"/>
      <c r="E75" s="103"/>
      <c r="F75" s="123"/>
      <c r="G75" s="109"/>
    </row>
    <row r="76" spans="1:7" x14ac:dyDescent="0.25">
      <c r="A76" s="103"/>
      <c r="B76" s="109"/>
      <c r="C76" s="110"/>
      <c r="D76" s="103"/>
      <c r="E76" s="103"/>
      <c r="F76" s="123"/>
      <c r="G76" s="109"/>
    </row>
    <row r="77" spans="1:7" x14ac:dyDescent="0.25">
      <c r="A77" s="103"/>
      <c r="B77" s="109"/>
      <c r="C77" s="110"/>
      <c r="D77" s="103"/>
      <c r="E77" s="103"/>
      <c r="F77" s="123"/>
      <c r="G77" s="109"/>
    </row>
    <row r="78" spans="1:7" x14ac:dyDescent="0.25">
      <c r="A78" s="103"/>
      <c r="B78" s="109"/>
      <c r="C78" s="110"/>
      <c r="D78" s="103"/>
      <c r="E78" s="103"/>
      <c r="F78" s="123"/>
      <c r="G78" s="109"/>
    </row>
    <row r="79" spans="1:7" x14ac:dyDescent="0.25">
      <c r="A79" s="103"/>
      <c r="B79" s="109"/>
      <c r="C79" s="110"/>
      <c r="D79" s="103"/>
      <c r="E79" s="103"/>
      <c r="F79" s="123"/>
      <c r="G79" s="109"/>
    </row>
    <row r="80" spans="1:7" x14ac:dyDescent="0.25">
      <c r="A80" s="103"/>
      <c r="B80" s="109"/>
      <c r="C80" s="110"/>
      <c r="D80" s="103"/>
      <c r="E80" s="103"/>
      <c r="F80" s="123"/>
      <c r="G80" s="109"/>
    </row>
    <row r="81" spans="1:7" x14ac:dyDescent="0.25">
      <c r="A81" s="103"/>
      <c r="B81" s="109"/>
      <c r="C81" s="110"/>
      <c r="D81" s="103"/>
      <c r="E81" s="103"/>
      <c r="F81" s="123"/>
      <c r="G81" s="109"/>
    </row>
    <row r="82" spans="1:7" x14ac:dyDescent="0.25">
      <c r="A82" s="103"/>
      <c r="B82" s="109"/>
      <c r="C82" s="110"/>
      <c r="D82" s="103"/>
      <c r="E82" s="103"/>
      <c r="F82" s="123"/>
      <c r="G82" s="109"/>
    </row>
    <row r="83" spans="1:7" x14ac:dyDescent="0.25">
      <c r="A83" s="103"/>
      <c r="B83" s="109"/>
      <c r="C83" s="110"/>
      <c r="D83" s="103"/>
      <c r="E83" s="103"/>
      <c r="F83" s="123"/>
      <c r="G83" s="109"/>
    </row>
  </sheetData>
  <mergeCells count="23">
    <mergeCell ref="B56:G56"/>
    <mergeCell ref="B35:G35"/>
    <mergeCell ref="B12:G12"/>
    <mergeCell ref="B15:G15"/>
    <mergeCell ref="B36:G36"/>
    <mergeCell ref="B21:G21"/>
    <mergeCell ref="B29:G29"/>
    <mergeCell ref="B31:G31"/>
    <mergeCell ref="E18:E19"/>
    <mergeCell ref="C18:C19"/>
    <mergeCell ref="F18:F19"/>
    <mergeCell ref="B11:G11"/>
    <mergeCell ref="F8:F9"/>
    <mergeCell ref="A8:A9"/>
    <mergeCell ref="B8:B9"/>
    <mergeCell ref="C8:C9"/>
    <mergeCell ref="G8:G9"/>
    <mergeCell ref="D8:E8"/>
    <mergeCell ref="A6:G6"/>
    <mergeCell ref="F1:G1"/>
    <mergeCell ref="F2:G2"/>
    <mergeCell ref="F3:G3"/>
    <mergeCell ref="A5:G5"/>
  </mergeCells>
  <phoneticPr fontId="2" type="noConversion"/>
  <pageMargins left="0.39370078740157483" right="0.39370078740157483" top="0.59055118110236227" bottom="0.39370078740157483" header="0.39370078740157483" footer="0.19685039370078741"/>
  <pageSetup paperSize="9" scale="70" fitToHeight="0" orientation="landscape" r:id="rId1"/>
  <headerFooter differentFirst="1" alignWithMargins="0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6"/>
  <sheetViews>
    <sheetView view="pageBreakPreview" zoomScale="80" zoomScaleNormal="80" zoomScaleSheetLayoutView="80" workbookViewId="0">
      <pane ySplit="9" topLeftCell="A10" activePane="bottomLeft" state="frozen"/>
      <selection activeCell="I8" sqref="I8:I9"/>
      <selection pane="bottomLeft" activeCell="I8" sqref="I8:I9"/>
    </sheetView>
  </sheetViews>
  <sheetFormatPr defaultColWidth="11.44140625" defaultRowHeight="13.2" x14ac:dyDescent="0.25"/>
  <cols>
    <col min="1" max="1" width="6.6640625" style="21" customWidth="1"/>
    <col min="2" max="2" width="32.5546875" style="25" customWidth="1"/>
    <col min="3" max="3" width="25.5546875" style="25" customWidth="1"/>
    <col min="4" max="4" width="14.88671875" style="25" customWidth="1"/>
    <col min="5" max="5" width="15.88671875" style="25" customWidth="1"/>
    <col min="6" max="6" width="18.5546875" style="25" customWidth="1"/>
    <col min="7" max="9" width="12.6640625" style="25" customWidth="1"/>
    <col min="10" max="11" width="12.5546875" style="25" customWidth="1"/>
    <col min="12" max="16384" width="11.44140625" style="25"/>
  </cols>
  <sheetData>
    <row r="1" spans="1:11" ht="15" customHeight="1" x14ac:dyDescent="0.25">
      <c r="G1" s="302" t="s">
        <v>3</v>
      </c>
      <c r="H1" s="302"/>
      <c r="I1" s="302"/>
      <c r="J1" s="302"/>
      <c r="K1" s="302"/>
    </row>
    <row r="2" spans="1:11" ht="15" customHeight="1" x14ac:dyDescent="0.25">
      <c r="G2" s="302" t="s">
        <v>2</v>
      </c>
      <c r="H2" s="302"/>
      <c r="I2" s="302"/>
      <c r="J2" s="302"/>
      <c r="K2" s="302"/>
    </row>
    <row r="3" spans="1:11" ht="15" customHeight="1" x14ac:dyDescent="0.25">
      <c r="G3" s="302" t="s">
        <v>1</v>
      </c>
      <c r="H3" s="302"/>
      <c r="I3" s="302"/>
      <c r="J3" s="302"/>
      <c r="K3" s="302"/>
    </row>
    <row r="4" spans="1:11" ht="11.25" customHeight="1" x14ac:dyDescent="0.25"/>
    <row r="5" spans="1:11" ht="45" customHeight="1" x14ac:dyDescent="0.25">
      <c r="A5" s="303" t="s">
        <v>160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</row>
    <row r="6" spans="1:11" ht="15" customHeight="1" x14ac:dyDescent="0.25">
      <c r="A6" s="322" t="s">
        <v>198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</row>
    <row r="7" spans="1:11" ht="9.75" customHeight="1" x14ac:dyDescent="0.25"/>
    <row r="8" spans="1:11" ht="51.75" customHeight="1" x14ac:dyDescent="0.25">
      <c r="A8" s="307" t="s">
        <v>8</v>
      </c>
      <c r="B8" s="307" t="s">
        <v>88</v>
      </c>
      <c r="C8" s="307" t="s">
        <v>29</v>
      </c>
      <c r="D8" s="310" t="s">
        <v>174</v>
      </c>
      <c r="E8" s="311"/>
      <c r="F8" s="312"/>
      <c r="G8" s="307" t="s">
        <v>168</v>
      </c>
      <c r="H8" s="307" t="s">
        <v>169</v>
      </c>
      <c r="I8" s="308" t="s">
        <v>170</v>
      </c>
      <c r="J8" s="307" t="s">
        <v>150</v>
      </c>
      <c r="K8" s="307"/>
    </row>
    <row r="9" spans="1:11" ht="75.75" customHeight="1" x14ac:dyDescent="0.25">
      <c r="A9" s="307"/>
      <c r="B9" s="307"/>
      <c r="C9" s="307"/>
      <c r="D9" s="62" t="s">
        <v>159</v>
      </c>
      <c r="E9" s="62" t="s">
        <v>173</v>
      </c>
      <c r="F9" s="62" t="s">
        <v>199</v>
      </c>
      <c r="G9" s="307"/>
      <c r="H9" s="307"/>
      <c r="I9" s="309"/>
      <c r="J9" s="62" t="s">
        <v>39</v>
      </c>
      <c r="K9" s="62" t="s">
        <v>171</v>
      </c>
    </row>
    <row r="10" spans="1:11" s="23" customFormat="1" ht="13.5" customHeight="1" x14ac:dyDescent="0.25">
      <c r="A10" s="62">
        <v>1</v>
      </c>
      <c r="B10" s="62">
        <v>2</v>
      </c>
      <c r="C10" s="62">
        <v>3</v>
      </c>
      <c r="D10" s="62">
        <v>4</v>
      </c>
      <c r="E10" s="62">
        <v>5</v>
      </c>
      <c r="F10" s="62">
        <v>6</v>
      </c>
      <c r="G10" s="62">
        <v>7</v>
      </c>
      <c r="H10" s="62">
        <v>8</v>
      </c>
      <c r="I10" s="62">
        <v>9</v>
      </c>
      <c r="J10" s="62">
        <v>10</v>
      </c>
      <c r="K10" s="62">
        <v>11</v>
      </c>
    </row>
    <row r="11" spans="1:11" s="41" customFormat="1" ht="15" customHeight="1" x14ac:dyDescent="0.25">
      <c r="A11" s="313"/>
      <c r="B11" s="314" t="s">
        <v>119</v>
      </c>
      <c r="C11" s="38" t="s">
        <v>30</v>
      </c>
      <c r="D11" s="39">
        <f t="shared" ref="D11:K11" si="0">SUM(D13:D18)</f>
        <v>2188.5093000000002</v>
      </c>
      <c r="E11" s="39">
        <f t="shared" si="0"/>
        <v>2188.5093000000002</v>
      </c>
      <c r="F11" s="39">
        <f t="shared" si="0"/>
        <v>2188.5093000000002</v>
      </c>
      <c r="G11" s="39">
        <f t="shared" si="0"/>
        <v>2188.5093000000002</v>
      </c>
      <c r="H11" s="39">
        <f t="shared" si="0"/>
        <v>2146.1152999999999</v>
      </c>
      <c r="I11" s="39">
        <f t="shared" si="0"/>
        <v>0</v>
      </c>
      <c r="J11" s="40">
        <f t="shared" si="0"/>
        <v>0</v>
      </c>
      <c r="K11" s="39">
        <f t="shared" si="0"/>
        <v>0</v>
      </c>
    </row>
    <row r="12" spans="1:11" s="41" customFormat="1" ht="65.25" customHeight="1" x14ac:dyDescent="0.25">
      <c r="A12" s="313"/>
      <c r="B12" s="314"/>
      <c r="C12" s="42" t="s">
        <v>153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4">
        <v>0</v>
      </c>
      <c r="K12" s="33">
        <v>0</v>
      </c>
    </row>
    <row r="13" spans="1:11" s="41" customFormat="1" ht="30" customHeight="1" x14ac:dyDescent="0.25">
      <c r="A13" s="313"/>
      <c r="B13" s="314"/>
      <c r="C13" s="43" t="s">
        <v>64</v>
      </c>
      <c r="D13" s="44">
        <f>D33+D36+D42+D40</f>
        <v>3.4470100000000001</v>
      </c>
      <c r="E13" s="44">
        <f t="shared" ref="E13:K13" si="1">E33+E36+E42+E40</f>
        <v>3.4470100000000001</v>
      </c>
      <c r="F13" s="44">
        <f t="shared" si="1"/>
        <v>3.4470100000000001</v>
      </c>
      <c r="G13" s="44">
        <f t="shared" si="1"/>
        <v>3.4470100000000001</v>
      </c>
      <c r="H13" s="44">
        <f t="shared" si="1"/>
        <v>3.4470100000000001</v>
      </c>
      <c r="I13" s="44">
        <f t="shared" si="1"/>
        <v>0</v>
      </c>
      <c r="J13" s="44">
        <f t="shared" si="1"/>
        <v>0</v>
      </c>
      <c r="K13" s="44">
        <f t="shared" si="1"/>
        <v>0</v>
      </c>
    </row>
    <row r="14" spans="1:11" s="41" customFormat="1" ht="30" customHeight="1" x14ac:dyDescent="0.25">
      <c r="A14" s="313"/>
      <c r="B14" s="314"/>
      <c r="C14" s="43" t="s">
        <v>63</v>
      </c>
      <c r="D14" s="35">
        <f>D37+D48+D45</f>
        <v>2.00421</v>
      </c>
      <c r="E14" s="35">
        <f t="shared" ref="E14:K14" si="2">E37+E48+E45</f>
        <v>2.00421</v>
      </c>
      <c r="F14" s="35">
        <f t="shared" si="2"/>
        <v>2.00421</v>
      </c>
      <c r="G14" s="35">
        <f t="shared" si="2"/>
        <v>2.00421</v>
      </c>
      <c r="H14" s="35">
        <f t="shared" si="2"/>
        <v>2.00421</v>
      </c>
      <c r="I14" s="35">
        <f t="shared" si="2"/>
        <v>0</v>
      </c>
      <c r="J14" s="35">
        <f t="shared" si="2"/>
        <v>0</v>
      </c>
      <c r="K14" s="35">
        <f t="shared" si="2"/>
        <v>0</v>
      </c>
    </row>
    <row r="15" spans="1:11" s="41" customFormat="1" ht="39.75" customHeight="1" x14ac:dyDescent="0.25">
      <c r="A15" s="313"/>
      <c r="B15" s="314"/>
      <c r="C15" s="43" t="s">
        <v>112</v>
      </c>
      <c r="D15" s="35">
        <f>D56+D54</f>
        <v>2181.0812999999998</v>
      </c>
      <c r="E15" s="35">
        <f t="shared" ref="E15:K15" si="3">E56+E54</f>
        <v>2181.0812999999998</v>
      </c>
      <c r="F15" s="35">
        <f t="shared" si="3"/>
        <v>2181.0812999999998</v>
      </c>
      <c r="G15" s="35">
        <f t="shared" si="3"/>
        <v>2181.0812999999998</v>
      </c>
      <c r="H15" s="35">
        <f t="shared" si="3"/>
        <v>2138.6872999999996</v>
      </c>
      <c r="I15" s="35">
        <f t="shared" si="3"/>
        <v>0</v>
      </c>
      <c r="J15" s="35">
        <f t="shared" si="3"/>
        <v>0</v>
      </c>
      <c r="K15" s="35">
        <f t="shared" si="3"/>
        <v>0</v>
      </c>
    </row>
    <row r="16" spans="1:11" s="41" customFormat="1" ht="30" customHeight="1" x14ac:dyDescent="0.25">
      <c r="A16" s="313"/>
      <c r="B16" s="314"/>
      <c r="C16" s="43" t="s">
        <v>67</v>
      </c>
      <c r="D16" s="35">
        <f>D34+D38+D43</f>
        <v>0.91093000000000013</v>
      </c>
      <c r="E16" s="35">
        <f t="shared" ref="E16:K16" si="4">E34+E38+E43</f>
        <v>0.91093000000000013</v>
      </c>
      <c r="F16" s="35">
        <f t="shared" si="4"/>
        <v>0.91093000000000013</v>
      </c>
      <c r="G16" s="35">
        <f t="shared" si="4"/>
        <v>0.91093000000000013</v>
      </c>
      <c r="H16" s="35">
        <f t="shared" si="4"/>
        <v>0.91093000000000013</v>
      </c>
      <c r="I16" s="35">
        <f t="shared" si="4"/>
        <v>0</v>
      </c>
      <c r="J16" s="35">
        <f t="shared" si="4"/>
        <v>0</v>
      </c>
      <c r="K16" s="35">
        <f t="shared" si="4"/>
        <v>0</v>
      </c>
    </row>
    <row r="17" spans="1:12" s="41" customFormat="1" ht="30" customHeight="1" x14ac:dyDescent="0.25">
      <c r="A17" s="313"/>
      <c r="B17" s="314"/>
      <c r="C17" s="43" t="s">
        <v>158</v>
      </c>
      <c r="D17" s="35">
        <f>D49+D52</f>
        <v>7.6819999999999999E-2</v>
      </c>
      <c r="E17" s="35">
        <f t="shared" ref="E17:K17" si="5">E49+E52</f>
        <v>7.6819999999999999E-2</v>
      </c>
      <c r="F17" s="35">
        <f t="shared" si="5"/>
        <v>7.6819999999999999E-2</v>
      </c>
      <c r="G17" s="35">
        <f t="shared" si="5"/>
        <v>7.6819999999999999E-2</v>
      </c>
      <c r="H17" s="35">
        <f t="shared" si="5"/>
        <v>7.6819999999999999E-2</v>
      </c>
      <c r="I17" s="35">
        <f t="shared" si="5"/>
        <v>0</v>
      </c>
      <c r="J17" s="35">
        <f t="shared" si="5"/>
        <v>0</v>
      </c>
      <c r="K17" s="35">
        <f t="shared" si="5"/>
        <v>0</v>
      </c>
    </row>
    <row r="18" spans="1:12" s="41" customFormat="1" ht="52.5" customHeight="1" x14ac:dyDescent="0.25">
      <c r="A18" s="313"/>
      <c r="B18" s="314"/>
      <c r="C18" s="45" t="s">
        <v>7</v>
      </c>
      <c r="D18" s="29">
        <f>D46+D50</f>
        <v>0.98902999999999996</v>
      </c>
      <c r="E18" s="29">
        <f t="shared" ref="E18:K18" si="6">E46+E50</f>
        <v>0.98902999999999996</v>
      </c>
      <c r="F18" s="29">
        <f t="shared" si="6"/>
        <v>0.98902999999999996</v>
      </c>
      <c r="G18" s="29">
        <f t="shared" si="6"/>
        <v>0.98902999999999996</v>
      </c>
      <c r="H18" s="29">
        <f t="shared" si="6"/>
        <v>0.98902999999999996</v>
      </c>
      <c r="I18" s="29">
        <f t="shared" si="6"/>
        <v>0</v>
      </c>
      <c r="J18" s="29">
        <f t="shared" si="6"/>
        <v>0</v>
      </c>
      <c r="K18" s="29">
        <f t="shared" si="6"/>
        <v>0</v>
      </c>
    </row>
    <row r="19" spans="1:12" s="41" customFormat="1" ht="41.25" customHeight="1" x14ac:dyDescent="0.25">
      <c r="A19" s="323" t="s">
        <v>11</v>
      </c>
      <c r="B19" s="304" t="s">
        <v>101</v>
      </c>
      <c r="C19" s="46" t="s">
        <v>30</v>
      </c>
      <c r="D19" s="47">
        <f>D30</f>
        <v>7.4280000000000008</v>
      </c>
      <c r="E19" s="47">
        <f t="shared" ref="E19:K19" si="7">E30</f>
        <v>7.4280000000000008</v>
      </c>
      <c r="F19" s="47">
        <f t="shared" si="7"/>
        <v>7.4280000000000008</v>
      </c>
      <c r="G19" s="47">
        <f t="shared" si="7"/>
        <v>7.4280000000000008</v>
      </c>
      <c r="H19" s="47">
        <f t="shared" si="7"/>
        <v>7.4280000000000008</v>
      </c>
      <c r="I19" s="47">
        <f t="shared" si="7"/>
        <v>0</v>
      </c>
      <c r="J19" s="47">
        <f t="shared" si="7"/>
        <v>0</v>
      </c>
      <c r="K19" s="47">
        <f t="shared" si="7"/>
        <v>0</v>
      </c>
    </row>
    <row r="20" spans="1:12" s="41" customFormat="1" ht="16.95" hidden="1" customHeight="1" x14ac:dyDescent="0.25">
      <c r="A20" s="324"/>
      <c r="B20" s="305"/>
      <c r="C20" s="43" t="s">
        <v>66</v>
      </c>
      <c r="D20" s="35" t="e">
        <f>#REF!+#REF!</f>
        <v>#REF!</v>
      </c>
      <c r="E20" s="35"/>
      <c r="F20" s="35"/>
      <c r="G20" s="35"/>
      <c r="H20" s="35"/>
      <c r="I20" s="48"/>
      <c r="J20" s="49"/>
      <c r="K20" s="35"/>
    </row>
    <row r="21" spans="1:12" s="41" customFormat="1" ht="28.95" hidden="1" customHeight="1" x14ac:dyDescent="0.25">
      <c r="A21" s="324"/>
      <c r="B21" s="305"/>
      <c r="C21" s="43" t="s">
        <v>65</v>
      </c>
      <c r="D21" s="35" t="e">
        <f>#REF!+#REF!+#REF!+#REF!+#REF!+#REF!+D48+#REF!</f>
        <v>#REF!</v>
      </c>
      <c r="E21" s="35"/>
      <c r="F21" s="35"/>
      <c r="G21" s="35"/>
      <c r="H21" s="35"/>
      <c r="I21" s="48"/>
      <c r="J21" s="49"/>
      <c r="K21" s="35"/>
    </row>
    <row r="22" spans="1:12" s="41" customFormat="1" ht="18.600000000000001" hidden="1" customHeight="1" x14ac:dyDescent="0.25">
      <c r="A22" s="324"/>
      <c r="B22" s="305"/>
      <c r="C22" s="43" t="s">
        <v>62</v>
      </c>
      <c r="D22" s="35" t="e">
        <f>#REF!</f>
        <v>#REF!</v>
      </c>
      <c r="E22" s="35"/>
      <c r="F22" s="35"/>
      <c r="G22" s="35"/>
      <c r="H22" s="35"/>
      <c r="I22" s="48"/>
      <c r="J22" s="49"/>
      <c r="K22" s="35"/>
    </row>
    <row r="23" spans="1:12" s="41" customFormat="1" ht="28.95" hidden="1" customHeight="1" x14ac:dyDescent="0.25">
      <c r="A23" s="324"/>
      <c r="B23" s="305"/>
      <c r="C23" s="43" t="s">
        <v>64</v>
      </c>
      <c r="D23" s="44">
        <f>D33+D36+D43+D46</f>
        <v>2.1328499999999999</v>
      </c>
      <c r="E23" s="44"/>
      <c r="F23" s="44"/>
      <c r="G23" s="44"/>
      <c r="H23" s="44"/>
      <c r="I23" s="50"/>
      <c r="J23" s="51"/>
      <c r="K23" s="44"/>
    </row>
    <row r="24" spans="1:12" s="41" customFormat="1" ht="28.95" hidden="1" customHeight="1" x14ac:dyDescent="0.25">
      <c r="A24" s="324"/>
      <c r="B24" s="305"/>
      <c r="C24" s="43" t="s">
        <v>63</v>
      </c>
      <c r="D24" s="35" t="e">
        <f>#REF!+D37</f>
        <v>#REF!</v>
      </c>
      <c r="E24" s="35"/>
      <c r="F24" s="35"/>
      <c r="G24" s="35"/>
      <c r="H24" s="35"/>
      <c r="I24" s="48"/>
      <c r="J24" s="49"/>
      <c r="K24" s="35"/>
    </row>
    <row r="25" spans="1:12" s="41" customFormat="1" ht="28.95" hidden="1" customHeight="1" x14ac:dyDescent="0.25">
      <c r="A25" s="324"/>
      <c r="B25" s="305"/>
      <c r="C25" s="43" t="s">
        <v>117</v>
      </c>
      <c r="D25" s="35" t="e">
        <f>#REF!</f>
        <v>#REF!</v>
      </c>
      <c r="E25" s="35"/>
      <c r="F25" s="35"/>
      <c r="G25" s="35"/>
      <c r="H25" s="35"/>
      <c r="I25" s="48"/>
      <c r="J25" s="49"/>
      <c r="K25" s="35"/>
    </row>
    <row r="26" spans="1:12" s="41" customFormat="1" ht="28.95" hidden="1" customHeight="1" x14ac:dyDescent="0.25">
      <c r="A26" s="324"/>
      <c r="B26" s="305"/>
      <c r="C26" s="43" t="s">
        <v>74</v>
      </c>
      <c r="D26" s="35" t="e">
        <f>#REF!+#REF!+#REF!+#REF!</f>
        <v>#REF!</v>
      </c>
      <c r="E26" s="35"/>
      <c r="F26" s="35"/>
      <c r="G26" s="35"/>
      <c r="H26" s="35"/>
      <c r="I26" s="48"/>
      <c r="J26" s="49"/>
      <c r="K26" s="35"/>
    </row>
    <row r="27" spans="1:12" s="41" customFormat="1" ht="28.95" hidden="1" customHeight="1" x14ac:dyDescent="0.25">
      <c r="A27" s="324"/>
      <c r="B27" s="305"/>
      <c r="C27" s="43" t="s">
        <v>67</v>
      </c>
      <c r="D27" s="35" t="e">
        <f>D34+D38+#REF!</f>
        <v>#REF!</v>
      </c>
      <c r="E27" s="35"/>
      <c r="F27" s="35"/>
      <c r="G27" s="35"/>
      <c r="H27" s="35"/>
      <c r="I27" s="48"/>
      <c r="J27" s="49"/>
      <c r="K27" s="35"/>
    </row>
    <row r="28" spans="1:12" s="41" customFormat="1" ht="28.95" hidden="1" customHeight="1" x14ac:dyDescent="0.25">
      <c r="A28" s="324"/>
      <c r="B28" s="305"/>
      <c r="C28" s="43" t="s">
        <v>87</v>
      </c>
      <c r="D28" s="35">
        <f>D49</f>
        <v>6.6500000000000004E-2</v>
      </c>
      <c r="E28" s="35"/>
      <c r="F28" s="35"/>
      <c r="G28" s="35"/>
      <c r="H28" s="35"/>
      <c r="I28" s="48"/>
      <c r="J28" s="49"/>
      <c r="K28" s="35"/>
    </row>
    <row r="29" spans="1:12" s="41" customFormat="1" ht="42" hidden="1" customHeight="1" x14ac:dyDescent="0.25">
      <c r="A29" s="325"/>
      <c r="B29" s="306"/>
      <c r="C29" s="45" t="s">
        <v>118</v>
      </c>
      <c r="D29" s="29" t="e">
        <f>#REF!+D50</f>
        <v>#REF!</v>
      </c>
      <c r="E29" s="29"/>
      <c r="F29" s="29"/>
      <c r="G29" s="29"/>
      <c r="H29" s="29"/>
      <c r="I29" s="52"/>
      <c r="J29" s="30"/>
      <c r="K29" s="29"/>
    </row>
    <row r="30" spans="1:12" s="54" customFormat="1" ht="57.75" customHeight="1" x14ac:dyDescent="0.25">
      <c r="A30" s="63" t="s">
        <v>122</v>
      </c>
      <c r="B30" s="64" t="s">
        <v>142</v>
      </c>
      <c r="C30" s="64" t="s">
        <v>30</v>
      </c>
      <c r="D30" s="37">
        <f>D32+D35+D41+D44+D47+D51+D39</f>
        <v>7.4280000000000008</v>
      </c>
      <c r="E30" s="37">
        <f t="shared" ref="E30:K30" si="8">E32+E35+E41+E44+E47+E51+E39</f>
        <v>7.4280000000000008</v>
      </c>
      <c r="F30" s="37">
        <f t="shared" si="8"/>
        <v>7.4280000000000008</v>
      </c>
      <c r="G30" s="37">
        <f t="shared" si="8"/>
        <v>7.4280000000000008</v>
      </c>
      <c r="H30" s="37">
        <f t="shared" si="8"/>
        <v>7.4280000000000008</v>
      </c>
      <c r="I30" s="37">
        <f t="shared" si="8"/>
        <v>0</v>
      </c>
      <c r="J30" s="37">
        <f t="shared" si="8"/>
        <v>0</v>
      </c>
      <c r="K30" s="37">
        <f t="shared" si="8"/>
        <v>0</v>
      </c>
    </row>
    <row r="31" spans="1:12" s="54" customFormat="1" ht="15" customHeight="1" x14ac:dyDescent="0.25">
      <c r="A31" s="63"/>
      <c r="B31" s="326" t="s">
        <v>120</v>
      </c>
      <c r="C31" s="327"/>
      <c r="D31" s="327"/>
      <c r="E31" s="327"/>
      <c r="F31" s="327"/>
      <c r="G31" s="327"/>
      <c r="H31" s="327"/>
      <c r="I31" s="327"/>
      <c r="J31" s="327"/>
      <c r="K31" s="328"/>
      <c r="L31" s="55"/>
    </row>
    <row r="32" spans="1:12" s="41" customFormat="1" ht="15" customHeight="1" x14ac:dyDescent="0.25">
      <c r="A32" s="315" t="s">
        <v>123</v>
      </c>
      <c r="B32" s="318" t="s">
        <v>4</v>
      </c>
      <c r="C32" s="65" t="s">
        <v>30</v>
      </c>
      <c r="D32" s="53">
        <f>SUM(D33:D34)</f>
        <v>0.78837000000000002</v>
      </c>
      <c r="E32" s="53">
        <f t="shared" ref="E32:K32" si="9">SUM(E33:E34)</f>
        <v>0.78837000000000002</v>
      </c>
      <c r="F32" s="53">
        <f t="shared" si="9"/>
        <v>0.78837000000000002</v>
      </c>
      <c r="G32" s="53">
        <f t="shared" si="9"/>
        <v>0.78837000000000002</v>
      </c>
      <c r="H32" s="53">
        <f t="shared" si="9"/>
        <v>0.78837000000000002</v>
      </c>
      <c r="I32" s="53">
        <f t="shared" si="9"/>
        <v>0</v>
      </c>
      <c r="J32" s="53">
        <f t="shared" si="9"/>
        <v>0</v>
      </c>
      <c r="K32" s="53">
        <f t="shared" si="9"/>
        <v>0</v>
      </c>
    </row>
    <row r="33" spans="1:11" s="41" customFormat="1" ht="27.75" customHeight="1" x14ac:dyDescent="0.25">
      <c r="A33" s="316"/>
      <c r="B33" s="319"/>
      <c r="C33" s="56" t="s">
        <v>64</v>
      </c>
      <c r="D33" s="35">
        <v>0.43</v>
      </c>
      <c r="E33" s="35">
        <v>0.43</v>
      </c>
      <c r="F33" s="35">
        <v>0.43</v>
      </c>
      <c r="G33" s="35">
        <v>0.43</v>
      </c>
      <c r="H33" s="35">
        <v>0.43</v>
      </c>
      <c r="I33" s="35"/>
      <c r="J33" s="34"/>
      <c r="K33" s="33"/>
    </row>
    <row r="34" spans="1:11" s="41" customFormat="1" ht="25.5" customHeight="1" x14ac:dyDescent="0.25">
      <c r="A34" s="316"/>
      <c r="B34" s="319"/>
      <c r="C34" s="43" t="s">
        <v>67</v>
      </c>
      <c r="D34" s="33">
        <v>0.35837000000000002</v>
      </c>
      <c r="E34" s="33">
        <v>0.35837000000000002</v>
      </c>
      <c r="F34" s="33">
        <v>0.35837000000000002</v>
      </c>
      <c r="G34" s="33">
        <v>0.35837000000000002</v>
      </c>
      <c r="H34" s="33">
        <v>0.35837000000000002</v>
      </c>
      <c r="I34" s="33"/>
      <c r="J34" s="34"/>
      <c r="K34" s="33"/>
    </row>
    <row r="35" spans="1:11" s="41" customFormat="1" ht="15" customHeight="1" x14ac:dyDescent="0.25">
      <c r="A35" s="313" t="s">
        <v>124</v>
      </c>
      <c r="B35" s="321" t="s">
        <v>104</v>
      </c>
      <c r="C35" s="60" t="s">
        <v>30</v>
      </c>
      <c r="D35" s="53">
        <f>SUM(D36:D38)</f>
        <v>2.9881799999999998</v>
      </c>
      <c r="E35" s="53">
        <f t="shared" ref="E35:K35" si="10">SUM(E36:E38)</f>
        <v>2.9881799999999998</v>
      </c>
      <c r="F35" s="53">
        <f t="shared" si="10"/>
        <v>2.9881799999999998</v>
      </c>
      <c r="G35" s="53">
        <f t="shared" si="10"/>
        <v>2.9881799999999998</v>
      </c>
      <c r="H35" s="53">
        <f t="shared" si="10"/>
        <v>2.9881799999999998</v>
      </c>
      <c r="I35" s="53">
        <f t="shared" si="10"/>
        <v>0</v>
      </c>
      <c r="J35" s="53">
        <f t="shared" si="10"/>
        <v>0</v>
      </c>
      <c r="K35" s="53">
        <f t="shared" si="10"/>
        <v>0</v>
      </c>
    </row>
    <row r="36" spans="1:11" s="41" customFormat="1" ht="26.25" customHeight="1" x14ac:dyDescent="0.25">
      <c r="A36" s="313"/>
      <c r="B36" s="321"/>
      <c r="C36" s="57" t="s">
        <v>64</v>
      </c>
      <c r="D36" s="35">
        <v>1.3361000000000001</v>
      </c>
      <c r="E36" s="35">
        <v>1.3361000000000001</v>
      </c>
      <c r="F36" s="35">
        <v>1.3361000000000001</v>
      </c>
      <c r="G36" s="35">
        <v>1.3361000000000001</v>
      </c>
      <c r="H36" s="35">
        <v>1.3361000000000001</v>
      </c>
      <c r="I36" s="35"/>
      <c r="J36" s="34"/>
      <c r="K36" s="33"/>
    </row>
    <row r="37" spans="1:11" s="41" customFormat="1" ht="26.25" customHeight="1" x14ac:dyDescent="0.25">
      <c r="A37" s="313"/>
      <c r="B37" s="321"/>
      <c r="C37" s="61" t="s">
        <v>63</v>
      </c>
      <c r="D37" s="35">
        <v>1.1495</v>
      </c>
      <c r="E37" s="35">
        <v>1.1495</v>
      </c>
      <c r="F37" s="35">
        <v>1.1495</v>
      </c>
      <c r="G37" s="35">
        <v>1.1495</v>
      </c>
      <c r="H37" s="35">
        <v>1.1495</v>
      </c>
      <c r="I37" s="33"/>
      <c r="J37" s="34"/>
      <c r="K37" s="33"/>
    </row>
    <row r="38" spans="1:11" s="41" customFormat="1" ht="26.25" customHeight="1" x14ac:dyDescent="0.25">
      <c r="A38" s="313"/>
      <c r="B38" s="321"/>
      <c r="C38" s="66" t="s">
        <v>67</v>
      </c>
      <c r="D38" s="31">
        <v>0.50258000000000003</v>
      </c>
      <c r="E38" s="31">
        <v>0.50258000000000003</v>
      </c>
      <c r="F38" s="31">
        <v>0.50258000000000003</v>
      </c>
      <c r="G38" s="31">
        <v>0.50258000000000003</v>
      </c>
      <c r="H38" s="31">
        <v>0.50258000000000003</v>
      </c>
      <c r="I38" s="31"/>
      <c r="J38" s="34"/>
      <c r="K38" s="33"/>
    </row>
    <row r="39" spans="1:11" s="41" customFormat="1" ht="14.25" customHeight="1" x14ac:dyDescent="0.25">
      <c r="A39" s="300" t="s">
        <v>154</v>
      </c>
      <c r="B39" s="294" t="s">
        <v>155</v>
      </c>
      <c r="C39" s="65" t="s">
        <v>30</v>
      </c>
      <c r="D39" s="53">
        <f>D40</f>
        <v>0.83</v>
      </c>
      <c r="E39" s="53">
        <f t="shared" ref="E39:K39" si="11">E40</f>
        <v>0.83</v>
      </c>
      <c r="F39" s="53">
        <f t="shared" si="11"/>
        <v>0.83</v>
      </c>
      <c r="G39" s="53">
        <f t="shared" si="11"/>
        <v>0.83</v>
      </c>
      <c r="H39" s="53">
        <f t="shared" si="11"/>
        <v>0.83</v>
      </c>
      <c r="I39" s="53">
        <f t="shared" si="11"/>
        <v>0</v>
      </c>
      <c r="J39" s="53">
        <f t="shared" si="11"/>
        <v>0</v>
      </c>
      <c r="K39" s="53">
        <f t="shared" si="11"/>
        <v>0</v>
      </c>
    </row>
    <row r="40" spans="1:11" s="41" customFormat="1" ht="26.25" customHeight="1" x14ac:dyDescent="0.25">
      <c r="A40" s="301"/>
      <c r="B40" s="295"/>
      <c r="C40" s="66" t="s">
        <v>64</v>
      </c>
      <c r="D40" s="31">
        <v>0.83</v>
      </c>
      <c r="E40" s="31">
        <v>0.83</v>
      </c>
      <c r="F40" s="31">
        <v>0.83</v>
      </c>
      <c r="G40" s="31">
        <v>0.83</v>
      </c>
      <c r="H40" s="31">
        <v>0.83</v>
      </c>
      <c r="I40" s="31"/>
      <c r="J40" s="32"/>
      <c r="K40" s="31"/>
    </row>
    <row r="41" spans="1:11" s="41" customFormat="1" ht="15" customHeight="1" x14ac:dyDescent="0.25">
      <c r="A41" s="313" t="s">
        <v>125</v>
      </c>
      <c r="B41" s="321" t="s">
        <v>144</v>
      </c>
      <c r="C41" s="60" t="s">
        <v>30</v>
      </c>
      <c r="D41" s="53">
        <f>SUM(D42:D43)</f>
        <v>0.90089000000000008</v>
      </c>
      <c r="E41" s="53">
        <f t="shared" ref="E41:K41" si="12">SUM(E42:E43)</f>
        <v>0.90089000000000008</v>
      </c>
      <c r="F41" s="53">
        <f t="shared" si="12"/>
        <v>0.90089000000000008</v>
      </c>
      <c r="G41" s="53">
        <f t="shared" si="12"/>
        <v>0.90089000000000008</v>
      </c>
      <c r="H41" s="53">
        <f t="shared" si="12"/>
        <v>0.90089000000000008</v>
      </c>
      <c r="I41" s="53">
        <f t="shared" si="12"/>
        <v>0</v>
      </c>
      <c r="J41" s="53">
        <f t="shared" si="12"/>
        <v>0</v>
      </c>
      <c r="K41" s="53">
        <f t="shared" si="12"/>
        <v>0</v>
      </c>
    </row>
    <row r="42" spans="1:11" s="41" customFormat="1" ht="26.25" customHeight="1" x14ac:dyDescent="0.25">
      <c r="A42" s="313"/>
      <c r="B42" s="321"/>
      <c r="C42" s="57" t="s">
        <v>64</v>
      </c>
      <c r="D42" s="33">
        <v>0.85091000000000006</v>
      </c>
      <c r="E42" s="33">
        <v>0.85091000000000006</v>
      </c>
      <c r="F42" s="33">
        <v>0.85091000000000006</v>
      </c>
      <c r="G42" s="33">
        <v>0.85091000000000006</v>
      </c>
      <c r="H42" s="33">
        <v>0.85091000000000006</v>
      </c>
      <c r="I42" s="33"/>
      <c r="J42" s="34"/>
      <c r="K42" s="33"/>
    </row>
    <row r="43" spans="1:11" s="41" customFormat="1" ht="26.25" customHeight="1" x14ac:dyDescent="0.25">
      <c r="A43" s="313"/>
      <c r="B43" s="321"/>
      <c r="C43" s="66" t="s">
        <v>67</v>
      </c>
      <c r="D43" s="35">
        <v>4.9979999999999997E-2</v>
      </c>
      <c r="E43" s="35">
        <v>4.9979999999999997E-2</v>
      </c>
      <c r="F43" s="35">
        <v>4.9979999999999997E-2</v>
      </c>
      <c r="G43" s="35">
        <v>4.9979999999999997E-2</v>
      </c>
      <c r="H43" s="35">
        <v>4.9979999999999997E-2</v>
      </c>
      <c r="I43" s="35"/>
      <c r="J43" s="34"/>
      <c r="K43" s="33"/>
    </row>
    <row r="44" spans="1:11" s="41" customFormat="1" ht="15" customHeight="1" x14ac:dyDescent="0.25">
      <c r="A44" s="313" t="s">
        <v>145</v>
      </c>
      <c r="B44" s="321" t="s">
        <v>147</v>
      </c>
      <c r="C44" s="65" t="s">
        <v>30</v>
      </c>
      <c r="D44" s="53">
        <f>SUM(D45:D46)</f>
        <v>0.43728</v>
      </c>
      <c r="E44" s="53">
        <f t="shared" ref="E44:K44" si="13">SUM(E45:E46)</f>
        <v>0.43728</v>
      </c>
      <c r="F44" s="53">
        <f t="shared" si="13"/>
        <v>0.43728</v>
      </c>
      <c r="G44" s="53">
        <f t="shared" si="13"/>
        <v>0.43728</v>
      </c>
      <c r="H44" s="53">
        <f t="shared" si="13"/>
        <v>0.43728</v>
      </c>
      <c r="I44" s="53">
        <f t="shared" si="13"/>
        <v>0</v>
      </c>
      <c r="J44" s="53">
        <f t="shared" si="13"/>
        <v>0</v>
      </c>
      <c r="K44" s="53">
        <f t="shared" si="13"/>
        <v>0</v>
      </c>
    </row>
    <row r="45" spans="1:11" s="41" customFormat="1" ht="30" customHeight="1" x14ac:dyDescent="0.25">
      <c r="A45" s="313"/>
      <c r="B45" s="321"/>
      <c r="C45" s="57" t="s">
        <v>63</v>
      </c>
      <c r="D45" s="35">
        <v>0.12051000000000001</v>
      </c>
      <c r="E45" s="35">
        <v>0.12051000000000001</v>
      </c>
      <c r="F45" s="35">
        <v>0.12051000000000001</v>
      </c>
      <c r="G45" s="35">
        <v>0.12051000000000001</v>
      </c>
      <c r="H45" s="35">
        <v>0.12051000000000001</v>
      </c>
      <c r="I45" s="33"/>
      <c r="J45" s="34"/>
      <c r="K45" s="33"/>
    </row>
    <row r="46" spans="1:11" s="41" customFormat="1" ht="54" customHeight="1" x14ac:dyDescent="0.25">
      <c r="A46" s="313"/>
      <c r="B46" s="321"/>
      <c r="C46" s="66" t="s">
        <v>7</v>
      </c>
      <c r="D46" s="35">
        <v>0.31677</v>
      </c>
      <c r="E46" s="35">
        <v>0.31677</v>
      </c>
      <c r="F46" s="35">
        <v>0.31677</v>
      </c>
      <c r="G46" s="35">
        <v>0.31677</v>
      </c>
      <c r="H46" s="35">
        <v>0.31677</v>
      </c>
      <c r="I46" s="35"/>
      <c r="J46" s="34"/>
      <c r="K46" s="33"/>
    </row>
    <row r="47" spans="1:11" s="41" customFormat="1" ht="15" customHeight="1" x14ac:dyDescent="0.25">
      <c r="A47" s="315" t="s">
        <v>146</v>
      </c>
      <c r="B47" s="318" t="s">
        <v>111</v>
      </c>
      <c r="C47" s="65" t="s">
        <v>30</v>
      </c>
      <c r="D47" s="53">
        <f>SUM(D48:D50)</f>
        <v>1.47296</v>
      </c>
      <c r="E47" s="53">
        <f t="shared" ref="E47:K47" si="14">SUM(E48:E50)</f>
        <v>1.47296</v>
      </c>
      <c r="F47" s="53">
        <f t="shared" si="14"/>
        <v>1.47296</v>
      </c>
      <c r="G47" s="53">
        <f t="shared" si="14"/>
        <v>1.47296</v>
      </c>
      <c r="H47" s="53">
        <f t="shared" si="14"/>
        <v>1.47296</v>
      </c>
      <c r="I47" s="53">
        <f t="shared" si="14"/>
        <v>0</v>
      </c>
      <c r="J47" s="53">
        <f t="shared" si="14"/>
        <v>0</v>
      </c>
      <c r="K47" s="53">
        <f t="shared" si="14"/>
        <v>0</v>
      </c>
    </row>
    <row r="48" spans="1:11" s="41" customFormat="1" ht="30" customHeight="1" x14ac:dyDescent="0.25">
      <c r="A48" s="316"/>
      <c r="B48" s="319"/>
      <c r="C48" s="57" t="s">
        <v>63</v>
      </c>
      <c r="D48" s="33">
        <v>0.73419999999999996</v>
      </c>
      <c r="E48" s="33">
        <v>0.73419999999999996</v>
      </c>
      <c r="F48" s="33">
        <v>0.73419999999999996</v>
      </c>
      <c r="G48" s="33">
        <v>0.73419999999999996</v>
      </c>
      <c r="H48" s="33">
        <v>0.73419999999999996</v>
      </c>
      <c r="I48" s="33"/>
      <c r="J48" s="34"/>
      <c r="K48" s="33"/>
    </row>
    <row r="49" spans="1:11" s="41" customFormat="1" ht="30" customHeight="1" x14ac:dyDescent="0.25">
      <c r="A49" s="316"/>
      <c r="B49" s="319"/>
      <c r="C49" s="43" t="s">
        <v>158</v>
      </c>
      <c r="D49" s="33">
        <v>6.6500000000000004E-2</v>
      </c>
      <c r="E49" s="33">
        <v>6.6500000000000004E-2</v>
      </c>
      <c r="F49" s="33">
        <v>6.6500000000000004E-2</v>
      </c>
      <c r="G49" s="33">
        <v>6.6500000000000004E-2</v>
      </c>
      <c r="H49" s="33">
        <v>6.6500000000000004E-2</v>
      </c>
      <c r="I49" s="33"/>
      <c r="J49" s="34"/>
      <c r="K49" s="33"/>
    </row>
    <row r="50" spans="1:11" s="41" customFormat="1" ht="54" customHeight="1" x14ac:dyDescent="0.25">
      <c r="A50" s="317"/>
      <c r="B50" s="320"/>
      <c r="C50" s="45" t="s">
        <v>7</v>
      </c>
      <c r="D50" s="29">
        <v>0.67225999999999997</v>
      </c>
      <c r="E50" s="29">
        <v>0.67225999999999997</v>
      </c>
      <c r="F50" s="29">
        <v>0.67225999999999997</v>
      </c>
      <c r="G50" s="29">
        <v>0.67225999999999997</v>
      </c>
      <c r="H50" s="29">
        <v>0.67225999999999997</v>
      </c>
      <c r="I50" s="29"/>
      <c r="J50" s="36"/>
      <c r="K50" s="29"/>
    </row>
    <row r="51" spans="1:11" s="41" customFormat="1" ht="27.75" customHeight="1" x14ac:dyDescent="0.25">
      <c r="A51" s="300" t="s">
        <v>177</v>
      </c>
      <c r="B51" s="294" t="s">
        <v>178</v>
      </c>
      <c r="C51" s="38" t="s">
        <v>30</v>
      </c>
      <c r="D51" s="53">
        <f>D52</f>
        <v>1.0319999999999999E-2</v>
      </c>
      <c r="E51" s="53">
        <f t="shared" ref="E51:K51" si="15">E52</f>
        <v>1.0319999999999999E-2</v>
      </c>
      <c r="F51" s="53">
        <f t="shared" si="15"/>
        <v>1.0319999999999999E-2</v>
      </c>
      <c r="G51" s="53">
        <f t="shared" si="15"/>
        <v>1.0319999999999999E-2</v>
      </c>
      <c r="H51" s="53">
        <f t="shared" si="15"/>
        <v>1.0319999999999999E-2</v>
      </c>
      <c r="I51" s="53">
        <f t="shared" si="15"/>
        <v>0</v>
      </c>
      <c r="J51" s="53">
        <f t="shared" si="15"/>
        <v>0</v>
      </c>
      <c r="K51" s="53">
        <f t="shared" si="15"/>
        <v>0</v>
      </c>
    </row>
    <row r="52" spans="1:11" ht="57" customHeight="1" x14ac:dyDescent="0.25">
      <c r="A52" s="301"/>
      <c r="B52" s="295"/>
      <c r="C52" s="59" t="s">
        <v>200</v>
      </c>
      <c r="D52" s="68">
        <v>1.0319999999999999E-2</v>
      </c>
      <c r="E52" s="68">
        <v>1.0319999999999999E-2</v>
      </c>
      <c r="F52" s="68">
        <v>1.0319999999999999E-2</v>
      </c>
      <c r="G52" s="68">
        <v>1.0319999999999999E-2</v>
      </c>
      <c r="H52" s="68">
        <v>1.0319999999999999E-2</v>
      </c>
      <c r="I52" s="68"/>
      <c r="J52" s="68"/>
      <c r="K52" s="68"/>
    </row>
    <row r="53" spans="1:11" ht="21.75" customHeight="1" x14ac:dyDescent="0.25">
      <c r="A53" s="296" t="s">
        <v>21</v>
      </c>
      <c r="B53" s="298" t="s">
        <v>106</v>
      </c>
      <c r="C53" s="67" t="s">
        <v>30</v>
      </c>
      <c r="D53" s="69">
        <f>D54</f>
        <v>2079.6972999999998</v>
      </c>
      <c r="E53" s="69">
        <f t="shared" ref="E53:K53" si="16">E54</f>
        <v>2079.6972999999998</v>
      </c>
      <c r="F53" s="69">
        <f t="shared" si="16"/>
        <v>2079.6972999999998</v>
      </c>
      <c r="G53" s="69">
        <f t="shared" si="16"/>
        <v>2079.6972999999998</v>
      </c>
      <c r="H53" s="69">
        <f t="shared" si="16"/>
        <v>2079.6972999999998</v>
      </c>
      <c r="I53" s="69">
        <f t="shared" si="16"/>
        <v>0</v>
      </c>
      <c r="J53" s="69">
        <f t="shared" si="16"/>
        <v>0</v>
      </c>
      <c r="K53" s="69">
        <f t="shared" si="16"/>
        <v>0</v>
      </c>
    </row>
    <row r="54" spans="1:11" ht="39.6" x14ac:dyDescent="0.25">
      <c r="A54" s="297"/>
      <c r="B54" s="299"/>
      <c r="C54" s="66" t="s">
        <v>112</v>
      </c>
      <c r="D54" s="68">
        <v>2079.6972999999998</v>
      </c>
      <c r="E54" s="68">
        <v>2079.6972999999998</v>
      </c>
      <c r="F54" s="68">
        <v>2079.6972999999998</v>
      </c>
      <c r="G54" s="68">
        <v>2079.6972999999998</v>
      </c>
      <c r="H54" s="68">
        <v>2079.6972999999998</v>
      </c>
      <c r="I54" s="68">
        <v>0</v>
      </c>
      <c r="J54" s="68">
        <v>0</v>
      </c>
      <c r="K54" s="68">
        <v>0</v>
      </c>
    </row>
    <row r="55" spans="1:11" x14ac:dyDescent="0.25">
      <c r="A55" s="296" t="s">
        <v>68</v>
      </c>
      <c r="B55" s="294" t="s">
        <v>75</v>
      </c>
      <c r="C55" s="67" t="s">
        <v>30</v>
      </c>
      <c r="D55" s="69">
        <f>D56</f>
        <v>101.384</v>
      </c>
      <c r="E55" s="69">
        <f t="shared" ref="E55:K55" si="17">E56</f>
        <v>101.384</v>
      </c>
      <c r="F55" s="69">
        <f t="shared" si="17"/>
        <v>101.384</v>
      </c>
      <c r="G55" s="69">
        <f t="shared" si="17"/>
        <v>101.384</v>
      </c>
      <c r="H55" s="69">
        <f t="shared" si="17"/>
        <v>58.99</v>
      </c>
      <c r="I55" s="69">
        <f t="shared" si="17"/>
        <v>0</v>
      </c>
      <c r="J55" s="69">
        <f t="shared" si="17"/>
        <v>0</v>
      </c>
      <c r="K55" s="69">
        <f t="shared" si="17"/>
        <v>0</v>
      </c>
    </row>
    <row r="56" spans="1:11" ht="39.6" x14ac:dyDescent="0.25">
      <c r="A56" s="297"/>
      <c r="B56" s="295"/>
      <c r="C56" s="66" t="s">
        <v>112</v>
      </c>
      <c r="D56" s="68">
        <v>101.384</v>
      </c>
      <c r="E56" s="68">
        <v>101.384</v>
      </c>
      <c r="F56" s="68">
        <v>101.384</v>
      </c>
      <c r="G56" s="68">
        <v>101.384</v>
      </c>
      <c r="H56" s="68">
        <v>58.99</v>
      </c>
      <c r="I56" s="68">
        <v>0</v>
      </c>
      <c r="J56" s="68">
        <v>0</v>
      </c>
      <c r="K56" s="68">
        <v>0</v>
      </c>
    </row>
    <row r="57" spans="1:11" x14ac:dyDescent="0.25">
      <c r="A57" s="22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58" spans="1:11" x14ac:dyDescent="0.25">
      <c r="A58" s="22"/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spans="1:11" x14ac:dyDescent="0.25">
      <c r="A59" s="22"/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spans="1:11" x14ac:dyDescent="0.25">
      <c r="A60" s="22"/>
      <c r="B60" s="26"/>
      <c r="C60" s="26"/>
      <c r="D60" s="26"/>
      <c r="E60" s="26"/>
      <c r="F60" s="26"/>
      <c r="G60" s="26"/>
      <c r="H60" s="26"/>
      <c r="I60" s="26"/>
      <c r="J60" s="26"/>
      <c r="K60" s="26"/>
    </row>
    <row r="61" spans="1:11" x14ac:dyDescent="0.25">
      <c r="A61" s="22"/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spans="1:11" x14ac:dyDescent="0.25">
      <c r="A62" s="22"/>
      <c r="B62" s="26"/>
      <c r="C62" s="26"/>
      <c r="D62" s="26"/>
      <c r="E62" s="26"/>
      <c r="F62" s="26"/>
      <c r="G62" s="26"/>
      <c r="H62" s="26"/>
      <c r="I62" s="26"/>
      <c r="J62" s="26"/>
      <c r="K62" s="26"/>
    </row>
    <row r="63" spans="1:11" x14ac:dyDescent="0.25">
      <c r="A63" s="22"/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spans="1:11" x14ac:dyDescent="0.25">
      <c r="A64" s="22"/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spans="1:11" x14ac:dyDescent="0.25">
      <c r="A65" s="22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spans="1:11" x14ac:dyDescent="0.25">
      <c r="A66" s="22"/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spans="1:11" x14ac:dyDescent="0.25">
      <c r="A67" s="22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spans="1:11" x14ac:dyDescent="0.25">
      <c r="A68" s="22"/>
      <c r="B68" s="26"/>
      <c r="C68" s="26"/>
      <c r="D68" s="26"/>
      <c r="E68" s="26"/>
      <c r="F68" s="26"/>
      <c r="G68" s="26"/>
      <c r="H68" s="26"/>
      <c r="I68" s="26"/>
      <c r="J68" s="26"/>
      <c r="K68" s="26"/>
    </row>
    <row r="69" spans="1:11" x14ac:dyDescent="0.25">
      <c r="A69" s="22"/>
      <c r="B69" s="26"/>
      <c r="C69" s="26"/>
      <c r="D69" s="26"/>
      <c r="E69" s="26"/>
      <c r="F69" s="26"/>
      <c r="G69" s="26"/>
      <c r="H69" s="26"/>
      <c r="I69" s="26"/>
      <c r="J69" s="26"/>
      <c r="K69" s="26"/>
    </row>
    <row r="70" spans="1:11" x14ac:dyDescent="0.25">
      <c r="A70" s="22"/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spans="1:11" x14ac:dyDescent="0.25">
      <c r="A71" s="22"/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spans="1:11" x14ac:dyDescent="0.25">
      <c r="A72" s="22"/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spans="1:11" x14ac:dyDescent="0.25">
      <c r="A73" s="22"/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spans="1:11" x14ac:dyDescent="0.25">
      <c r="A74" s="22"/>
      <c r="B74" s="26"/>
      <c r="C74" s="26"/>
      <c r="D74" s="26"/>
      <c r="E74" s="26"/>
      <c r="F74" s="26"/>
      <c r="G74" s="26"/>
      <c r="H74" s="26"/>
      <c r="I74" s="26"/>
      <c r="J74" s="26"/>
      <c r="K74" s="26"/>
    </row>
    <row r="75" spans="1:11" x14ac:dyDescent="0.25">
      <c r="A75" s="22"/>
      <c r="B75" s="26"/>
      <c r="C75" s="26"/>
      <c r="D75" s="26"/>
      <c r="E75" s="26"/>
      <c r="F75" s="26"/>
      <c r="G75" s="26"/>
      <c r="H75" s="26"/>
      <c r="I75" s="26"/>
      <c r="J75" s="26"/>
      <c r="K75" s="26"/>
    </row>
    <row r="76" spans="1:11" x14ac:dyDescent="0.25">
      <c r="A76" s="22"/>
      <c r="B76" s="26"/>
      <c r="C76" s="26"/>
      <c r="D76" s="26"/>
      <c r="E76" s="26"/>
      <c r="F76" s="26"/>
      <c r="G76" s="26"/>
      <c r="H76" s="26"/>
      <c r="I76" s="26"/>
      <c r="J76" s="26"/>
      <c r="K76" s="26"/>
    </row>
    <row r="77" spans="1:11" x14ac:dyDescent="0.25">
      <c r="A77" s="22"/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spans="1:11" x14ac:dyDescent="0.25">
      <c r="A78" s="22"/>
      <c r="B78" s="26"/>
      <c r="C78" s="26"/>
      <c r="D78" s="26"/>
      <c r="E78" s="26"/>
      <c r="F78" s="26"/>
      <c r="G78" s="26"/>
      <c r="H78" s="26"/>
      <c r="I78" s="26"/>
      <c r="J78" s="26"/>
      <c r="K78" s="26"/>
    </row>
    <row r="79" spans="1:11" x14ac:dyDescent="0.25">
      <c r="A79" s="22"/>
      <c r="B79" s="26"/>
      <c r="C79" s="26"/>
      <c r="D79" s="26"/>
      <c r="E79" s="26"/>
      <c r="F79" s="26"/>
      <c r="G79" s="26"/>
      <c r="H79" s="26"/>
      <c r="I79" s="26"/>
      <c r="J79" s="26"/>
      <c r="K79" s="26"/>
    </row>
    <row r="80" spans="1:11" x14ac:dyDescent="0.25">
      <c r="A80" s="22"/>
      <c r="B80" s="26"/>
      <c r="C80" s="26"/>
      <c r="D80" s="26"/>
      <c r="E80" s="26"/>
      <c r="F80" s="26"/>
      <c r="G80" s="26"/>
      <c r="H80" s="26"/>
      <c r="I80" s="26"/>
      <c r="J80" s="26"/>
      <c r="K80" s="26"/>
    </row>
    <row r="81" spans="1:11" x14ac:dyDescent="0.25">
      <c r="A81" s="22"/>
      <c r="B81" s="26"/>
      <c r="C81" s="26"/>
      <c r="D81" s="26"/>
      <c r="E81" s="26"/>
      <c r="F81" s="26"/>
      <c r="G81" s="26"/>
      <c r="H81" s="26"/>
      <c r="I81" s="26"/>
      <c r="J81" s="26"/>
      <c r="K81" s="26"/>
    </row>
    <row r="82" spans="1:11" x14ac:dyDescent="0.25">
      <c r="A82" s="22"/>
      <c r="B82" s="26"/>
      <c r="C82" s="26"/>
      <c r="D82" s="26"/>
      <c r="E82" s="26"/>
      <c r="F82" s="26"/>
      <c r="G82" s="26"/>
      <c r="H82" s="26"/>
      <c r="I82" s="26"/>
      <c r="J82" s="26"/>
      <c r="K82" s="26"/>
    </row>
    <row r="83" spans="1:11" x14ac:dyDescent="0.25">
      <c r="A83" s="22"/>
      <c r="B83" s="26"/>
      <c r="C83" s="26"/>
      <c r="D83" s="26"/>
      <c r="E83" s="26"/>
      <c r="F83" s="26"/>
      <c r="G83" s="26"/>
      <c r="H83" s="26"/>
      <c r="I83" s="26"/>
      <c r="J83" s="26"/>
      <c r="K83" s="26"/>
    </row>
    <row r="84" spans="1:11" x14ac:dyDescent="0.25">
      <c r="A84" s="22"/>
      <c r="B84" s="26"/>
      <c r="C84" s="26"/>
      <c r="D84" s="26"/>
      <c r="E84" s="26"/>
      <c r="F84" s="26"/>
      <c r="G84" s="26"/>
      <c r="H84" s="26"/>
      <c r="I84" s="26"/>
      <c r="J84" s="26"/>
      <c r="K84" s="26"/>
    </row>
    <row r="85" spans="1:11" x14ac:dyDescent="0.25">
      <c r="A85" s="22"/>
      <c r="B85" s="26"/>
      <c r="C85" s="26"/>
      <c r="D85" s="26"/>
      <c r="E85" s="26"/>
      <c r="F85" s="26"/>
      <c r="G85" s="26"/>
      <c r="H85" s="26"/>
      <c r="I85" s="26"/>
      <c r="J85" s="26"/>
      <c r="K85" s="26"/>
    </row>
    <row r="86" spans="1:11" x14ac:dyDescent="0.25">
      <c r="A86" s="22"/>
      <c r="B86" s="26"/>
      <c r="C86" s="26"/>
      <c r="D86" s="26"/>
      <c r="E86" s="26"/>
      <c r="F86" s="26"/>
      <c r="G86" s="26"/>
      <c r="H86" s="26"/>
      <c r="I86" s="26"/>
      <c r="J86" s="26"/>
      <c r="K86" s="26"/>
    </row>
    <row r="87" spans="1:11" x14ac:dyDescent="0.25">
      <c r="A87" s="22"/>
      <c r="B87" s="26"/>
      <c r="C87" s="26"/>
      <c r="D87" s="26"/>
      <c r="E87" s="26"/>
      <c r="F87" s="26"/>
      <c r="G87" s="26"/>
      <c r="H87" s="26"/>
      <c r="I87" s="26"/>
      <c r="J87" s="26"/>
      <c r="K87" s="26"/>
    </row>
    <row r="88" spans="1:11" x14ac:dyDescent="0.25">
      <c r="A88" s="22"/>
      <c r="B88" s="26"/>
      <c r="C88" s="26"/>
      <c r="D88" s="26"/>
      <c r="E88" s="26"/>
      <c r="F88" s="26"/>
      <c r="G88" s="26"/>
      <c r="H88" s="26"/>
      <c r="I88" s="26"/>
      <c r="J88" s="26"/>
      <c r="K88" s="26"/>
    </row>
    <row r="89" spans="1:11" x14ac:dyDescent="0.25">
      <c r="A89" s="22"/>
      <c r="B89" s="26"/>
      <c r="C89" s="26"/>
      <c r="D89" s="26"/>
      <c r="E89" s="26"/>
      <c r="F89" s="26"/>
      <c r="G89" s="26"/>
      <c r="H89" s="26"/>
      <c r="I89" s="26"/>
      <c r="J89" s="26"/>
      <c r="K89" s="26"/>
    </row>
    <row r="90" spans="1:11" x14ac:dyDescent="0.25">
      <c r="A90" s="22"/>
      <c r="B90" s="26"/>
      <c r="C90" s="26"/>
      <c r="D90" s="26"/>
      <c r="E90" s="26"/>
      <c r="F90" s="26"/>
      <c r="G90" s="26"/>
      <c r="H90" s="26"/>
      <c r="I90" s="26"/>
      <c r="J90" s="26"/>
      <c r="K90" s="26"/>
    </row>
    <row r="91" spans="1:11" x14ac:dyDescent="0.25">
      <c r="A91" s="22"/>
      <c r="B91" s="26"/>
      <c r="C91" s="26"/>
      <c r="D91" s="26"/>
      <c r="E91" s="26"/>
      <c r="F91" s="26"/>
      <c r="G91" s="26"/>
      <c r="H91" s="26"/>
      <c r="I91" s="26"/>
      <c r="J91" s="26"/>
      <c r="K91" s="26"/>
    </row>
    <row r="92" spans="1:11" x14ac:dyDescent="0.25">
      <c r="A92" s="22"/>
      <c r="B92" s="26"/>
      <c r="C92" s="26"/>
      <c r="D92" s="26"/>
      <c r="E92" s="26"/>
      <c r="F92" s="26"/>
      <c r="G92" s="26"/>
      <c r="H92" s="26"/>
      <c r="I92" s="26"/>
      <c r="J92" s="26"/>
      <c r="K92" s="26"/>
    </row>
    <row r="93" spans="1:11" x14ac:dyDescent="0.25">
      <c r="A93" s="22"/>
      <c r="B93" s="26"/>
      <c r="C93" s="26"/>
      <c r="D93" s="26"/>
      <c r="E93" s="26"/>
      <c r="F93" s="26"/>
      <c r="G93" s="26"/>
      <c r="H93" s="26"/>
      <c r="I93" s="26"/>
      <c r="J93" s="26"/>
      <c r="K93" s="26"/>
    </row>
    <row r="94" spans="1:11" x14ac:dyDescent="0.25">
      <c r="A94" s="22"/>
      <c r="B94" s="26"/>
      <c r="C94" s="26"/>
      <c r="D94" s="26"/>
      <c r="E94" s="26"/>
      <c r="F94" s="26"/>
      <c r="G94" s="26"/>
      <c r="H94" s="26"/>
      <c r="I94" s="26"/>
      <c r="J94" s="26"/>
      <c r="K94" s="26"/>
    </row>
    <row r="95" spans="1:11" x14ac:dyDescent="0.25">
      <c r="A95" s="22"/>
      <c r="B95" s="26"/>
      <c r="C95" s="26"/>
      <c r="D95" s="26"/>
      <c r="E95" s="26"/>
      <c r="F95" s="26"/>
      <c r="G95" s="26"/>
      <c r="H95" s="26"/>
      <c r="I95" s="26"/>
      <c r="J95" s="26"/>
      <c r="K95" s="26"/>
    </row>
    <row r="96" spans="1:11" x14ac:dyDescent="0.25">
      <c r="A96" s="24"/>
      <c r="B96" s="27"/>
      <c r="C96" s="27"/>
      <c r="D96" s="27"/>
      <c r="E96" s="27"/>
      <c r="F96" s="27"/>
      <c r="G96" s="27"/>
      <c r="H96" s="27"/>
      <c r="I96" s="27"/>
      <c r="J96" s="27"/>
      <c r="K96" s="27"/>
    </row>
    <row r="97" spans="1:11" x14ac:dyDescent="0.25">
      <c r="A97" s="24"/>
      <c r="B97" s="27"/>
      <c r="C97" s="27"/>
      <c r="D97" s="27"/>
      <c r="E97" s="27"/>
      <c r="F97" s="27"/>
      <c r="G97" s="27"/>
      <c r="H97" s="27"/>
      <c r="I97" s="27"/>
      <c r="J97" s="27"/>
      <c r="K97" s="27"/>
    </row>
    <row r="98" spans="1:11" x14ac:dyDescent="0.25">
      <c r="A98" s="24"/>
      <c r="B98" s="27"/>
      <c r="C98" s="27"/>
      <c r="D98" s="27"/>
      <c r="E98" s="27"/>
      <c r="F98" s="27"/>
      <c r="G98" s="27"/>
      <c r="H98" s="27"/>
      <c r="I98" s="27"/>
      <c r="J98" s="27"/>
      <c r="K98" s="27"/>
    </row>
    <row r="99" spans="1:11" x14ac:dyDescent="0.25">
      <c r="A99" s="24"/>
      <c r="B99" s="27"/>
      <c r="C99" s="27"/>
      <c r="D99" s="27"/>
      <c r="E99" s="27"/>
      <c r="F99" s="27"/>
      <c r="G99" s="27"/>
      <c r="H99" s="27"/>
      <c r="I99" s="27"/>
      <c r="J99" s="27"/>
      <c r="K99" s="27"/>
    </row>
    <row r="100" spans="1:11" x14ac:dyDescent="0.25">
      <c r="A100" s="24"/>
      <c r="B100" s="27"/>
      <c r="C100" s="27"/>
      <c r="D100" s="27"/>
      <c r="E100" s="27"/>
      <c r="F100" s="27"/>
      <c r="G100" s="27"/>
      <c r="H100" s="27"/>
      <c r="I100" s="27"/>
      <c r="J100" s="27"/>
      <c r="K100" s="27"/>
    </row>
    <row r="101" spans="1:11" x14ac:dyDescent="0.25">
      <c r="A101" s="24"/>
      <c r="B101" s="27"/>
      <c r="C101" s="27"/>
      <c r="D101" s="27"/>
      <c r="E101" s="27"/>
      <c r="F101" s="27"/>
      <c r="G101" s="27"/>
      <c r="H101" s="27"/>
      <c r="I101" s="27"/>
      <c r="J101" s="27"/>
      <c r="K101" s="27"/>
    </row>
    <row r="102" spans="1:11" x14ac:dyDescent="0.25">
      <c r="A102" s="24"/>
      <c r="B102" s="27"/>
      <c r="C102" s="27"/>
      <c r="D102" s="27"/>
      <c r="E102" s="27"/>
      <c r="F102" s="27"/>
      <c r="G102" s="27"/>
      <c r="H102" s="27"/>
      <c r="I102" s="27"/>
      <c r="J102" s="27"/>
      <c r="K102" s="27"/>
    </row>
    <row r="103" spans="1:11" x14ac:dyDescent="0.25">
      <c r="A103" s="24"/>
      <c r="B103" s="27"/>
      <c r="C103" s="27"/>
      <c r="D103" s="27"/>
      <c r="E103" s="27"/>
      <c r="F103" s="27"/>
      <c r="G103" s="27"/>
      <c r="H103" s="27"/>
      <c r="I103" s="27"/>
      <c r="J103" s="27"/>
      <c r="K103" s="27"/>
    </row>
    <row r="104" spans="1:11" x14ac:dyDescent="0.25">
      <c r="A104" s="24"/>
      <c r="B104" s="27"/>
      <c r="C104" s="27"/>
      <c r="D104" s="27"/>
      <c r="E104" s="27"/>
      <c r="F104" s="27"/>
      <c r="G104" s="27"/>
      <c r="H104" s="27"/>
      <c r="I104" s="27"/>
      <c r="J104" s="27"/>
      <c r="K104" s="27"/>
    </row>
    <row r="105" spans="1:11" x14ac:dyDescent="0.25">
      <c r="A105" s="24"/>
      <c r="B105" s="27"/>
      <c r="C105" s="27"/>
      <c r="D105" s="27"/>
      <c r="E105" s="27"/>
      <c r="F105" s="27"/>
      <c r="G105" s="27"/>
      <c r="H105" s="27"/>
      <c r="I105" s="27"/>
      <c r="J105" s="27"/>
      <c r="K105" s="27"/>
    </row>
    <row r="106" spans="1:11" x14ac:dyDescent="0.25">
      <c r="A106" s="24"/>
      <c r="B106" s="27"/>
      <c r="C106" s="27"/>
      <c r="D106" s="27"/>
      <c r="E106" s="27"/>
      <c r="F106" s="27"/>
      <c r="G106" s="27"/>
      <c r="H106" s="27"/>
      <c r="I106" s="27"/>
      <c r="J106" s="27"/>
      <c r="K106" s="27"/>
    </row>
    <row r="107" spans="1:11" x14ac:dyDescent="0.25">
      <c r="A107" s="24"/>
      <c r="B107" s="27"/>
      <c r="C107" s="27"/>
      <c r="D107" s="27"/>
      <c r="E107" s="27"/>
      <c r="F107" s="27"/>
      <c r="G107" s="27"/>
      <c r="H107" s="27"/>
      <c r="I107" s="27"/>
      <c r="J107" s="27"/>
      <c r="K107" s="27"/>
    </row>
    <row r="108" spans="1:11" x14ac:dyDescent="0.25">
      <c r="A108" s="24"/>
      <c r="B108" s="27"/>
      <c r="C108" s="27"/>
      <c r="D108" s="27"/>
      <c r="E108" s="27"/>
      <c r="F108" s="27"/>
      <c r="G108" s="27"/>
      <c r="H108" s="27"/>
      <c r="I108" s="27"/>
      <c r="J108" s="27"/>
      <c r="K108" s="27"/>
    </row>
    <row r="109" spans="1:11" x14ac:dyDescent="0.25">
      <c r="A109" s="24"/>
      <c r="B109" s="27"/>
      <c r="C109" s="27"/>
      <c r="D109" s="27"/>
      <c r="E109" s="27"/>
      <c r="F109" s="27"/>
      <c r="G109" s="27"/>
      <c r="H109" s="27"/>
      <c r="I109" s="27"/>
      <c r="J109" s="27"/>
      <c r="K109" s="27"/>
    </row>
    <row r="110" spans="1:11" x14ac:dyDescent="0.25">
      <c r="A110" s="24"/>
      <c r="B110" s="27"/>
      <c r="C110" s="27"/>
      <c r="D110" s="27"/>
      <c r="E110" s="27"/>
      <c r="F110" s="27"/>
      <c r="G110" s="27"/>
      <c r="H110" s="27"/>
      <c r="I110" s="27"/>
      <c r="J110" s="27"/>
      <c r="K110" s="27"/>
    </row>
    <row r="111" spans="1:11" x14ac:dyDescent="0.25">
      <c r="A111" s="24"/>
      <c r="B111" s="27"/>
      <c r="C111" s="27"/>
      <c r="D111" s="27"/>
      <c r="E111" s="27"/>
      <c r="F111" s="27"/>
      <c r="G111" s="27"/>
      <c r="H111" s="27"/>
      <c r="I111" s="27"/>
      <c r="J111" s="27"/>
      <c r="K111" s="27"/>
    </row>
    <row r="112" spans="1:11" x14ac:dyDescent="0.25">
      <c r="A112" s="24"/>
      <c r="B112" s="27"/>
      <c r="C112" s="27"/>
      <c r="D112" s="27"/>
      <c r="E112" s="27"/>
      <c r="F112" s="27"/>
      <c r="G112" s="27"/>
      <c r="H112" s="27"/>
      <c r="I112" s="27"/>
      <c r="J112" s="27"/>
      <c r="K112" s="27"/>
    </row>
    <row r="113" spans="1:11" x14ac:dyDescent="0.25">
      <c r="A113" s="24"/>
      <c r="B113" s="27"/>
      <c r="C113" s="27"/>
      <c r="D113" s="27"/>
      <c r="E113" s="27"/>
      <c r="F113" s="27"/>
      <c r="G113" s="27"/>
      <c r="H113" s="27"/>
      <c r="I113" s="27"/>
      <c r="J113" s="27"/>
      <c r="K113" s="27"/>
    </row>
    <row r="114" spans="1:11" x14ac:dyDescent="0.25">
      <c r="A114" s="24"/>
      <c r="B114" s="27"/>
      <c r="C114" s="27"/>
      <c r="D114" s="27"/>
      <c r="E114" s="27"/>
      <c r="F114" s="27"/>
      <c r="G114" s="27"/>
      <c r="H114" s="27"/>
      <c r="I114" s="27"/>
      <c r="J114" s="27"/>
      <c r="K114" s="27"/>
    </row>
    <row r="115" spans="1:11" x14ac:dyDescent="0.25">
      <c r="A115" s="24"/>
      <c r="B115" s="27"/>
      <c r="C115" s="27"/>
      <c r="D115" s="27"/>
      <c r="E115" s="27"/>
      <c r="F115" s="27"/>
      <c r="G115" s="27"/>
      <c r="H115" s="27"/>
      <c r="I115" s="27"/>
      <c r="J115" s="27"/>
      <c r="K115" s="27"/>
    </row>
    <row r="116" spans="1:11" x14ac:dyDescent="0.25">
      <c r="A116" s="24"/>
      <c r="B116" s="27"/>
      <c r="C116" s="27"/>
      <c r="D116" s="27"/>
      <c r="E116" s="27"/>
      <c r="F116" s="27"/>
      <c r="G116" s="27"/>
      <c r="H116" s="27"/>
      <c r="I116" s="27"/>
      <c r="J116" s="27"/>
      <c r="K116" s="27"/>
    </row>
    <row r="117" spans="1:11" x14ac:dyDescent="0.25">
      <c r="A117" s="24"/>
      <c r="B117" s="27"/>
      <c r="C117" s="27"/>
      <c r="D117" s="27"/>
      <c r="E117" s="27"/>
      <c r="F117" s="27"/>
      <c r="G117" s="27"/>
      <c r="H117" s="27"/>
      <c r="I117" s="27"/>
      <c r="J117" s="27"/>
      <c r="K117" s="27"/>
    </row>
    <row r="118" spans="1:11" x14ac:dyDescent="0.25">
      <c r="A118" s="24"/>
      <c r="B118" s="27"/>
      <c r="C118" s="27"/>
      <c r="D118" s="27"/>
      <c r="E118" s="27"/>
      <c r="F118" s="27"/>
      <c r="G118" s="27"/>
      <c r="H118" s="27"/>
      <c r="I118" s="27"/>
      <c r="J118" s="27"/>
      <c r="K118" s="27"/>
    </row>
    <row r="119" spans="1:11" x14ac:dyDescent="0.25">
      <c r="A119" s="24"/>
      <c r="B119" s="27"/>
      <c r="C119" s="27"/>
      <c r="D119" s="27"/>
      <c r="E119" s="27"/>
      <c r="F119" s="27"/>
      <c r="G119" s="27"/>
      <c r="H119" s="27"/>
      <c r="I119" s="27"/>
      <c r="J119" s="27"/>
      <c r="K119" s="27"/>
    </row>
    <row r="120" spans="1:11" x14ac:dyDescent="0.25">
      <c r="A120" s="24"/>
      <c r="B120" s="27"/>
      <c r="C120" s="27"/>
      <c r="D120" s="27"/>
      <c r="E120" s="27"/>
      <c r="F120" s="27"/>
      <c r="G120" s="27"/>
      <c r="H120" s="27"/>
      <c r="I120" s="27"/>
      <c r="J120" s="27"/>
      <c r="K120" s="27"/>
    </row>
    <row r="121" spans="1:11" x14ac:dyDescent="0.25">
      <c r="A121" s="24"/>
      <c r="B121" s="27"/>
      <c r="C121" s="27"/>
      <c r="D121" s="27"/>
      <c r="E121" s="27"/>
      <c r="F121" s="27"/>
      <c r="G121" s="27"/>
      <c r="H121" s="27"/>
      <c r="I121" s="27"/>
      <c r="J121" s="27"/>
      <c r="K121" s="27"/>
    </row>
    <row r="122" spans="1:11" x14ac:dyDescent="0.25">
      <c r="A122" s="24"/>
      <c r="B122" s="27"/>
      <c r="C122" s="27"/>
      <c r="D122" s="27"/>
      <c r="E122" s="27"/>
      <c r="F122" s="27"/>
      <c r="G122" s="27"/>
      <c r="H122" s="27"/>
      <c r="I122" s="27"/>
      <c r="J122" s="27"/>
      <c r="K122" s="27"/>
    </row>
    <row r="123" spans="1:11" x14ac:dyDescent="0.25">
      <c r="A123" s="24"/>
      <c r="B123" s="27"/>
      <c r="C123" s="27"/>
      <c r="D123" s="27"/>
      <c r="E123" s="27"/>
      <c r="F123" s="27"/>
      <c r="G123" s="27"/>
      <c r="H123" s="27"/>
      <c r="I123" s="27"/>
      <c r="J123" s="27"/>
      <c r="K123" s="27"/>
    </row>
    <row r="124" spans="1:11" x14ac:dyDescent="0.25">
      <c r="A124" s="24"/>
      <c r="B124" s="27"/>
      <c r="C124" s="27"/>
      <c r="D124" s="27"/>
      <c r="E124" s="27"/>
      <c r="F124" s="27"/>
      <c r="G124" s="27"/>
      <c r="H124" s="27"/>
      <c r="I124" s="27"/>
      <c r="J124" s="27"/>
      <c r="K124" s="27"/>
    </row>
    <row r="125" spans="1:11" x14ac:dyDescent="0.25">
      <c r="A125" s="24"/>
      <c r="B125" s="27"/>
      <c r="C125" s="27"/>
      <c r="D125" s="27"/>
      <c r="E125" s="27"/>
      <c r="F125" s="27"/>
      <c r="G125" s="27"/>
      <c r="H125" s="27"/>
      <c r="I125" s="27"/>
      <c r="J125" s="27"/>
      <c r="K125" s="27"/>
    </row>
    <row r="126" spans="1:11" x14ac:dyDescent="0.25">
      <c r="A126" s="24"/>
      <c r="B126" s="27"/>
      <c r="C126" s="27"/>
      <c r="D126" s="27"/>
      <c r="E126" s="27"/>
      <c r="F126" s="27"/>
      <c r="G126" s="27"/>
      <c r="H126" s="27"/>
      <c r="I126" s="27"/>
      <c r="J126" s="27"/>
      <c r="K126" s="27"/>
    </row>
    <row r="127" spans="1:11" x14ac:dyDescent="0.25">
      <c r="A127" s="24"/>
      <c r="B127" s="27"/>
      <c r="C127" s="27"/>
      <c r="D127" s="27"/>
      <c r="E127" s="27"/>
      <c r="F127" s="27"/>
      <c r="G127" s="27"/>
      <c r="H127" s="27"/>
      <c r="I127" s="27"/>
      <c r="J127" s="27"/>
      <c r="K127" s="27"/>
    </row>
    <row r="128" spans="1:11" x14ac:dyDescent="0.25">
      <c r="A128" s="24"/>
      <c r="B128" s="27"/>
      <c r="C128" s="27"/>
      <c r="D128" s="27"/>
      <c r="E128" s="27"/>
      <c r="F128" s="27"/>
      <c r="G128" s="27"/>
      <c r="H128" s="27"/>
      <c r="I128" s="27"/>
      <c r="J128" s="27"/>
      <c r="K128" s="27"/>
    </row>
    <row r="129" spans="1:11" x14ac:dyDescent="0.25">
      <c r="A129" s="24"/>
      <c r="B129" s="27"/>
      <c r="C129" s="27"/>
      <c r="D129" s="27"/>
      <c r="E129" s="27"/>
      <c r="F129" s="27"/>
      <c r="G129" s="27"/>
      <c r="H129" s="27"/>
      <c r="I129" s="27"/>
      <c r="J129" s="27"/>
      <c r="K129" s="27"/>
    </row>
    <row r="130" spans="1:11" x14ac:dyDescent="0.25">
      <c r="A130" s="24"/>
      <c r="B130" s="27"/>
      <c r="C130" s="27"/>
      <c r="D130" s="27"/>
      <c r="E130" s="27"/>
      <c r="F130" s="27"/>
      <c r="G130" s="27"/>
      <c r="H130" s="27"/>
      <c r="I130" s="27"/>
      <c r="J130" s="27"/>
      <c r="K130" s="27"/>
    </row>
    <row r="131" spans="1:11" x14ac:dyDescent="0.25">
      <c r="A131" s="24"/>
      <c r="B131" s="27"/>
      <c r="C131" s="27"/>
      <c r="D131" s="27"/>
      <c r="E131" s="27"/>
      <c r="F131" s="27"/>
      <c r="G131" s="27"/>
      <c r="H131" s="27"/>
      <c r="I131" s="27"/>
      <c r="J131" s="27"/>
      <c r="K131" s="27"/>
    </row>
    <row r="132" spans="1:11" x14ac:dyDescent="0.25">
      <c r="A132" s="24"/>
      <c r="B132" s="27"/>
      <c r="C132" s="27"/>
      <c r="D132" s="27"/>
      <c r="E132" s="27"/>
      <c r="F132" s="27"/>
      <c r="G132" s="27"/>
      <c r="H132" s="27"/>
      <c r="I132" s="27"/>
      <c r="J132" s="27"/>
      <c r="K132" s="27"/>
    </row>
    <row r="133" spans="1:11" x14ac:dyDescent="0.25">
      <c r="A133" s="24"/>
      <c r="B133" s="27"/>
      <c r="C133" s="27"/>
      <c r="D133" s="27"/>
      <c r="E133" s="27"/>
      <c r="F133" s="27"/>
      <c r="G133" s="27"/>
      <c r="H133" s="27"/>
      <c r="I133" s="27"/>
      <c r="J133" s="27"/>
      <c r="K133" s="27"/>
    </row>
    <row r="134" spans="1:11" x14ac:dyDescent="0.25">
      <c r="A134" s="24"/>
      <c r="B134" s="27"/>
      <c r="C134" s="27"/>
      <c r="D134" s="27"/>
      <c r="E134" s="27"/>
      <c r="F134" s="27"/>
      <c r="G134" s="27"/>
      <c r="H134" s="27"/>
      <c r="I134" s="27"/>
      <c r="J134" s="27"/>
      <c r="K134" s="27"/>
    </row>
    <row r="135" spans="1:11" x14ac:dyDescent="0.25">
      <c r="A135" s="24"/>
      <c r="B135" s="27"/>
      <c r="C135" s="27"/>
      <c r="D135" s="27"/>
      <c r="E135" s="27"/>
      <c r="F135" s="27"/>
      <c r="G135" s="27"/>
      <c r="H135" s="27"/>
      <c r="I135" s="27"/>
      <c r="J135" s="27"/>
      <c r="K135" s="27"/>
    </row>
    <row r="136" spans="1:11" x14ac:dyDescent="0.25">
      <c r="A136" s="24"/>
      <c r="B136" s="27"/>
      <c r="C136" s="27"/>
      <c r="D136" s="27"/>
      <c r="E136" s="27"/>
      <c r="F136" s="27"/>
      <c r="G136" s="27"/>
      <c r="H136" s="27"/>
      <c r="I136" s="27"/>
      <c r="J136" s="27"/>
      <c r="K136" s="27"/>
    </row>
    <row r="137" spans="1:11" x14ac:dyDescent="0.25">
      <c r="A137" s="24"/>
      <c r="B137" s="27"/>
      <c r="C137" s="27"/>
      <c r="D137" s="27"/>
      <c r="E137" s="27"/>
      <c r="F137" s="27"/>
      <c r="G137" s="27"/>
      <c r="H137" s="27"/>
      <c r="I137" s="27"/>
      <c r="J137" s="27"/>
      <c r="K137" s="27"/>
    </row>
    <row r="138" spans="1:11" x14ac:dyDescent="0.25">
      <c r="A138" s="24"/>
      <c r="B138" s="27"/>
      <c r="C138" s="27"/>
      <c r="D138" s="27"/>
      <c r="E138" s="27"/>
      <c r="F138" s="27"/>
      <c r="G138" s="27"/>
      <c r="H138" s="27"/>
      <c r="I138" s="27"/>
      <c r="J138" s="27"/>
      <c r="K138" s="27"/>
    </row>
    <row r="139" spans="1:11" x14ac:dyDescent="0.25">
      <c r="A139" s="24"/>
      <c r="B139" s="27"/>
      <c r="C139" s="27"/>
      <c r="D139" s="27"/>
      <c r="E139" s="27"/>
      <c r="F139" s="27"/>
      <c r="G139" s="27"/>
      <c r="H139" s="27"/>
      <c r="I139" s="27"/>
      <c r="J139" s="27"/>
      <c r="K139" s="27"/>
    </row>
    <row r="140" spans="1:11" x14ac:dyDescent="0.25">
      <c r="A140" s="24"/>
      <c r="B140" s="27"/>
      <c r="C140" s="27"/>
      <c r="D140" s="27"/>
      <c r="E140" s="27"/>
      <c r="F140" s="27"/>
      <c r="G140" s="27"/>
      <c r="H140" s="27"/>
      <c r="I140" s="27"/>
      <c r="J140" s="27"/>
      <c r="K140" s="27"/>
    </row>
    <row r="141" spans="1:11" x14ac:dyDescent="0.25">
      <c r="A141" s="24"/>
      <c r="B141" s="27"/>
      <c r="C141" s="27"/>
      <c r="D141" s="27"/>
      <c r="E141" s="27"/>
      <c r="F141" s="27"/>
      <c r="G141" s="27"/>
      <c r="H141" s="27"/>
      <c r="I141" s="27"/>
      <c r="J141" s="27"/>
      <c r="K141" s="27"/>
    </row>
    <row r="142" spans="1:11" x14ac:dyDescent="0.25">
      <c r="A142" s="24"/>
      <c r="B142" s="27"/>
      <c r="C142" s="27"/>
      <c r="D142" s="27"/>
      <c r="E142" s="27"/>
      <c r="F142" s="27"/>
      <c r="G142" s="27"/>
      <c r="H142" s="27"/>
      <c r="I142" s="27"/>
      <c r="J142" s="27"/>
      <c r="K142" s="27"/>
    </row>
    <row r="143" spans="1:11" x14ac:dyDescent="0.25">
      <c r="A143" s="24"/>
      <c r="B143" s="27"/>
      <c r="C143" s="27"/>
      <c r="D143" s="27"/>
      <c r="E143" s="27"/>
      <c r="F143" s="27"/>
      <c r="G143" s="27"/>
      <c r="H143" s="27"/>
      <c r="I143" s="27"/>
      <c r="J143" s="27"/>
      <c r="K143" s="27"/>
    </row>
    <row r="144" spans="1:11" x14ac:dyDescent="0.25">
      <c r="A144" s="24"/>
      <c r="B144" s="27"/>
      <c r="C144" s="27"/>
      <c r="D144" s="27"/>
      <c r="E144" s="27"/>
      <c r="F144" s="27"/>
      <c r="G144" s="27"/>
      <c r="H144" s="27"/>
      <c r="I144" s="27"/>
      <c r="J144" s="27"/>
      <c r="K144" s="27"/>
    </row>
    <row r="145" spans="1:11" x14ac:dyDescent="0.25">
      <c r="A145" s="24"/>
      <c r="B145" s="27"/>
      <c r="C145" s="27"/>
      <c r="D145" s="27"/>
      <c r="E145" s="27"/>
      <c r="F145" s="27"/>
      <c r="G145" s="27"/>
      <c r="H145" s="27"/>
      <c r="I145" s="27"/>
      <c r="J145" s="27"/>
      <c r="K145" s="27"/>
    </row>
    <row r="146" spans="1:11" x14ac:dyDescent="0.25">
      <c r="A146" s="24"/>
      <c r="B146" s="27"/>
      <c r="C146" s="27"/>
      <c r="D146" s="27"/>
      <c r="E146" s="27"/>
      <c r="F146" s="27"/>
      <c r="G146" s="27"/>
      <c r="H146" s="27"/>
      <c r="I146" s="27"/>
      <c r="J146" s="27"/>
      <c r="K146" s="27"/>
    </row>
    <row r="147" spans="1:11" x14ac:dyDescent="0.25">
      <c r="A147" s="24"/>
      <c r="B147" s="27"/>
      <c r="C147" s="27"/>
      <c r="D147" s="27"/>
      <c r="E147" s="27"/>
      <c r="F147" s="27"/>
      <c r="G147" s="27"/>
      <c r="H147" s="27"/>
      <c r="I147" s="27"/>
      <c r="J147" s="27"/>
      <c r="K147" s="27"/>
    </row>
    <row r="148" spans="1:11" x14ac:dyDescent="0.25">
      <c r="A148" s="24"/>
      <c r="B148" s="27"/>
      <c r="C148" s="27"/>
      <c r="D148" s="27"/>
      <c r="E148" s="27"/>
      <c r="F148" s="27"/>
      <c r="G148" s="27"/>
      <c r="H148" s="27"/>
      <c r="I148" s="27"/>
      <c r="J148" s="27"/>
      <c r="K148" s="27"/>
    </row>
    <row r="149" spans="1:11" x14ac:dyDescent="0.25">
      <c r="A149" s="24"/>
      <c r="B149" s="27"/>
      <c r="C149" s="27"/>
      <c r="D149" s="27"/>
      <c r="E149" s="27"/>
      <c r="F149" s="27"/>
      <c r="G149" s="27"/>
      <c r="H149" s="27"/>
      <c r="I149" s="27"/>
      <c r="J149" s="27"/>
      <c r="K149" s="27"/>
    </row>
    <row r="150" spans="1:11" x14ac:dyDescent="0.25">
      <c r="A150" s="24"/>
      <c r="B150" s="27"/>
      <c r="C150" s="27"/>
      <c r="D150" s="27"/>
      <c r="E150" s="27"/>
      <c r="F150" s="27"/>
      <c r="G150" s="27"/>
      <c r="H150" s="27"/>
      <c r="I150" s="27"/>
      <c r="J150" s="27"/>
      <c r="K150" s="27"/>
    </row>
    <row r="151" spans="1:11" x14ac:dyDescent="0.25">
      <c r="A151" s="24"/>
      <c r="B151" s="27"/>
      <c r="C151" s="27"/>
      <c r="D151" s="27"/>
      <c r="E151" s="27"/>
      <c r="F151" s="27"/>
      <c r="G151" s="27"/>
      <c r="H151" s="27"/>
      <c r="I151" s="27"/>
      <c r="J151" s="27"/>
      <c r="K151" s="27"/>
    </row>
    <row r="152" spans="1:11" x14ac:dyDescent="0.25">
      <c r="A152" s="24"/>
      <c r="B152" s="27"/>
      <c r="C152" s="27"/>
      <c r="D152" s="27"/>
      <c r="E152" s="27"/>
      <c r="F152" s="27"/>
      <c r="G152" s="27"/>
      <c r="H152" s="27"/>
      <c r="I152" s="27"/>
      <c r="J152" s="27"/>
      <c r="K152" s="27"/>
    </row>
    <row r="153" spans="1:11" x14ac:dyDescent="0.25">
      <c r="A153" s="24"/>
      <c r="B153" s="27"/>
      <c r="C153" s="27"/>
      <c r="D153" s="27"/>
      <c r="E153" s="27"/>
      <c r="F153" s="27"/>
      <c r="G153" s="27"/>
      <c r="H153" s="27"/>
      <c r="I153" s="27"/>
      <c r="J153" s="27"/>
      <c r="K153" s="27"/>
    </row>
    <row r="154" spans="1:11" x14ac:dyDescent="0.25">
      <c r="A154" s="24"/>
      <c r="B154" s="27"/>
      <c r="C154" s="27"/>
      <c r="D154" s="27"/>
      <c r="E154" s="27"/>
      <c r="F154" s="27"/>
      <c r="G154" s="27"/>
      <c r="H154" s="27"/>
      <c r="I154" s="27"/>
      <c r="J154" s="27"/>
      <c r="K154" s="27"/>
    </row>
    <row r="155" spans="1:11" x14ac:dyDescent="0.25">
      <c r="A155" s="24"/>
      <c r="B155" s="27"/>
      <c r="C155" s="27"/>
      <c r="D155" s="27"/>
      <c r="E155" s="27"/>
      <c r="F155" s="27"/>
      <c r="G155" s="27"/>
      <c r="H155" s="27"/>
      <c r="I155" s="27"/>
      <c r="J155" s="27"/>
      <c r="K155" s="27"/>
    </row>
    <row r="156" spans="1:11" x14ac:dyDescent="0.25">
      <c r="A156" s="24"/>
      <c r="B156" s="27"/>
      <c r="C156" s="27"/>
      <c r="D156" s="27"/>
      <c r="E156" s="27"/>
      <c r="F156" s="27"/>
      <c r="G156" s="27"/>
      <c r="H156" s="27"/>
      <c r="I156" s="27"/>
      <c r="J156" s="27"/>
      <c r="K156" s="27"/>
    </row>
    <row r="157" spans="1:11" x14ac:dyDescent="0.25">
      <c r="A157" s="24"/>
      <c r="B157" s="27"/>
      <c r="C157" s="27"/>
      <c r="D157" s="27"/>
      <c r="E157" s="27"/>
      <c r="F157" s="27"/>
      <c r="G157" s="27"/>
      <c r="H157" s="27"/>
      <c r="I157" s="27"/>
      <c r="J157" s="27"/>
      <c r="K157" s="27"/>
    </row>
    <row r="158" spans="1:11" x14ac:dyDescent="0.25">
      <c r="A158" s="24"/>
      <c r="B158" s="27"/>
      <c r="C158" s="27"/>
      <c r="D158" s="27"/>
      <c r="E158" s="27"/>
      <c r="F158" s="27"/>
      <c r="G158" s="27"/>
      <c r="H158" s="27"/>
      <c r="I158" s="27"/>
      <c r="J158" s="27"/>
      <c r="K158" s="27"/>
    </row>
    <row r="159" spans="1:11" x14ac:dyDescent="0.25">
      <c r="A159" s="24"/>
      <c r="B159" s="27"/>
      <c r="C159" s="27"/>
      <c r="D159" s="27"/>
      <c r="E159" s="27"/>
      <c r="F159" s="27"/>
      <c r="G159" s="27"/>
      <c r="H159" s="27"/>
      <c r="I159" s="27"/>
      <c r="J159" s="27"/>
      <c r="K159" s="27"/>
    </row>
    <row r="160" spans="1:11" x14ac:dyDescent="0.25">
      <c r="A160" s="24"/>
      <c r="B160" s="27"/>
      <c r="C160" s="27"/>
      <c r="D160" s="27"/>
      <c r="E160" s="27"/>
      <c r="F160" s="27"/>
      <c r="G160" s="27"/>
      <c r="H160" s="27"/>
      <c r="I160" s="27"/>
      <c r="J160" s="27"/>
      <c r="K160" s="27"/>
    </row>
    <row r="161" spans="1:11" x14ac:dyDescent="0.25">
      <c r="A161" s="24"/>
      <c r="B161" s="27"/>
      <c r="C161" s="27"/>
      <c r="D161" s="27"/>
      <c r="E161" s="27"/>
      <c r="F161" s="27"/>
      <c r="G161" s="27"/>
      <c r="H161" s="27"/>
      <c r="I161" s="27"/>
      <c r="J161" s="27"/>
      <c r="K161" s="27"/>
    </row>
    <row r="162" spans="1:11" x14ac:dyDescent="0.25">
      <c r="A162" s="24"/>
      <c r="B162" s="27"/>
      <c r="C162" s="27"/>
      <c r="D162" s="27"/>
      <c r="E162" s="27"/>
      <c r="F162" s="27"/>
      <c r="G162" s="27"/>
      <c r="H162" s="27"/>
      <c r="I162" s="27"/>
      <c r="J162" s="27"/>
      <c r="K162" s="27"/>
    </row>
    <row r="163" spans="1:11" x14ac:dyDescent="0.25">
      <c r="A163" s="24"/>
      <c r="B163" s="27"/>
      <c r="C163" s="27"/>
      <c r="D163" s="27"/>
      <c r="E163" s="27"/>
      <c r="F163" s="27"/>
      <c r="G163" s="27"/>
      <c r="H163" s="27"/>
      <c r="I163" s="27"/>
      <c r="J163" s="27"/>
      <c r="K163" s="27"/>
    </row>
    <row r="164" spans="1:11" x14ac:dyDescent="0.25">
      <c r="A164" s="24"/>
      <c r="B164" s="27"/>
      <c r="C164" s="27"/>
      <c r="D164" s="27"/>
      <c r="E164" s="27"/>
      <c r="F164" s="27"/>
      <c r="G164" s="27"/>
      <c r="H164" s="27"/>
      <c r="I164" s="27"/>
      <c r="J164" s="27"/>
      <c r="K164" s="27"/>
    </row>
    <row r="165" spans="1:11" x14ac:dyDescent="0.25">
      <c r="A165" s="24"/>
      <c r="B165" s="27"/>
      <c r="C165" s="27"/>
      <c r="D165" s="27"/>
      <c r="E165" s="27"/>
      <c r="F165" s="27"/>
      <c r="G165" s="27"/>
      <c r="H165" s="27"/>
      <c r="I165" s="27"/>
      <c r="J165" s="27"/>
      <c r="K165" s="27"/>
    </row>
    <row r="166" spans="1:11" x14ac:dyDescent="0.25">
      <c r="A166" s="24"/>
      <c r="B166" s="27"/>
      <c r="C166" s="27"/>
      <c r="D166" s="27"/>
      <c r="E166" s="27"/>
      <c r="F166" s="27"/>
      <c r="G166" s="27"/>
      <c r="H166" s="27"/>
      <c r="I166" s="27"/>
      <c r="J166" s="27"/>
      <c r="K166" s="27"/>
    </row>
  </sheetData>
  <mergeCells count="36">
    <mergeCell ref="B32:B34"/>
    <mergeCell ref="A32:A34"/>
    <mergeCell ref="A6:K6"/>
    <mergeCell ref="B8:B9"/>
    <mergeCell ref="J8:K8"/>
    <mergeCell ref="A19:A29"/>
    <mergeCell ref="B31:K31"/>
    <mergeCell ref="A47:A50"/>
    <mergeCell ref="B47:B50"/>
    <mergeCell ref="A35:A38"/>
    <mergeCell ref="B35:B38"/>
    <mergeCell ref="A41:A43"/>
    <mergeCell ref="B41:B43"/>
    <mergeCell ref="A44:A46"/>
    <mergeCell ref="B44:B46"/>
    <mergeCell ref="B39:B40"/>
    <mergeCell ref="A39:A40"/>
    <mergeCell ref="G2:K2"/>
    <mergeCell ref="G3:K3"/>
    <mergeCell ref="G1:K1"/>
    <mergeCell ref="A5:K5"/>
    <mergeCell ref="B19:B29"/>
    <mergeCell ref="A8:A9"/>
    <mergeCell ref="I8:I9"/>
    <mergeCell ref="D8:F8"/>
    <mergeCell ref="A11:A18"/>
    <mergeCell ref="B11:B18"/>
    <mergeCell ref="G8:G9"/>
    <mergeCell ref="H8:H9"/>
    <mergeCell ref="C8:C9"/>
    <mergeCell ref="B55:B56"/>
    <mergeCell ref="A55:A56"/>
    <mergeCell ref="B53:B54"/>
    <mergeCell ref="A53:A54"/>
    <mergeCell ref="B51:B52"/>
    <mergeCell ref="A51:A52"/>
  </mergeCells>
  <phoneticPr fontId="2" type="noConversion"/>
  <pageMargins left="0.39370078740157483" right="0.39370078740157483" top="0.39370078740157483" bottom="0.39370078740157483" header="0.19685039370078741" footer="0.19685039370078741"/>
  <pageSetup paperSize="9" scale="80" fitToHeight="0" orientation="landscape" r:id="rId1"/>
  <headerFooter differentFirst="1" alignWithMargins="0">
    <oddHeader>&amp;C&amp;"Times New Roman,обычный"&amp;8&amp;P</oddHeader>
  </headerFooter>
  <rowBreaks count="2" manualBreakCount="2">
    <brk id="18" max="10" man="1"/>
    <brk id="3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5"/>
  <sheetViews>
    <sheetView view="pageBreakPreview" topLeftCell="A15" zoomScale="80" zoomScaleNormal="80" zoomScaleSheetLayoutView="80" workbookViewId="0">
      <selection activeCell="J56" sqref="J55:J56"/>
    </sheetView>
  </sheetViews>
  <sheetFormatPr defaultColWidth="11.44140625" defaultRowHeight="13.2" x14ac:dyDescent="0.25"/>
  <cols>
    <col min="1" max="1" width="6.6640625" style="108" customWidth="1"/>
    <col min="2" max="2" width="30.77734375" style="41" customWidth="1"/>
    <col min="3" max="3" width="25.5546875" style="41" customWidth="1"/>
    <col min="4" max="4" width="14" style="41" customWidth="1"/>
    <col min="5" max="5" width="14.6640625" style="41" customWidth="1"/>
    <col min="6" max="6" width="14.109375" style="41" customWidth="1"/>
    <col min="7" max="9" width="12.6640625" style="41" customWidth="1"/>
    <col min="10" max="10" width="10.5546875" style="41" customWidth="1"/>
    <col min="11" max="11" width="12.5546875" style="41" customWidth="1"/>
    <col min="12" max="16384" width="11.44140625" style="41"/>
  </cols>
  <sheetData>
    <row r="1" spans="1:11" ht="15" customHeight="1" x14ac:dyDescent="0.25">
      <c r="G1" s="341" t="s">
        <v>231</v>
      </c>
      <c r="H1" s="341"/>
      <c r="I1" s="341"/>
      <c r="J1" s="341"/>
      <c r="K1" s="341"/>
    </row>
    <row r="2" spans="1:11" ht="15" customHeight="1" x14ac:dyDescent="0.25">
      <c r="G2" s="341" t="s">
        <v>2</v>
      </c>
      <c r="H2" s="341"/>
      <c r="I2" s="341"/>
      <c r="J2" s="341"/>
      <c r="K2" s="341"/>
    </row>
    <row r="3" spans="1:11" ht="15" customHeight="1" x14ac:dyDescent="0.25">
      <c r="G3" s="341" t="s">
        <v>1</v>
      </c>
      <c r="H3" s="341"/>
      <c r="I3" s="341"/>
      <c r="J3" s="341"/>
      <c r="K3" s="341"/>
    </row>
    <row r="4" spans="1:11" ht="11.25" customHeight="1" x14ac:dyDescent="0.25"/>
    <row r="5" spans="1:11" ht="45" customHeight="1" x14ac:dyDescent="0.25">
      <c r="A5" s="280" t="s">
        <v>160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</row>
    <row r="6" spans="1:11" ht="15" customHeight="1" x14ac:dyDescent="0.25">
      <c r="A6" s="342" t="s">
        <v>378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</row>
    <row r="7" spans="1:11" ht="21" customHeight="1" x14ac:dyDescent="0.25"/>
    <row r="8" spans="1:11" ht="64.95" customHeight="1" x14ac:dyDescent="0.25">
      <c r="A8" s="343" t="s">
        <v>8</v>
      </c>
      <c r="B8" s="343" t="s">
        <v>88</v>
      </c>
      <c r="C8" s="343" t="s">
        <v>29</v>
      </c>
      <c r="D8" s="344" t="s">
        <v>174</v>
      </c>
      <c r="E8" s="345"/>
      <c r="F8" s="346"/>
      <c r="G8" s="343" t="s">
        <v>168</v>
      </c>
      <c r="H8" s="343" t="s">
        <v>169</v>
      </c>
      <c r="I8" s="347" t="s">
        <v>266</v>
      </c>
      <c r="J8" s="343" t="s">
        <v>150</v>
      </c>
      <c r="K8" s="343"/>
    </row>
    <row r="9" spans="1:11" ht="72" customHeight="1" x14ac:dyDescent="0.25">
      <c r="A9" s="343"/>
      <c r="B9" s="343"/>
      <c r="C9" s="343"/>
      <c r="D9" s="211" t="s">
        <v>296</v>
      </c>
      <c r="E9" s="211" t="s">
        <v>379</v>
      </c>
      <c r="F9" s="211" t="s">
        <v>380</v>
      </c>
      <c r="G9" s="343"/>
      <c r="H9" s="343"/>
      <c r="I9" s="348"/>
      <c r="J9" s="211" t="s">
        <v>39</v>
      </c>
      <c r="K9" s="211" t="s">
        <v>171</v>
      </c>
    </row>
    <row r="10" spans="1:11" s="166" customFormat="1" ht="13.5" customHeight="1" x14ac:dyDescent="0.25">
      <c r="A10" s="211">
        <v>1</v>
      </c>
      <c r="B10" s="211">
        <v>2</v>
      </c>
      <c r="C10" s="211">
        <v>3</v>
      </c>
      <c r="D10" s="211">
        <v>4</v>
      </c>
      <c r="E10" s="211">
        <v>5</v>
      </c>
      <c r="F10" s="211">
        <v>6</v>
      </c>
      <c r="G10" s="211">
        <v>7</v>
      </c>
      <c r="H10" s="211">
        <v>8</v>
      </c>
      <c r="I10" s="211">
        <v>9</v>
      </c>
      <c r="J10" s="211">
        <v>10</v>
      </c>
      <c r="K10" s="211">
        <v>11</v>
      </c>
    </row>
    <row r="11" spans="1:11" ht="29.25" customHeight="1" x14ac:dyDescent="0.25">
      <c r="A11" s="313"/>
      <c r="B11" s="337" t="s">
        <v>90</v>
      </c>
      <c r="C11" s="167" t="s">
        <v>30</v>
      </c>
      <c r="D11" s="168">
        <f>SUM(D14:D20)</f>
        <v>166.63947999999999</v>
      </c>
      <c r="E11" s="168">
        <f t="shared" ref="E11:F11" si="0">SUM(E14:E20)</f>
        <v>147.53669000000002</v>
      </c>
      <c r="F11" s="168">
        <f t="shared" si="0"/>
        <v>147.53669000000002</v>
      </c>
      <c r="G11" s="168">
        <f>SUM(G14:G20)</f>
        <v>25.69585</v>
      </c>
      <c r="H11" s="168">
        <f t="shared" ref="H11:K11" si="1">SUM(H14:H20)</f>
        <v>24.90437</v>
      </c>
      <c r="I11" s="168">
        <f t="shared" si="1"/>
        <v>95.715157000000005</v>
      </c>
      <c r="J11" s="40">
        <f>SUM(J14:J20)</f>
        <v>3</v>
      </c>
      <c r="K11" s="168">
        <f t="shared" si="1"/>
        <v>93.659997000000004</v>
      </c>
    </row>
    <row r="12" spans="1:11" ht="67.8" customHeight="1" x14ac:dyDescent="0.25">
      <c r="A12" s="313"/>
      <c r="B12" s="337"/>
      <c r="C12" s="169" t="s">
        <v>153</v>
      </c>
      <c r="D12" s="170">
        <f>D56</f>
        <v>25</v>
      </c>
      <c r="E12" s="170">
        <v>25</v>
      </c>
      <c r="F12" s="170">
        <f>E12</f>
        <v>25</v>
      </c>
      <c r="G12" s="170">
        <v>0</v>
      </c>
      <c r="H12" s="170">
        <v>0</v>
      </c>
      <c r="I12" s="170">
        <v>0</v>
      </c>
      <c r="J12" s="34">
        <v>0</v>
      </c>
      <c r="K12" s="170">
        <v>0</v>
      </c>
    </row>
    <row r="13" spans="1:11" ht="20.399999999999999" customHeight="1" x14ac:dyDescent="0.25">
      <c r="A13" s="313"/>
      <c r="B13" s="337"/>
      <c r="C13" s="262" t="s">
        <v>278</v>
      </c>
      <c r="D13" s="171"/>
      <c r="E13" s="171"/>
      <c r="F13" s="171"/>
      <c r="G13" s="171"/>
      <c r="H13" s="171"/>
      <c r="I13" s="171"/>
      <c r="J13" s="172"/>
      <c r="K13" s="171"/>
    </row>
    <row r="14" spans="1:11" ht="30" customHeight="1" x14ac:dyDescent="0.25">
      <c r="A14" s="313"/>
      <c r="B14" s="337"/>
      <c r="C14" s="173" t="s">
        <v>64</v>
      </c>
      <c r="D14" s="174">
        <f>D48</f>
        <v>2.9758300000000002</v>
      </c>
      <c r="E14" s="174">
        <f t="shared" ref="E14:K14" si="2">E48</f>
        <v>2.9758300000000002</v>
      </c>
      <c r="F14" s="174">
        <f t="shared" si="2"/>
        <v>2.9758300000000002</v>
      </c>
      <c r="G14" s="174">
        <f t="shared" si="2"/>
        <v>1.3571200000000001</v>
      </c>
      <c r="H14" s="174">
        <f t="shared" si="2"/>
        <v>0.59548999999999996</v>
      </c>
      <c r="I14" s="174">
        <f t="shared" si="2"/>
        <v>0.59548999999999996</v>
      </c>
      <c r="J14" s="175">
        <f t="shared" si="2"/>
        <v>0</v>
      </c>
      <c r="K14" s="174">
        <f t="shared" si="2"/>
        <v>0</v>
      </c>
    </row>
    <row r="15" spans="1:11" ht="30" customHeight="1" x14ac:dyDescent="0.25">
      <c r="A15" s="313"/>
      <c r="B15" s="337"/>
      <c r="C15" s="173" t="s">
        <v>63</v>
      </c>
      <c r="D15" s="145">
        <f>D39+D42+D47+D50</f>
        <v>1.72529</v>
      </c>
      <c r="E15" s="145">
        <f t="shared" ref="E15:F15" si="3">E39+E42+E47+E50</f>
        <v>1.72529</v>
      </c>
      <c r="F15" s="145">
        <f t="shared" si="3"/>
        <v>1.72529</v>
      </c>
      <c r="G15" s="145">
        <f>G42+G50</f>
        <v>0.79680000000000006</v>
      </c>
      <c r="H15" s="145">
        <f>H42+H50</f>
        <v>0.79680000000000006</v>
      </c>
      <c r="I15" s="145">
        <f>I42+I50</f>
        <v>0.79680000000000006</v>
      </c>
      <c r="J15" s="146">
        <f>J42+J50</f>
        <v>0</v>
      </c>
      <c r="K15" s="145">
        <f>K42+K50</f>
        <v>0</v>
      </c>
    </row>
    <row r="16" spans="1:11" ht="22.2" customHeight="1" x14ac:dyDescent="0.25">
      <c r="A16" s="313"/>
      <c r="B16" s="337"/>
      <c r="C16" s="173" t="s">
        <v>302</v>
      </c>
      <c r="D16" s="145">
        <f>D35</f>
        <v>2</v>
      </c>
      <c r="E16" s="145">
        <f t="shared" ref="E16:K16" si="4">E35</f>
        <v>2</v>
      </c>
      <c r="F16" s="145">
        <f t="shared" si="4"/>
        <v>2</v>
      </c>
      <c r="G16" s="145">
        <f t="shared" si="4"/>
        <v>0</v>
      </c>
      <c r="H16" s="145">
        <f t="shared" si="4"/>
        <v>0</v>
      </c>
      <c r="I16" s="145">
        <f t="shared" si="4"/>
        <v>0</v>
      </c>
      <c r="J16" s="146">
        <f t="shared" si="4"/>
        <v>0</v>
      </c>
      <c r="K16" s="145">
        <f t="shared" si="4"/>
        <v>0</v>
      </c>
    </row>
    <row r="17" spans="1:11" ht="44.25" customHeight="1" x14ac:dyDescent="0.25">
      <c r="A17" s="313"/>
      <c r="B17" s="337"/>
      <c r="C17" s="173" t="s">
        <v>112</v>
      </c>
      <c r="D17" s="145">
        <f>D55+D62</f>
        <v>158.38981999999999</v>
      </c>
      <c r="E17" s="145">
        <f t="shared" ref="E17:F17" si="5">E55+E62</f>
        <v>139.53800000000001</v>
      </c>
      <c r="F17" s="145">
        <f t="shared" si="5"/>
        <v>139.53800000000001</v>
      </c>
      <c r="G17" s="145">
        <f>G62</f>
        <v>22.702999999999999</v>
      </c>
      <c r="H17" s="145">
        <f>H62</f>
        <v>22.702999999999999</v>
      </c>
      <c r="I17" s="145">
        <f>I62</f>
        <v>93.659997000000004</v>
      </c>
      <c r="J17" s="146">
        <f>J62</f>
        <v>3</v>
      </c>
      <c r="K17" s="145">
        <f>K62</f>
        <v>93.659997000000004</v>
      </c>
    </row>
    <row r="18" spans="1:11" ht="30" customHeight="1" x14ac:dyDescent="0.25">
      <c r="A18" s="313"/>
      <c r="B18" s="337"/>
      <c r="C18" s="173" t="s">
        <v>67</v>
      </c>
      <c r="D18" s="145">
        <f>D40+D43+D45</f>
        <v>0.71357999999999999</v>
      </c>
      <c r="E18" s="145">
        <f t="shared" ref="E18:K18" si="6">E40+E43+E45</f>
        <v>0.71357999999999999</v>
      </c>
      <c r="F18" s="145">
        <f t="shared" si="6"/>
        <v>0.71357999999999999</v>
      </c>
      <c r="G18" s="145">
        <f t="shared" si="6"/>
        <v>0.45452999999999999</v>
      </c>
      <c r="H18" s="145">
        <f t="shared" si="6"/>
        <v>0.45452999999999999</v>
      </c>
      <c r="I18" s="145">
        <f t="shared" si="6"/>
        <v>0</v>
      </c>
      <c r="J18" s="146">
        <f t="shared" si="6"/>
        <v>0</v>
      </c>
      <c r="K18" s="145">
        <f t="shared" si="6"/>
        <v>0</v>
      </c>
    </row>
    <row r="19" spans="1:11" ht="30" customHeight="1" x14ac:dyDescent="0.25">
      <c r="A19" s="313"/>
      <c r="B19" s="337"/>
      <c r="C19" s="173" t="s">
        <v>158</v>
      </c>
      <c r="D19" s="145">
        <f t="shared" ref="D19:K19" si="7">D51</f>
        <v>6.0199999999999997E-2</v>
      </c>
      <c r="E19" s="145">
        <f t="shared" si="7"/>
        <v>6.0199999999999997E-2</v>
      </c>
      <c r="F19" s="145">
        <f t="shared" si="7"/>
        <v>6.0199999999999997E-2</v>
      </c>
      <c r="G19" s="145">
        <f t="shared" si="7"/>
        <v>3.44E-2</v>
      </c>
      <c r="H19" s="145">
        <f t="shared" si="7"/>
        <v>3.44E-2</v>
      </c>
      <c r="I19" s="145">
        <f t="shared" si="7"/>
        <v>6.0199999999999997E-2</v>
      </c>
      <c r="J19" s="146">
        <f t="shared" si="7"/>
        <v>0</v>
      </c>
      <c r="K19" s="145">
        <f t="shared" si="7"/>
        <v>0</v>
      </c>
    </row>
    <row r="20" spans="1:11" ht="54.75" customHeight="1" x14ac:dyDescent="0.25">
      <c r="A20" s="313"/>
      <c r="B20" s="337"/>
      <c r="C20" s="176" t="s">
        <v>7</v>
      </c>
      <c r="D20" s="177">
        <f>D52</f>
        <v>0.77476</v>
      </c>
      <c r="E20" s="177">
        <v>0.52378999999999998</v>
      </c>
      <c r="F20" s="177">
        <f>E20</f>
        <v>0.52378999999999998</v>
      </c>
      <c r="G20" s="177">
        <f>G52</f>
        <v>0.35</v>
      </c>
      <c r="H20" s="177">
        <f>H52</f>
        <v>0.32014999999999999</v>
      </c>
      <c r="I20" s="177">
        <f>I52</f>
        <v>0.60267000000000004</v>
      </c>
      <c r="J20" s="36">
        <f>J52</f>
        <v>0</v>
      </c>
      <c r="K20" s="177">
        <f>K52</f>
        <v>0</v>
      </c>
    </row>
    <row r="21" spans="1:11" ht="46.2" customHeight="1" x14ac:dyDescent="0.25">
      <c r="A21" s="323" t="s">
        <v>11</v>
      </c>
      <c r="B21" s="338" t="s">
        <v>101</v>
      </c>
      <c r="C21" s="178" t="s">
        <v>30</v>
      </c>
      <c r="D21" s="179">
        <f>D34+D36</f>
        <v>8.2496600000000004</v>
      </c>
      <c r="E21" s="179">
        <f t="shared" ref="E21:K21" si="8">E34+E36</f>
        <v>8.2496600000000004</v>
      </c>
      <c r="F21" s="179">
        <f t="shared" si="8"/>
        <v>8.2496600000000004</v>
      </c>
      <c r="G21" s="179">
        <f t="shared" si="8"/>
        <v>2.9928499999999998</v>
      </c>
      <c r="H21" s="179">
        <f t="shared" si="8"/>
        <v>2.2013699999999998</v>
      </c>
      <c r="I21" s="179">
        <f t="shared" si="8"/>
        <v>2.0551599999999999</v>
      </c>
      <c r="J21" s="263">
        <f t="shared" si="8"/>
        <v>0</v>
      </c>
      <c r="K21" s="179">
        <f t="shared" si="8"/>
        <v>0</v>
      </c>
    </row>
    <row r="22" spans="1:11" ht="69.599999999999994" hidden="1" customHeight="1" x14ac:dyDescent="0.25">
      <c r="A22" s="324"/>
      <c r="B22" s="339"/>
      <c r="C22" s="173" t="s">
        <v>66</v>
      </c>
      <c r="D22" s="145" t="e">
        <f>#REF!+#REF!</f>
        <v>#REF!</v>
      </c>
      <c r="E22" s="145"/>
      <c r="F22" s="145"/>
      <c r="G22" s="145"/>
      <c r="H22" s="145"/>
      <c r="I22" s="145"/>
      <c r="J22" s="146"/>
      <c r="K22" s="145"/>
    </row>
    <row r="23" spans="1:11" ht="69.599999999999994" hidden="1" customHeight="1" x14ac:dyDescent="0.25">
      <c r="A23" s="324"/>
      <c r="B23" s="339"/>
      <c r="C23" s="173" t="s">
        <v>65</v>
      </c>
      <c r="D23" s="145" t="e">
        <f>#REF!+#REF!+#REF!+#REF!+#REF!+#REF!+D50+#REF!</f>
        <v>#REF!</v>
      </c>
      <c r="E23" s="145"/>
      <c r="F23" s="145"/>
      <c r="G23" s="145"/>
      <c r="H23" s="145"/>
      <c r="I23" s="145"/>
      <c r="J23" s="146"/>
      <c r="K23" s="145"/>
    </row>
    <row r="24" spans="1:11" ht="69.599999999999994" hidden="1" customHeight="1" x14ac:dyDescent="0.25">
      <c r="A24" s="324"/>
      <c r="B24" s="339"/>
      <c r="C24" s="173" t="s">
        <v>62</v>
      </c>
      <c r="D24" s="145" t="e">
        <f>#REF!</f>
        <v>#REF!</v>
      </c>
      <c r="E24" s="145"/>
      <c r="F24" s="145"/>
      <c r="G24" s="145"/>
      <c r="H24" s="145"/>
      <c r="I24" s="145"/>
      <c r="J24" s="146"/>
      <c r="K24" s="145"/>
    </row>
    <row r="25" spans="1:11" ht="69.599999999999994" hidden="1" customHeight="1" x14ac:dyDescent="0.25">
      <c r="A25" s="324"/>
      <c r="B25" s="339"/>
      <c r="C25" s="173" t="s">
        <v>64</v>
      </c>
      <c r="D25" s="174" t="e">
        <f>#REF!+D42+#REF!+#REF!</f>
        <v>#REF!</v>
      </c>
      <c r="E25" s="174"/>
      <c r="F25" s="174"/>
      <c r="G25" s="174"/>
      <c r="H25" s="174"/>
      <c r="I25" s="174"/>
      <c r="J25" s="175"/>
      <c r="K25" s="174"/>
    </row>
    <row r="26" spans="1:11" ht="69.599999999999994" hidden="1" customHeight="1" x14ac:dyDescent="0.25">
      <c r="A26" s="324"/>
      <c r="B26" s="339"/>
      <c r="C26" s="173" t="s">
        <v>63</v>
      </c>
      <c r="D26" s="145" t="e">
        <f>#REF!+#REF!</f>
        <v>#REF!</v>
      </c>
      <c r="E26" s="145"/>
      <c r="F26" s="145"/>
      <c r="G26" s="145"/>
      <c r="H26" s="145"/>
      <c r="I26" s="145"/>
      <c r="J26" s="146"/>
      <c r="K26" s="145"/>
    </row>
    <row r="27" spans="1:11" ht="69.599999999999994" hidden="1" customHeight="1" x14ac:dyDescent="0.25">
      <c r="A27" s="324"/>
      <c r="B27" s="339"/>
      <c r="C27" s="173" t="s">
        <v>117</v>
      </c>
      <c r="D27" s="145" t="e">
        <f>#REF!</f>
        <v>#REF!</v>
      </c>
      <c r="E27" s="145"/>
      <c r="F27" s="145"/>
      <c r="G27" s="145"/>
      <c r="H27" s="145"/>
      <c r="I27" s="145"/>
      <c r="J27" s="146"/>
      <c r="K27" s="145"/>
    </row>
    <row r="28" spans="1:11" ht="69.599999999999994" hidden="1" customHeight="1" x14ac:dyDescent="0.25">
      <c r="A28" s="324"/>
      <c r="B28" s="339"/>
      <c r="C28" s="173" t="s">
        <v>74</v>
      </c>
      <c r="D28" s="145" t="e">
        <f>#REF!+#REF!+#REF!+#REF!</f>
        <v>#REF!</v>
      </c>
      <c r="E28" s="145"/>
      <c r="F28" s="145"/>
      <c r="G28" s="145"/>
      <c r="H28" s="145"/>
      <c r="I28" s="145"/>
      <c r="J28" s="146"/>
      <c r="K28" s="145"/>
    </row>
    <row r="29" spans="1:11" ht="69.599999999999994" hidden="1" customHeight="1" x14ac:dyDescent="0.25">
      <c r="A29" s="324"/>
      <c r="B29" s="339"/>
      <c r="C29" s="173" t="s">
        <v>67</v>
      </c>
      <c r="D29" s="145" t="e">
        <f>#REF!+D43+#REF!</f>
        <v>#REF!</v>
      </c>
      <c r="E29" s="145"/>
      <c r="F29" s="145"/>
      <c r="G29" s="145"/>
      <c r="H29" s="145"/>
      <c r="I29" s="145"/>
      <c r="J29" s="146"/>
      <c r="K29" s="145"/>
    </row>
    <row r="30" spans="1:11" ht="69.599999999999994" hidden="1" customHeight="1" x14ac:dyDescent="0.25">
      <c r="A30" s="324"/>
      <c r="B30" s="339"/>
      <c r="C30" s="173" t="s">
        <v>87</v>
      </c>
      <c r="D30" s="145" t="e">
        <f>#REF!</f>
        <v>#REF!</v>
      </c>
      <c r="E30" s="145"/>
      <c r="F30" s="145"/>
      <c r="G30" s="145"/>
      <c r="H30" s="145"/>
      <c r="I30" s="145"/>
      <c r="J30" s="146"/>
      <c r="K30" s="145"/>
    </row>
    <row r="31" spans="1:11" ht="69.599999999999994" hidden="1" customHeight="1" x14ac:dyDescent="0.25">
      <c r="A31" s="325"/>
      <c r="B31" s="340"/>
      <c r="C31" s="176" t="s">
        <v>118</v>
      </c>
      <c r="D31" s="177" t="e">
        <f>#REF!+D52</f>
        <v>#REF!</v>
      </c>
      <c r="E31" s="177"/>
      <c r="F31" s="177"/>
      <c r="G31" s="177"/>
      <c r="H31" s="177"/>
      <c r="I31" s="177"/>
      <c r="J31" s="36"/>
      <c r="K31" s="177"/>
    </row>
    <row r="32" spans="1:11" ht="58.2" customHeight="1" x14ac:dyDescent="0.25">
      <c r="A32" s="207" t="s">
        <v>121</v>
      </c>
      <c r="B32" s="182" t="s">
        <v>139</v>
      </c>
      <c r="C32" s="176" t="s">
        <v>30</v>
      </c>
      <c r="D32" s="177">
        <f>D34</f>
        <v>2</v>
      </c>
      <c r="E32" s="177">
        <f t="shared" ref="E32:K32" si="9">E34</f>
        <v>2</v>
      </c>
      <c r="F32" s="177">
        <f t="shared" si="9"/>
        <v>2</v>
      </c>
      <c r="G32" s="177">
        <f t="shared" si="9"/>
        <v>0</v>
      </c>
      <c r="H32" s="177">
        <f t="shared" si="9"/>
        <v>0</v>
      </c>
      <c r="I32" s="177">
        <f t="shared" si="9"/>
        <v>0</v>
      </c>
      <c r="J32" s="36">
        <f t="shared" si="9"/>
        <v>0</v>
      </c>
      <c r="K32" s="177">
        <f t="shared" si="9"/>
        <v>0</v>
      </c>
    </row>
    <row r="33" spans="1:12" ht="18.600000000000001" customHeight="1" x14ac:dyDescent="0.25">
      <c r="A33" s="210"/>
      <c r="B33" s="213" t="s">
        <v>201</v>
      </c>
      <c r="C33" s="176"/>
      <c r="D33" s="177"/>
      <c r="E33" s="177"/>
      <c r="F33" s="177"/>
      <c r="G33" s="177"/>
      <c r="H33" s="177"/>
      <c r="I33" s="177"/>
      <c r="J33" s="36"/>
      <c r="K33" s="177"/>
    </row>
    <row r="34" spans="1:12" s="181" customFormat="1" ht="21" customHeight="1" x14ac:dyDescent="0.25">
      <c r="A34" s="315" t="s">
        <v>301</v>
      </c>
      <c r="B34" s="334" t="s">
        <v>140</v>
      </c>
      <c r="C34" s="212" t="s">
        <v>30</v>
      </c>
      <c r="D34" s="180">
        <f>D35</f>
        <v>2</v>
      </c>
      <c r="E34" s="180">
        <f t="shared" ref="E34:K34" si="10">E35</f>
        <v>2</v>
      </c>
      <c r="F34" s="180">
        <f t="shared" si="10"/>
        <v>2</v>
      </c>
      <c r="G34" s="180">
        <f t="shared" si="10"/>
        <v>0</v>
      </c>
      <c r="H34" s="180">
        <f t="shared" si="10"/>
        <v>0</v>
      </c>
      <c r="I34" s="180">
        <f t="shared" si="10"/>
        <v>0</v>
      </c>
      <c r="J34" s="188">
        <f t="shared" si="10"/>
        <v>0</v>
      </c>
      <c r="K34" s="180">
        <f t="shared" si="10"/>
        <v>0</v>
      </c>
    </row>
    <row r="35" spans="1:12" s="181" customFormat="1" ht="39" customHeight="1" x14ac:dyDescent="0.25">
      <c r="A35" s="317"/>
      <c r="B35" s="336"/>
      <c r="C35" s="176" t="s">
        <v>66</v>
      </c>
      <c r="D35" s="177">
        <v>2</v>
      </c>
      <c r="E35" s="177">
        <f>D35</f>
        <v>2</v>
      </c>
      <c r="F35" s="177">
        <f>E35</f>
        <v>2</v>
      </c>
      <c r="G35" s="145">
        <v>0</v>
      </c>
      <c r="H35" s="145">
        <f>G35</f>
        <v>0</v>
      </c>
      <c r="I35" s="145">
        <f>H35</f>
        <v>0</v>
      </c>
      <c r="J35" s="146">
        <v>0</v>
      </c>
      <c r="K35" s="145">
        <v>0</v>
      </c>
    </row>
    <row r="36" spans="1:12" s="54" customFormat="1" ht="43.2" customHeight="1" x14ac:dyDescent="0.25">
      <c r="A36" s="207" t="s">
        <v>122</v>
      </c>
      <c r="B36" s="182" t="s">
        <v>142</v>
      </c>
      <c r="C36" s="182" t="s">
        <v>30</v>
      </c>
      <c r="D36" s="183">
        <f>D38+D41+D44+D46+D49</f>
        <v>6.2496600000000004</v>
      </c>
      <c r="E36" s="183">
        <f t="shared" ref="E36:K36" si="11">E38+E41+E44+E46+E49</f>
        <v>6.2496600000000004</v>
      </c>
      <c r="F36" s="183">
        <f t="shared" si="11"/>
        <v>6.2496600000000004</v>
      </c>
      <c r="G36" s="183">
        <f t="shared" si="11"/>
        <v>2.9928499999999998</v>
      </c>
      <c r="H36" s="183">
        <f t="shared" si="11"/>
        <v>2.2013699999999998</v>
      </c>
      <c r="I36" s="183">
        <f t="shared" si="11"/>
        <v>2.0551599999999999</v>
      </c>
      <c r="J36" s="184">
        <f t="shared" si="11"/>
        <v>0</v>
      </c>
      <c r="K36" s="183">
        <f t="shared" si="11"/>
        <v>0</v>
      </c>
    </row>
    <row r="37" spans="1:12" s="54" customFormat="1" ht="15" customHeight="1" x14ac:dyDescent="0.25">
      <c r="A37" s="207"/>
      <c r="B37" s="185" t="s">
        <v>201</v>
      </c>
      <c r="C37" s="186"/>
      <c r="D37" s="186"/>
      <c r="E37" s="186"/>
      <c r="F37" s="186"/>
      <c r="G37" s="186"/>
      <c r="H37" s="186"/>
      <c r="I37" s="186"/>
      <c r="J37" s="186"/>
      <c r="K37" s="187"/>
      <c r="L37" s="55"/>
    </row>
    <row r="38" spans="1:12" ht="18" customHeight="1" x14ac:dyDescent="0.25">
      <c r="A38" s="315" t="s">
        <v>123</v>
      </c>
      <c r="B38" s="334" t="s">
        <v>143</v>
      </c>
      <c r="C38" s="212" t="s">
        <v>30</v>
      </c>
      <c r="D38" s="180">
        <f t="shared" ref="D38:K38" si="12">SUM(D39:D40)</f>
        <v>0.45</v>
      </c>
      <c r="E38" s="180">
        <f t="shared" si="12"/>
        <v>0.45</v>
      </c>
      <c r="F38" s="180">
        <f t="shared" si="12"/>
        <v>0.45</v>
      </c>
      <c r="G38" s="180">
        <f t="shared" si="12"/>
        <v>0.15454999999999999</v>
      </c>
      <c r="H38" s="180">
        <f t="shared" si="12"/>
        <v>0.15454999999999999</v>
      </c>
      <c r="I38" s="180">
        <f t="shared" si="12"/>
        <v>0</v>
      </c>
      <c r="J38" s="188">
        <f t="shared" si="12"/>
        <v>0</v>
      </c>
      <c r="K38" s="180">
        <f t="shared" si="12"/>
        <v>0</v>
      </c>
    </row>
    <row r="39" spans="1:12" ht="29.25" customHeight="1" x14ac:dyDescent="0.25">
      <c r="A39" s="316"/>
      <c r="B39" s="335"/>
      <c r="C39" s="189" t="s">
        <v>236</v>
      </c>
      <c r="D39" s="145">
        <v>0.25</v>
      </c>
      <c r="E39" s="145">
        <f>D39</f>
        <v>0.25</v>
      </c>
      <c r="F39" s="145">
        <f>E39</f>
        <v>0.25</v>
      </c>
      <c r="G39" s="145">
        <v>0</v>
      </c>
      <c r="H39" s="145">
        <f>G39</f>
        <v>0</v>
      </c>
      <c r="I39" s="145">
        <f>H39</f>
        <v>0</v>
      </c>
      <c r="J39" s="146">
        <v>0</v>
      </c>
      <c r="K39" s="145">
        <v>0</v>
      </c>
    </row>
    <row r="40" spans="1:12" ht="30" customHeight="1" x14ac:dyDescent="0.25">
      <c r="A40" s="317"/>
      <c r="B40" s="336"/>
      <c r="C40" s="190" t="s">
        <v>67</v>
      </c>
      <c r="D40" s="191">
        <v>0.2</v>
      </c>
      <c r="E40" s="191">
        <f>D40</f>
        <v>0.2</v>
      </c>
      <c r="F40" s="191">
        <f>E40</f>
        <v>0.2</v>
      </c>
      <c r="G40" s="145">
        <v>0.15454999999999999</v>
      </c>
      <c r="H40" s="145">
        <v>0.15454999999999999</v>
      </c>
      <c r="I40" s="145">
        <v>0</v>
      </c>
      <c r="J40" s="146">
        <v>0</v>
      </c>
      <c r="K40" s="145">
        <v>0</v>
      </c>
    </row>
    <row r="41" spans="1:12" ht="18" customHeight="1" x14ac:dyDescent="0.25">
      <c r="A41" s="315" t="s">
        <v>124</v>
      </c>
      <c r="B41" s="334" t="s">
        <v>104</v>
      </c>
      <c r="C41" s="212" t="s">
        <v>30</v>
      </c>
      <c r="D41" s="180">
        <f t="shared" ref="D41:K41" si="13">SUM(D42:D43)</f>
        <v>1.5135800000000001</v>
      </c>
      <c r="E41" s="180">
        <f t="shared" si="13"/>
        <v>1.5135800000000001</v>
      </c>
      <c r="F41" s="180">
        <f t="shared" si="13"/>
        <v>1.5135800000000001</v>
      </c>
      <c r="G41" s="180">
        <f t="shared" si="13"/>
        <v>0.74680000000000002</v>
      </c>
      <c r="H41" s="180">
        <f t="shared" si="13"/>
        <v>0.74680000000000002</v>
      </c>
      <c r="I41" s="180">
        <f t="shared" si="13"/>
        <v>0.64680000000000004</v>
      </c>
      <c r="J41" s="188">
        <f t="shared" si="13"/>
        <v>0</v>
      </c>
      <c r="K41" s="180">
        <f t="shared" si="13"/>
        <v>0</v>
      </c>
    </row>
    <row r="42" spans="1:12" ht="29.25" customHeight="1" x14ac:dyDescent="0.25">
      <c r="A42" s="316"/>
      <c r="B42" s="335"/>
      <c r="C42" s="189" t="s">
        <v>236</v>
      </c>
      <c r="D42" s="145">
        <v>1.1000000000000001</v>
      </c>
      <c r="E42" s="145">
        <f>D42</f>
        <v>1.1000000000000001</v>
      </c>
      <c r="F42" s="145">
        <f>E42</f>
        <v>1.1000000000000001</v>
      </c>
      <c r="G42" s="145">
        <v>0.64680000000000004</v>
      </c>
      <c r="H42" s="145">
        <f>G42</f>
        <v>0.64680000000000004</v>
      </c>
      <c r="I42" s="145">
        <f>H42</f>
        <v>0.64680000000000004</v>
      </c>
      <c r="J42" s="146">
        <v>0</v>
      </c>
      <c r="K42" s="145">
        <v>0</v>
      </c>
    </row>
    <row r="43" spans="1:12" ht="30" customHeight="1" x14ac:dyDescent="0.25">
      <c r="A43" s="317"/>
      <c r="B43" s="336"/>
      <c r="C43" s="190" t="s">
        <v>67</v>
      </c>
      <c r="D43" s="191">
        <v>0.41358</v>
      </c>
      <c r="E43" s="191">
        <v>0.41358</v>
      </c>
      <c r="F43" s="191">
        <v>0.41358</v>
      </c>
      <c r="G43" s="145">
        <v>0.1</v>
      </c>
      <c r="H43" s="145">
        <v>0.1</v>
      </c>
      <c r="I43" s="145">
        <v>0</v>
      </c>
      <c r="J43" s="146">
        <v>0</v>
      </c>
      <c r="K43" s="145">
        <v>0</v>
      </c>
    </row>
    <row r="44" spans="1:12" ht="19.95" customHeight="1" x14ac:dyDescent="0.25">
      <c r="A44" s="315" t="s">
        <v>125</v>
      </c>
      <c r="B44" s="329" t="s">
        <v>144</v>
      </c>
      <c r="C44" s="215" t="s">
        <v>30</v>
      </c>
      <c r="D44" s="180">
        <f>D45</f>
        <v>0.1</v>
      </c>
      <c r="E44" s="180">
        <f t="shared" ref="E44:K44" si="14">E45</f>
        <v>0.1</v>
      </c>
      <c r="F44" s="180">
        <f t="shared" si="14"/>
        <v>0.1</v>
      </c>
      <c r="G44" s="180">
        <f t="shared" si="14"/>
        <v>0.19997999999999999</v>
      </c>
      <c r="H44" s="180">
        <f t="shared" si="14"/>
        <v>0.19997999999999999</v>
      </c>
      <c r="I44" s="180">
        <f t="shared" si="14"/>
        <v>0</v>
      </c>
      <c r="J44" s="188">
        <f t="shared" si="14"/>
        <v>0</v>
      </c>
      <c r="K44" s="180">
        <f t="shared" si="14"/>
        <v>0</v>
      </c>
    </row>
    <row r="45" spans="1:12" ht="28.5" customHeight="1" x14ac:dyDescent="0.25">
      <c r="A45" s="317"/>
      <c r="B45" s="331"/>
      <c r="C45" s="192" t="s">
        <v>67</v>
      </c>
      <c r="D45" s="170">
        <v>0.1</v>
      </c>
      <c r="E45" s="170">
        <v>0.1</v>
      </c>
      <c r="F45" s="170">
        <v>0.1</v>
      </c>
      <c r="G45" s="145">
        <v>0.19997999999999999</v>
      </c>
      <c r="H45" s="145">
        <v>0.19997999999999999</v>
      </c>
      <c r="I45" s="145">
        <v>0</v>
      </c>
      <c r="J45" s="34">
        <v>0</v>
      </c>
      <c r="K45" s="170">
        <v>0</v>
      </c>
    </row>
    <row r="46" spans="1:12" ht="17.399999999999999" customHeight="1" x14ac:dyDescent="0.25">
      <c r="A46" s="315" t="s">
        <v>145</v>
      </c>
      <c r="B46" s="329" t="s">
        <v>147</v>
      </c>
      <c r="C46" s="217" t="s">
        <v>30</v>
      </c>
      <c r="D46" s="180">
        <f>D47+D48</f>
        <v>3.2011200000000004</v>
      </c>
      <c r="E46" s="180">
        <f t="shared" ref="E46:K46" si="15">E47+E48</f>
        <v>3.2011200000000004</v>
      </c>
      <c r="F46" s="180">
        <f t="shared" si="15"/>
        <v>3.2011200000000004</v>
      </c>
      <c r="G46" s="180">
        <f t="shared" si="15"/>
        <v>1.3571200000000001</v>
      </c>
      <c r="H46" s="180">
        <f t="shared" si="15"/>
        <v>0.59548999999999996</v>
      </c>
      <c r="I46" s="180">
        <f t="shared" si="15"/>
        <v>0.59548999999999996</v>
      </c>
      <c r="J46" s="188">
        <f t="shared" si="15"/>
        <v>0</v>
      </c>
      <c r="K46" s="180">
        <f t="shared" si="15"/>
        <v>0</v>
      </c>
    </row>
    <row r="47" spans="1:12" ht="30" customHeight="1" x14ac:dyDescent="0.25">
      <c r="A47" s="316"/>
      <c r="B47" s="330"/>
      <c r="C47" s="192" t="s">
        <v>63</v>
      </c>
      <c r="D47" s="170">
        <v>0.22528999999999999</v>
      </c>
      <c r="E47" s="170">
        <f>D47</f>
        <v>0.22528999999999999</v>
      </c>
      <c r="F47" s="170">
        <f>E47</f>
        <v>0.22528999999999999</v>
      </c>
      <c r="G47" s="145">
        <v>0</v>
      </c>
      <c r="H47" s="145">
        <v>0</v>
      </c>
      <c r="I47" s="145">
        <v>0</v>
      </c>
      <c r="J47" s="32">
        <v>0</v>
      </c>
      <c r="K47" s="191">
        <v>0</v>
      </c>
    </row>
    <row r="48" spans="1:12" ht="27.75" customHeight="1" x14ac:dyDescent="0.25">
      <c r="A48" s="316"/>
      <c r="B48" s="330"/>
      <c r="C48" s="192" t="s">
        <v>64</v>
      </c>
      <c r="D48" s="145">
        <v>2.9758300000000002</v>
      </c>
      <c r="E48" s="145">
        <f>D48</f>
        <v>2.9758300000000002</v>
      </c>
      <c r="F48" s="145">
        <f>E48</f>
        <v>2.9758300000000002</v>
      </c>
      <c r="G48" s="145">
        <v>1.3571200000000001</v>
      </c>
      <c r="H48" s="145">
        <v>0.59548999999999996</v>
      </c>
      <c r="I48" s="145">
        <v>0.59548999999999996</v>
      </c>
      <c r="J48" s="32">
        <v>0</v>
      </c>
      <c r="K48" s="191">
        <v>0</v>
      </c>
    </row>
    <row r="49" spans="1:11" ht="23.25" customHeight="1" x14ac:dyDescent="0.25">
      <c r="A49" s="315" t="s">
        <v>146</v>
      </c>
      <c r="B49" s="329" t="s">
        <v>111</v>
      </c>
      <c r="C49" s="217" t="s">
        <v>30</v>
      </c>
      <c r="D49" s="180">
        <f t="shared" ref="D49:K49" si="16">SUM(D50:D52)</f>
        <v>0.98496000000000006</v>
      </c>
      <c r="E49" s="180">
        <f t="shared" si="16"/>
        <v>0.98496000000000006</v>
      </c>
      <c r="F49" s="180">
        <f t="shared" si="16"/>
        <v>0.98496000000000006</v>
      </c>
      <c r="G49" s="180">
        <f t="shared" si="16"/>
        <v>0.53439999999999999</v>
      </c>
      <c r="H49" s="180">
        <f t="shared" si="16"/>
        <v>0.50455000000000005</v>
      </c>
      <c r="I49" s="180">
        <f t="shared" si="16"/>
        <v>0.81286999999999998</v>
      </c>
      <c r="J49" s="188">
        <f t="shared" si="16"/>
        <v>0</v>
      </c>
      <c r="K49" s="180">
        <f t="shared" si="16"/>
        <v>0</v>
      </c>
    </row>
    <row r="50" spans="1:11" ht="32.25" customHeight="1" x14ac:dyDescent="0.25">
      <c r="A50" s="316"/>
      <c r="B50" s="330"/>
      <c r="C50" s="192" t="s">
        <v>63</v>
      </c>
      <c r="D50" s="170">
        <v>0.15</v>
      </c>
      <c r="E50" s="170">
        <f t="shared" ref="E50:F52" si="17">D50</f>
        <v>0.15</v>
      </c>
      <c r="F50" s="170">
        <f t="shared" si="17"/>
        <v>0.15</v>
      </c>
      <c r="G50" s="170">
        <v>0.15</v>
      </c>
      <c r="H50" s="170">
        <v>0.15</v>
      </c>
      <c r="I50" s="170">
        <v>0.15</v>
      </c>
      <c r="J50" s="34">
        <v>0</v>
      </c>
      <c r="K50" s="170">
        <v>0</v>
      </c>
    </row>
    <row r="51" spans="1:11" ht="32.25" customHeight="1" x14ac:dyDescent="0.25">
      <c r="A51" s="316"/>
      <c r="B51" s="330"/>
      <c r="C51" s="193" t="s">
        <v>270</v>
      </c>
      <c r="D51" s="145">
        <v>6.0199999999999997E-2</v>
      </c>
      <c r="E51" s="145">
        <f t="shared" si="17"/>
        <v>6.0199999999999997E-2</v>
      </c>
      <c r="F51" s="145">
        <f t="shared" si="17"/>
        <v>6.0199999999999997E-2</v>
      </c>
      <c r="G51" s="145">
        <v>3.44E-2</v>
      </c>
      <c r="H51" s="145">
        <v>3.44E-2</v>
      </c>
      <c r="I51" s="145">
        <v>6.0199999999999997E-2</v>
      </c>
      <c r="J51" s="146">
        <v>0</v>
      </c>
      <c r="K51" s="145">
        <v>0</v>
      </c>
    </row>
    <row r="52" spans="1:11" ht="41.25" customHeight="1" x14ac:dyDescent="0.25">
      <c r="A52" s="317"/>
      <c r="B52" s="331"/>
      <c r="C52" s="218" t="s">
        <v>282</v>
      </c>
      <c r="D52" s="191">
        <v>0.77476</v>
      </c>
      <c r="E52" s="191">
        <f t="shared" si="17"/>
        <v>0.77476</v>
      </c>
      <c r="F52" s="191">
        <f t="shared" si="17"/>
        <v>0.77476</v>
      </c>
      <c r="G52" s="191">
        <v>0.35</v>
      </c>
      <c r="H52" s="191">
        <v>0.32014999999999999</v>
      </c>
      <c r="I52" s="191">
        <v>0.60267000000000004</v>
      </c>
      <c r="J52" s="32">
        <v>0</v>
      </c>
      <c r="K52" s="191">
        <v>0</v>
      </c>
    </row>
    <row r="53" spans="1:11" ht="20.399999999999999" customHeight="1" x14ac:dyDescent="0.25">
      <c r="A53" s="208" t="s">
        <v>19</v>
      </c>
      <c r="B53" s="194" t="s">
        <v>20</v>
      </c>
      <c r="C53" s="195"/>
      <c r="D53" s="196"/>
      <c r="E53" s="196"/>
      <c r="F53" s="196"/>
      <c r="G53" s="196"/>
      <c r="H53" s="197"/>
      <c r="I53" s="196"/>
      <c r="J53" s="198"/>
      <c r="K53" s="196"/>
    </row>
    <row r="54" spans="1:11" ht="23.25" customHeight="1" x14ac:dyDescent="0.25">
      <c r="A54" s="300" t="s">
        <v>21</v>
      </c>
      <c r="B54" s="332" t="s">
        <v>113</v>
      </c>
      <c r="C54" s="217" t="s">
        <v>30</v>
      </c>
      <c r="D54" s="180">
        <f t="shared" ref="D54:J54" si="18">D55</f>
        <v>49.5</v>
      </c>
      <c r="E54" s="180">
        <f t="shared" si="18"/>
        <v>49.5</v>
      </c>
      <c r="F54" s="180">
        <f t="shared" si="18"/>
        <v>49.5</v>
      </c>
      <c r="G54" s="180">
        <f t="shared" si="18"/>
        <v>0</v>
      </c>
      <c r="H54" s="180">
        <f t="shared" si="18"/>
        <v>0</v>
      </c>
      <c r="I54" s="180">
        <f t="shared" si="18"/>
        <v>0</v>
      </c>
      <c r="J54" s="188">
        <f t="shared" si="18"/>
        <v>0</v>
      </c>
      <c r="K54" s="180">
        <f>I55</f>
        <v>0</v>
      </c>
    </row>
    <row r="55" spans="1:11" ht="44.25" customHeight="1" x14ac:dyDescent="0.25">
      <c r="A55" s="316"/>
      <c r="B55" s="330"/>
      <c r="C55" s="192" t="s">
        <v>112</v>
      </c>
      <c r="D55" s="145">
        <f>D59</f>
        <v>49.5</v>
      </c>
      <c r="E55" s="145">
        <f t="shared" ref="E55:K56" si="19">E59</f>
        <v>49.5</v>
      </c>
      <c r="F55" s="145">
        <f t="shared" si="19"/>
        <v>49.5</v>
      </c>
      <c r="G55" s="145">
        <f t="shared" si="19"/>
        <v>0</v>
      </c>
      <c r="H55" s="145">
        <f t="shared" si="19"/>
        <v>0</v>
      </c>
      <c r="I55" s="145">
        <f t="shared" si="19"/>
        <v>0</v>
      </c>
      <c r="J55" s="146">
        <f t="shared" si="19"/>
        <v>0</v>
      </c>
      <c r="K55" s="145">
        <f t="shared" si="19"/>
        <v>0</v>
      </c>
    </row>
    <row r="56" spans="1:11" ht="68.25" customHeight="1" x14ac:dyDescent="0.25">
      <c r="A56" s="317"/>
      <c r="B56" s="331"/>
      <c r="C56" s="190" t="s">
        <v>153</v>
      </c>
      <c r="D56" s="191">
        <f>D60</f>
        <v>25</v>
      </c>
      <c r="E56" s="191">
        <f t="shared" si="19"/>
        <v>25</v>
      </c>
      <c r="F56" s="191">
        <f t="shared" si="19"/>
        <v>25</v>
      </c>
      <c r="G56" s="191">
        <f t="shared" si="19"/>
        <v>0</v>
      </c>
      <c r="H56" s="191">
        <f t="shared" si="19"/>
        <v>0</v>
      </c>
      <c r="I56" s="191">
        <f t="shared" si="19"/>
        <v>0</v>
      </c>
      <c r="J56" s="32">
        <f t="shared" si="19"/>
        <v>0</v>
      </c>
      <c r="K56" s="191">
        <f t="shared" si="19"/>
        <v>0</v>
      </c>
    </row>
    <row r="57" spans="1:11" ht="17.399999999999999" customHeight="1" x14ac:dyDescent="0.25">
      <c r="A57" s="209"/>
      <c r="B57" s="216" t="s">
        <v>201</v>
      </c>
      <c r="C57" s="213"/>
      <c r="D57" s="177"/>
      <c r="E57" s="177"/>
      <c r="F57" s="177"/>
      <c r="G57" s="177"/>
      <c r="H57" s="177"/>
      <c r="I57" s="177"/>
      <c r="J57" s="36"/>
      <c r="K57" s="177"/>
    </row>
    <row r="58" spans="1:11" ht="17.399999999999999" customHeight="1" x14ac:dyDescent="0.25">
      <c r="A58" s="315" t="s">
        <v>22</v>
      </c>
      <c r="B58" s="330" t="s">
        <v>300</v>
      </c>
      <c r="C58" s="214" t="s">
        <v>299</v>
      </c>
      <c r="D58" s="199">
        <f>D59</f>
        <v>49.5</v>
      </c>
      <c r="E58" s="199">
        <f t="shared" ref="E58:K58" si="20">E59</f>
        <v>49.5</v>
      </c>
      <c r="F58" s="199">
        <f t="shared" si="20"/>
        <v>49.5</v>
      </c>
      <c r="G58" s="199">
        <f t="shared" si="20"/>
        <v>0</v>
      </c>
      <c r="H58" s="199">
        <f t="shared" si="20"/>
        <v>0</v>
      </c>
      <c r="I58" s="199">
        <f t="shared" si="20"/>
        <v>0</v>
      </c>
      <c r="J58" s="198">
        <f t="shared" si="20"/>
        <v>0</v>
      </c>
      <c r="K58" s="199">
        <f t="shared" si="20"/>
        <v>0</v>
      </c>
    </row>
    <row r="59" spans="1:11" ht="44.25" customHeight="1" x14ac:dyDescent="0.25">
      <c r="A59" s="316"/>
      <c r="B59" s="330"/>
      <c r="C59" s="192" t="s">
        <v>112</v>
      </c>
      <c r="D59" s="145">
        <v>49.5</v>
      </c>
      <c r="E59" s="145">
        <v>49.5</v>
      </c>
      <c r="F59" s="145">
        <v>49.5</v>
      </c>
      <c r="G59" s="145">
        <v>0</v>
      </c>
      <c r="H59" s="145">
        <v>0</v>
      </c>
      <c r="I59" s="145">
        <v>0</v>
      </c>
      <c r="J59" s="146">
        <v>0</v>
      </c>
      <c r="K59" s="145">
        <v>0</v>
      </c>
    </row>
    <row r="60" spans="1:11" ht="68.25" customHeight="1" x14ac:dyDescent="0.25">
      <c r="A60" s="316"/>
      <c r="B60" s="330"/>
      <c r="C60" s="190" t="s">
        <v>153</v>
      </c>
      <c r="D60" s="191">
        <v>25</v>
      </c>
      <c r="E60" s="191">
        <v>25</v>
      </c>
      <c r="F60" s="191">
        <f>E60</f>
        <v>25</v>
      </c>
      <c r="G60" s="191">
        <v>0</v>
      </c>
      <c r="H60" s="191">
        <v>0</v>
      </c>
      <c r="I60" s="191">
        <v>0</v>
      </c>
      <c r="J60" s="32">
        <v>0</v>
      </c>
      <c r="K60" s="191">
        <v>0</v>
      </c>
    </row>
    <row r="61" spans="1:11" ht="21" customHeight="1" x14ac:dyDescent="0.25">
      <c r="A61" s="300" t="s">
        <v>26</v>
      </c>
      <c r="B61" s="332" t="s">
        <v>75</v>
      </c>
      <c r="C61" s="217" t="s">
        <v>30</v>
      </c>
      <c r="D61" s="180">
        <f t="shared" ref="D61" si="21">D62</f>
        <v>108.88982</v>
      </c>
      <c r="E61" s="180">
        <f>E62</f>
        <v>90.037999999999997</v>
      </c>
      <c r="F61" s="180">
        <f t="shared" ref="F61:K61" si="22">F62</f>
        <v>90.037999999999997</v>
      </c>
      <c r="G61" s="180">
        <f t="shared" si="22"/>
        <v>22.702999999999999</v>
      </c>
      <c r="H61" s="180">
        <f t="shared" si="22"/>
        <v>22.702999999999999</v>
      </c>
      <c r="I61" s="180">
        <f t="shared" si="22"/>
        <v>93.659997000000004</v>
      </c>
      <c r="J61" s="188">
        <f t="shared" si="22"/>
        <v>3</v>
      </c>
      <c r="K61" s="180">
        <f t="shared" si="22"/>
        <v>93.659997000000004</v>
      </c>
    </row>
    <row r="62" spans="1:11" ht="40.950000000000003" customHeight="1" x14ac:dyDescent="0.25">
      <c r="A62" s="301"/>
      <c r="B62" s="333"/>
      <c r="C62" s="218" t="s">
        <v>112</v>
      </c>
      <c r="D62" s="191">
        <f>D65</f>
        <v>108.88982</v>
      </c>
      <c r="E62" s="191">
        <f>E65</f>
        <v>90.037999999999997</v>
      </c>
      <c r="F62" s="191">
        <f t="shared" ref="F62:K62" si="23">F65</f>
        <v>90.037999999999997</v>
      </c>
      <c r="G62" s="191">
        <f t="shared" si="23"/>
        <v>22.702999999999999</v>
      </c>
      <c r="H62" s="191">
        <f t="shared" si="23"/>
        <v>22.702999999999999</v>
      </c>
      <c r="I62" s="191">
        <f t="shared" si="23"/>
        <v>93.659997000000004</v>
      </c>
      <c r="J62" s="32">
        <f t="shared" si="23"/>
        <v>3</v>
      </c>
      <c r="K62" s="191">
        <f t="shared" si="23"/>
        <v>93.659997000000004</v>
      </c>
    </row>
    <row r="63" spans="1:11" ht="17.399999999999999" customHeight="1" x14ac:dyDescent="0.25">
      <c r="A63" s="209"/>
      <c r="B63" s="216" t="s">
        <v>201</v>
      </c>
      <c r="C63" s="213"/>
      <c r="D63" s="177"/>
      <c r="E63" s="177"/>
      <c r="F63" s="177"/>
      <c r="G63" s="177"/>
      <c r="H63" s="177"/>
      <c r="I63" s="177"/>
      <c r="J63" s="36"/>
      <c r="K63" s="177"/>
    </row>
    <row r="64" spans="1:11" ht="17.399999999999999" customHeight="1" x14ac:dyDescent="0.25">
      <c r="A64" s="315" t="s">
        <v>27</v>
      </c>
      <c r="B64" s="329" t="s">
        <v>272</v>
      </c>
      <c r="C64" s="212" t="s">
        <v>299</v>
      </c>
      <c r="D64" s="200">
        <f>D65</f>
        <v>108.88982</v>
      </c>
      <c r="E64" s="180">
        <f t="shared" ref="E64:F64" si="24">E65</f>
        <v>90.037999999999997</v>
      </c>
      <c r="F64" s="180">
        <f t="shared" si="24"/>
        <v>90.037999999999997</v>
      </c>
      <c r="G64" s="180">
        <f>G65</f>
        <v>22.702999999999999</v>
      </c>
      <c r="H64" s="180">
        <f>H65</f>
        <v>22.702999999999999</v>
      </c>
      <c r="I64" s="180">
        <f>I65</f>
        <v>93.659997000000004</v>
      </c>
      <c r="J64" s="188">
        <f t="shared" ref="J64" si="25">J65</f>
        <v>3</v>
      </c>
      <c r="K64" s="180">
        <f>K65</f>
        <v>93.659997000000004</v>
      </c>
    </row>
    <row r="65" spans="1:11" ht="44.25" customHeight="1" x14ac:dyDescent="0.25">
      <c r="A65" s="317"/>
      <c r="B65" s="331"/>
      <c r="C65" s="218" t="s">
        <v>112</v>
      </c>
      <c r="D65" s="191">
        <v>108.88982</v>
      </c>
      <c r="E65" s="191">
        <v>90.037999999999997</v>
      </c>
      <c r="F65" s="191">
        <f>E65</f>
        <v>90.037999999999997</v>
      </c>
      <c r="G65" s="191">
        <v>22.702999999999999</v>
      </c>
      <c r="H65" s="191">
        <f>G65</f>
        <v>22.702999999999999</v>
      </c>
      <c r="I65" s="191">
        <f>79.173997+3.953+10.533</f>
        <v>93.659997000000004</v>
      </c>
      <c r="J65" s="32">
        <v>3</v>
      </c>
      <c r="K65" s="191">
        <f>I65</f>
        <v>93.659997000000004</v>
      </c>
    </row>
    <row r="66" spans="1:11" x14ac:dyDescent="0.25">
      <c r="A66" s="201"/>
      <c r="B66" s="202"/>
      <c r="C66" s="202"/>
      <c r="D66" s="202"/>
      <c r="E66" s="202"/>
      <c r="F66" s="202"/>
      <c r="G66" s="202"/>
      <c r="H66" s="202"/>
      <c r="I66" s="202"/>
      <c r="J66" s="202"/>
      <c r="K66" s="202"/>
    </row>
    <row r="67" spans="1:11" x14ac:dyDescent="0.25">
      <c r="A67" s="201"/>
      <c r="B67" s="203"/>
      <c r="C67" s="203"/>
      <c r="D67" s="203"/>
      <c r="E67" s="203"/>
      <c r="F67" s="203"/>
      <c r="G67" s="203"/>
      <c r="H67" s="203"/>
      <c r="I67" s="203"/>
      <c r="J67" s="203"/>
      <c r="K67" s="203"/>
    </row>
    <row r="68" spans="1:11" x14ac:dyDescent="0.25">
      <c r="A68" s="201"/>
      <c r="B68" s="203"/>
      <c r="C68" s="203"/>
      <c r="D68" s="203"/>
      <c r="E68" s="203"/>
      <c r="F68" s="203"/>
      <c r="G68" s="203"/>
      <c r="H68" s="203"/>
      <c r="I68" s="203"/>
      <c r="J68" s="203"/>
      <c r="K68" s="203"/>
    </row>
    <row r="69" spans="1:11" x14ac:dyDescent="0.25">
      <c r="A69" s="201"/>
      <c r="B69" s="203"/>
      <c r="C69" s="203"/>
      <c r="D69" s="203"/>
      <c r="E69" s="203"/>
      <c r="F69" s="203"/>
      <c r="G69" s="203"/>
      <c r="H69" s="203"/>
      <c r="I69" s="203"/>
      <c r="J69" s="203"/>
      <c r="K69" s="203"/>
    </row>
    <row r="70" spans="1:11" x14ac:dyDescent="0.25">
      <c r="A70" s="201"/>
      <c r="B70" s="203"/>
      <c r="C70" s="203"/>
      <c r="D70" s="203"/>
      <c r="E70" s="203"/>
      <c r="F70" s="203"/>
      <c r="G70" s="203"/>
      <c r="H70" s="203"/>
      <c r="I70" s="203"/>
      <c r="J70" s="203"/>
      <c r="K70" s="203"/>
    </row>
    <row r="71" spans="1:11" x14ac:dyDescent="0.25">
      <c r="A71" s="201"/>
      <c r="B71" s="203"/>
      <c r="C71" s="203"/>
      <c r="D71" s="203"/>
      <c r="E71" s="203"/>
      <c r="F71" s="203"/>
      <c r="G71" s="203"/>
      <c r="H71" s="203"/>
      <c r="I71" s="203"/>
      <c r="J71" s="203"/>
      <c r="K71" s="203"/>
    </row>
    <row r="72" spans="1:11" x14ac:dyDescent="0.25">
      <c r="A72" s="201"/>
      <c r="B72" s="203"/>
      <c r="C72" s="203"/>
      <c r="D72" s="203"/>
      <c r="E72" s="203"/>
      <c r="F72" s="203"/>
      <c r="G72" s="203"/>
      <c r="H72" s="203"/>
      <c r="I72" s="203"/>
      <c r="J72" s="203"/>
      <c r="K72" s="203"/>
    </row>
    <row r="73" spans="1:11" x14ac:dyDescent="0.25">
      <c r="A73" s="201"/>
      <c r="B73" s="203"/>
      <c r="C73" s="203"/>
      <c r="D73" s="203"/>
      <c r="E73" s="203"/>
      <c r="F73" s="203"/>
      <c r="G73" s="203"/>
      <c r="H73" s="203"/>
      <c r="I73" s="203"/>
      <c r="J73" s="203"/>
      <c r="K73" s="203"/>
    </row>
    <row r="74" spans="1:11" x14ac:dyDescent="0.25">
      <c r="A74" s="201"/>
      <c r="B74" s="203"/>
      <c r="C74" s="203"/>
      <c r="D74" s="203"/>
      <c r="E74" s="203"/>
      <c r="F74" s="203"/>
      <c r="G74" s="203"/>
      <c r="H74" s="203"/>
      <c r="I74" s="203"/>
      <c r="J74" s="203"/>
      <c r="K74" s="203"/>
    </row>
    <row r="75" spans="1:11" x14ac:dyDescent="0.25">
      <c r="A75" s="201"/>
      <c r="B75" s="203"/>
      <c r="C75" s="203"/>
      <c r="D75" s="203"/>
      <c r="E75" s="203"/>
      <c r="F75" s="203"/>
      <c r="G75" s="203"/>
      <c r="H75" s="203"/>
      <c r="I75" s="203"/>
      <c r="J75" s="203"/>
      <c r="K75" s="203"/>
    </row>
    <row r="76" spans="1:11" x14ac:dyDescent="0.25">
      <c r="A76" s="201"/>
      <c r="B76" s="203"/>
      <c r="C76" s="203"/>
      <c r="D76" s="203"/>
      <c r="E76" s="203"/>
      <c r="F76" s="203"/>
      <c r="G76" s="203"/>
      <c r="H76" s="203"/>
      <c r="I76" s="203"/>
      <c r="J76" s="203"/>
      <c r="K76" s="203"/>
    </row>
    <row r="77" spans="1:11" x14ac:dyDescent="0.25">
      <c r="A77" s="201"/>
      <c r="B77" s="203"/>
      <c r="C77" s="203"/>
      <c r="D77" s="203"/>
      <c r="E77" s="203"/>
      <c r="F77" s="203"/>
      <c r="G77" s="203"/>
      <c r="H77" s="203"/>
      <c r="I77" s="203"/>
      <c r="J77" s="203"/>
      <c r="K77" s="203"/>
    </row>
    <row r="78" spans="1:11" x14ac:dyDescent="0.25">
      <c r="A78" s="201"/>
      <c r="B78" s="203"/>
      <c r="C78" s="203"/>
      <c r="D78" s="203"/>
      <c r="E78" s="203"/>
      <c r="F78" s="203"/>
      <c r="G78" s="203"/>
      <c r="H78" s="203"/>
      <c r="I78" s="203"/>
      <c r="J78" s="203"/>
      <c r="K78" s="203"/>
    </row>
    <row r="79" spans="1:11" x14ac:dyDescent="0.25">
      <c r="A79" s="201"/>
      <c r="B79" s="203"/>
      <c r="C79" s="203"/>
      <c r="D79" s="203"/>
      <c r="E79" s="203"/>
      <c r="F79" s="203"/>
      <c r="G79" s="203"/>
      <c r="H79" s="203"/>
      <c r="I79" s="203"/>
      <c r="J79" s="203"/>
      <c r="K79" s="203"/>
    </row>
    <row r="80" spans="1:11" x14ac:dyDescent="0.25">
      <c r="A80" s="201"/>
      <c r="B80" s="203"/>
      <c r="C80" s="203"/>
      <c r="D80" s="203"/>
      <c r="E80" s="203"/>
      <c r="F80" s="203"/>
      <c r="G80" s="203"/>
      <c r="H80" s="203"/>
      <c r="I80" s="203"/>
      <c r="J80" s="203"/>
      <c r="K80" s="203"/>
    </row>
    <row r="81" spans="1:11" x14ac:dyDescent="0.25">
      <c r="A81" s="201"/>
      <c r="B81" s="203"/>
      <c r="C81" s="203"/>
      <c r="D81" s="203"/>
      <c r="E81" s="203"/>
      <c r="F81" s="203"/>
      <c r="G81" s="203"/>
      <c r="H81" s="203"/>
      <c r="I81" s="203"/>
      <c r="J81" s="203"/>
      <c r="K81" s="203"/>
    </row>
    <row r="82" spans="1:11" x14ac:dyDescent="0.25">
      <c r="A82" s="201"/>
      <c r="B82" s="203"/>
      <c r="C82" s="203"/>
      <c r="D82" s="203"/>
      <c r="E82" s="203"/>
      <c r="F82" s="203"/>
      <c r="G82" s="203"/>
      <c r="H82" s="203"/>
      <c r="I82" s="203"/>
      <c r="J82" s="203"/>
      <c r="K82" s="203"/>
    </row>
    <row r="83" spans="1:11" x14ac:dyDescent="0.25">
      <c r="A83" s="201"/>
      <c r="B83" s="203"/>
      <c r="C83" s="203"/>
      <c r="D83" s="203"/>
      <c r="E83" s="203"/>
      <c r="F83" s="203"/>
      <c r="G83" s="203"/>
      <c r="H83" s="203"/>
      <c r="I83" s="203"/>
      <c r="J83" s="203"/>
      <c r="K83" s="203"/>
    </row>
    <row r="84" spans="1:11" x14ac:dyDescent="0.25">
      <c r="A84" s="201"/>
      <c r="B84" s="203"/>
      <c r="C84" s="203"/>
      <c r="D84" s="203"/>
      <c r="E84" s="203"/>
      <c r="F84" s="203"/>
      <c r="G84" s="203"/>
      <c r="H84" s="203"/>
      <c r="I84" s="203"/>
      <c r="J84" s="203"/>
      <c r="K84" s="203"/>
    </row>
    <row r="85" spans="1:11" x14ac:dyDescent="0.25">
      <c r="A85" s="201"/>
      <c r="B85" s="203"/>
      <c r="C85" s="203"/>
      <c r="D85" s="203"/>
      <c r="E85" s="203"/>
      <c r="F85" s="203"/>
      <c r="G85" s="203"/>
      <c r="H85" s="203"/>
      <c r="I85" s="203"/>
      <c r="J85" s="203"/>
      <c r="K85" s="203"/>
    </row>
    <row r="86" spans="1:11" x14ac:dyDescent="0.25">
      <c r="A86" s="201"/>
      <c r="B86" s="203"/>
      <c r="C86" s="203"/>
      <c r="D86" s="203"/>
      <c r="E86" s="203"/>
      <c r="F86" s="203"/>
      <c r="G86" s="203"/>
      <c r="H86" s="203"/>
      <c r="I86" s="203"/>
      <c r="J86" s="203"/>
      <c r="K86" s="203"/>
    </row>
    <row r="87" spans="1:11" x14ac:dyDescent="0.25">
      <c r="A87" s="201"/>
      <c r="B87" s="203"/>
      <c r="C87" s="203"/>
      <c r="D87" s="203"/>
      <c r="E87" s="203"/>
      <c r="F87" s="203"/>
      <c r="G87" s="203"/>
      <c r="H87" s="203"/>
      <c r="I87" s="203"/>
      <c r="J87" s="203"/>
      <c r="K87" s="203"/>
    </row>
    <row r="88" spans="1:11" x14ac:dyDescent="0.25">
      <c r="A88" s="201"/>
      <c r="B88" s="203"/>
      <c r="C88" s="203"/>
      <c r="D88" s="203"/>
      <c r="E88" s="203"/>
      <c r="F88" s="203"/>
      <c r="G88" s="203"/>
      <c r="H88" s="203"/>
      <c r="I88" s="203"/>
      <c r="J88" s="203"/>
      <c r="K88" s="203"/>
    </row>
    <row r="89" spans="1:11" x14ac:dyDescent="0.25">
      <c r="A89" s="201"/>
      <c r="B89" s="203"/>
      <c r="C89" s="203"/>
      <c r="D89" s="203"/>
      <c r="E89" s="203"/>
      <c r="F89" s="203"/>
      <c r="G89" s="203"/>
      <c r="H89" s="203"/>
      <c r="I89" s="203"/>
      <c r="J89" s="203"/>
      <c r="K89" s="203"/>
    </row>
    <row r="90" spans="1:11" x14ac:dyDescent="0.25">
      <c r="A90" s="201"/>
      <c r="B90" s="203"/>
      <c r="C90" s="203"/>
      <c r="D90" s="203"/>
      <c r="E90" s="203"/>
      <c r="F90" s="203"/>
      <c r="G90" s="203"/>
      <c r="H90" s="203"/>
      <c r="I90" s="203"/>
      <c r="J90" s="203"/>
      <c r="K90" s="203"/>
    </row>
    <row r="91" spans="1:11" x14ac:dyDescent="0.25">
      <c r="A91" s="201"/>
      <c r="B91" s="203"/>
      <c r="C91" s="203"/>
      <c r="D91" s="203"/>
      <c r="E91" s="203"/>
      <c r="F91" s="203"/>
      <c r="G91" s="203"/>
      <c r="H91" s="203"/>
      <c r="I91" s="203"/>
      <c r="J91" s="203"/>
      <c r="K91" s="203"/>
    </row>
    <row r="92" spans="1:11" x14ac:dyDescent="0.25">
      <c r="A92" s="201"/>
      <c r="B92" s="203"/>
      <c r="C92" s="203"/>
      <c r="D92" s="203"/>
      <c r="E92" s="203"/>
      <c r="F92" s="203"/>
      <c r="G92" s="203"/>
      <c r="H92" s="203"/>
      <c r="I92" s="203"/>
      <c r="J92" s="203"/>
      <c r="K92" s="203"/>
    </row>
    <row r="93" spans="1:11" x14ac:dyDescent="0.25">
      <c r="A93" s="201"/>
      <c r="B93" s="203"/>
      <c r="C93" s="203"/>
      <c r="D93" s="203"/>
      <c r="E93" s="203"/>
      <c r="F93" s="203"/>
      <c r="G93" s="203"/>
      <c r="H93" s="203"/>
      <c r="I93" s="203"/>
      <c r="J93" s="203"/>
      <c r="K93" s="203"/>
    </row>
    <row r="94" spans="1:11" x14ac:dyDescent="0.25">
      <c r="A94" s="201"/>
      <c r="B94" s="203"/>
      <c r="C94" s="203"/>
      <c r="D94" s="203"/>
      <c r="E94" s="203"/>
      <c r="F94" s="203"/>
      <c r="G94" s="203"/>
      <c r="H94" s="203"/>
      <c r="I94" s="203"/>
      <c r="J94" s="203"/>
      <c r="K94" s="203"/>
    </row>
    <row r="95" spans="1:11" x14ac:dyDescent="0.25">
      <c r="A95" s="201"/>
      <c r="B95" s="203"/>
      <c r="C95" s="203"/>
      <c r="D95" s="203"/>
      <c r="E95" s="203"/>
      <c r="F95" s="203"/>
      <c r="G95" s="203"/>
      <c r="H95" s="203"/>
      <c r="I95" s="203"/>
      <c r="J95" s="203"/>
      <c r="K95" s="203"/>
    </row>
    <row r="96" spans="1:11" x14ac:dyDescent="0.25">
      <c r="A96" s="201"/>
      <c r="B96" s="203"/>
      <c r="C96" s="203"/>
      <c r="D96" s="203"/>
      <c r="E96" s="203"/>
      <c r="F96" s="203"/>
      <c r="G96" s="203"/>
      <c r="H96" s="203"/>
      <c r="I96" s="203"/>
      <c r="J96" s="203"/>
      <c r="K96" s="203"/>
    </row>
    <row r="97" spans="1:11" x14ac:dyDescent="0.25">
      <c r="A97" s="201"/>
      <c r="B97" s="203"/>
      <c r="C97" s="203"/>
      <c r="D97" s="203"/>
      <c r="E97" s="203"/>
      <c r="F97" s="203"/>
      <c r="G97" s="203"/>
      <c r="H97" s="203"/>
      <c r="I97" s="203"/>
      <c r="J97" s="203"/>
      <c r="K97" s="203"/>
    </row>
    <row r="98" spans="1:11" x14ac:dyDescent="0.25">
      <c r="A98" s="201"/>
      <c r="B98" s="203"/>
      <c r="C98" s="203"/>
      <c r="D98" s="203"/>
      <c r="E98" s="203"/>
      <c r="F98" s="203"/>
      <c r="G98" s="203"/>
      <c r="H98" s="203"/>
      <c r="I98" s="203"/>
      <c r="J98" s="203"/>
      <c r="K98" s="203"/>
    </row>
    <row r="99" spans="1:11" x14ac:dyDescent="0.25">
      <c r="A99" s="201"/>
      <c r="B99" s="203"/>
      <c r="C99" s="203"/>
      <c r="D99" s="203"/>
      <c r="E99" s="203"/>
      <c r="F99" s="203"/>
      <c r="G99" s="203"/>
      <c r="H99" s="203"/>
      <c r="I99" s="203"/>
      <c r="J99" s="203"/>
      <c r="K99" s="203"/>
    </row>
    <row r="100" spans="1:11" x14ac:dyDescent="0.25">
      <c r="A100" s="201"/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</row>
    <row r="101" spans="1:11" x14ac:dyDescent="0.25">
      <c r="A101" s="201"/>
      <c r="B101" s="203"/>
      <c r="C101" s="203"/>
      <c r="D101" s="203"/>
      <c r="E101" s="203"/>
      <c r="F101" s="203"/>
      <c r="G101" s="203"/>
      <c r="H101" s="203"/>
      <c r="I101" s="203"/>
      <c r="J101" s="203"/>
      <c r="K101" s="203"/>
    </row>
    <row r="102" spans="1:11" x14ac:dyDescent="0.25">
      <c r="A102" s="201"/>
      <c r="B102" s="203"/>
      <c r="C102" s="203"/>
      <c r="D102" s="203"/>
      <c r="E102" s="203"/>
      <c r="F102" s="203"/>
      <c r="G102" s="203"/>
      <c r="H102" s="203"/>
      <c r="I102" s="203"/>
      <c r="J102" s="203"/>
      <c r="K102" s="203"/>
    </row>
    <row r="103" spans="1:11" x14ac:dyDescent="0.25">
      <c r="A103" s="201"/>
      <c r="B103" s="203"/>
      <c r="C103" s="203"/>
      <c r="D103" s="203"/>
      <c r="E103" s="203"/>
      <c r="F103" s="203"/>
      <c r="G103" s="203"/>
      <c r="H103" s="203"/>
      <c r="I103" s="203"/>
      <c r="J103" s="203"/>
      <c r="K103" s="203"/>
    </row>
    <row r="104" spans="1:11" x14ac:dyDescent="0.25">
      <c r="A104" s="201"/>
      <c r="B104" s="203"/>
      <c r="C104" s="203"/>
      <c r="D104" s="203"/>
      <c r="E104" s="203"/>
      <c r="F104" s="203"/>
      <c r="G104" s="203"/>
      <c r="H104" s="203"/>
      <c r="I104" s="203"/>
      <c r="J104" s="203"/>
      <c r="K104" s="203"/>
    </row>
    <row r="105" spans="1:11" x14ac:dyDescent="0.25">
      <c r="A105" s="204"/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</row>
    <row r="106" spans="1:11" x14ac:dyDescent="0.25">
      <c r="A106" s="204"/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</row>
    <row r="107" spans="1:11" x14ac:dyDescent="0.25">
      <c r="A107" s="204"/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</row>
    <row r="108" spans="1:11" x14ac:dyDescent="0.25">
      <c r="A108" s="204"/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</row>
    <row r="109" spans="1:11" x14ac:dyDescent="0.25">
      <c r="A109" s="204"/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</row>
    <row r="110" spans="1:11" x14ac:dyDescent="0.25">
      <c r="A110" s="204"/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</row>
    <row r="111" spans="1:11" x14ac:dyDescent="0.25">
      <c r="A111" s="204"/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</row>
    <row r="112" spans="1:11" x14ac:dyDescent="0.25">
      <c r="A112" s="204"/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</row>
    <row r="113" spans="1:11" x14ac:dyDescent="0.25">
      <c r="A113" s="204"/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</row>
    <row r="114" spans="1:11" x14ac:dyDescent="0.25">
      <c r="A114" s="204"/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</row>
    <row r="115" spans="1:11" x14ac:dyDescent="0.25">
      <c r="A115" s="204"/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</row>
    <row r="116" spans="1:11" x14ac:dyDescent="0.25">
      <c r="A116" s="204"/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</row>
    <row r="117" spans="1:11" x14ac:dyDescent="0.25">
      <c r="A117" s="204"/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</row>
    <row r="118" spans="1:11" x14ac:dyDescent="0.25">
      <c r="A118" s="204"/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</row>
    <row r="119" spans="1:11" x14ac:dyDescent="0.25">
      <c r="A119" s="204"/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</row>
    <row r="120" spans="1:11" x14ac:dyDescent="0.25">
      <c r="A120" s="204"/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</row>
    <row r="121" spans="1:11" x14ac:dyDescent="0.25">
      <c r="A121" s="204"/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</row>
    <row r="122" spans="1:11" x14ac:dyDescent="0.25">
      <c r="A122" s="204"/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</row>
    <row r="123" spans="1:11" x14ac:dyDescent="0.25">
      <c r="A123" s="204"/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</row>
    <row r="124" spans="1:11" x14ac:dyDescent="0.25">
      <c r="A124" s="204"/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</row>
    <row r="125" spans="1:11" x14ac:dyDescent="0.25">
      <c r="A125" s="204"/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</row>
    <row r="126" spans="1:11" x14ac:dyDescent="0.25">
      <c r="A126" s="204"/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</row>
    <row r="127" spans="1:11" x14ac:dyDescent="0.25">
      <c r="A127" s="204"/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</row>
    <row r="128" spans="1:11" x14ac:dyDescent="0.25">
      <c r="A128" s="204"/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</row>
    <row r="129" spans="1:11" x14ac:dyDescent="0.25">
      <c r="A129" s="204"/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</row>
    <row r="130" spans="1:11" x14ac:dyDescent="0.25">
      <c r="A130" s="204"/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</row>
    <row r="131" spans="1:11" x14ac:dyDescent="0.25">
      <c r="A131" s="204"/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</row>
    <row r="132" spans="1:11" x14ac:dyDescent="0.25">
      <c r="A132" s="204"/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</row>
    <row r="133" spans="1:11" x14ac:dyDescent="0.25">
      <c r="A133" s="204"/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</row>
    <row r="134" spans="1:11" x14ac:dyDescent="0.25">
      <c r="A134" s="204"/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</row>
    <row r="135" spans="1:11" x14ac:dyDescent="0.25">
      <c r="A135" s="204"/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</row>
    <row r="136" spans="1:11" x14ac:dyDescent="0.25">
      <c r="A136" s="204"/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</row>
    <row r="137" spans="1:11" x14ac:dyDescent="0.25">
      <c r="A137" s="204"/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</row>
    <row r="138" spans="1:11" x14ac:dyDescent="0.25">
      <c r="A138" s="204"/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</row>
    <row r="139" spans="1:11" x14ac:dyDescent="0.25">
      <c r="A139" s="204"/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</row>
    <row r="140" spans="1:11" x14ac:dyDescent="0.25">
      <c r="A140" s="204"/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</row>
    <row r="141" spans="1:11" x14ac:dyDescent="0.25">
      <c r="A141" s="204"/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</row>
    <row r="142" spans="1:11" x14ac:dyDescent="0.25">
      <c r="A142" s="204"/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</row>
    <row r="143" spans="1:11" x14ac:dyDescent="0.25">
      <c r="A143" s="204"/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</row>
    <row r="144" spans="1:11" x14ac:dyDescent="0.25">
      <c r="A144" s="204"/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</row>
    <row r="145" spans="1:11" x14ac:dyDescent="0.25">
      <c r="A145" s="204"/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</row>
    <row r="146" spans="1:11" x14ac:dyDescent="0.25">
      <c r="A146" s="204"/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</row>
    <row r="147" spans="1:11" x14ac:dyDescent="0.25">
      <c r="A147" s="204"/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</row>
    <row r="148" spans="1:11" x14ac:dyDescent="0.25">
      <c r="A148" s="204"/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</row>
    <row r="149" spans="1:11" x14ac:dyDescent="0.25">
      <c r="A149" s="204"/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</row>
    <row r="150" spans="1:11" x14ac:dyDescent="0.25">
      <c r="A150" s="204"/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</row>
    <row r="151" spans="1:11" x14ac:dyDescent="0.25">
      <c r="A151" s="204"/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</row>
    <row r="152" spans="1:11" x14ac:dyDescent="0.25">
      <c r="A152" s="204"/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</row>
    <row r="153" spans="1:11" x14ac:dyDescent="0.25">
      <c r="A153" s="204"/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</row>
    <row r="154" spans="1:11" x14ac:dyDescent="0.25">
      <c r="A154" s="204"/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</row>
    <row r="155" spans="1:11" x14ac:dyDescent="0.25">
      <c r="A155" s="204"/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</row>
    <row r="156" spans="1:11" x14ac:dyDescent="0.25">
      <c r="A156" s="204"/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</row>
    <row r="157" spans="1:11" x14ac:dyDescent="0.25">
      <c r="A157" s="204"/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</row>
    <row r="158" spans="1:11" x14ac:dyDescent="0.25">
      <c r="A158" s="204"/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</row>
    <row r="159" spans="1:11" x14ac:dyDescent="0.25">
      <c r="A159" s="204"/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</row>
    <row r="160" spans="1:11" x14ac:dyDescent="0.25">
      <c r="A160" s="204"/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</row>
    <row r="161" spans="1:11" x14ac:dyDescent="0.25">
      <c r="A161" s="204"/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</row>
    <row r="162" spans="1:11" x14ac:dyDescent="0.25">
      <c r="A162" s="204"/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</row>
    <row r="163" spans="1:11" x14ac:dyDescent="0.25">
      <c r="A163" s="204"/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</row>
    <row r="164" spans="1:11" x14ac:dyDescent="0.25">
      <c r="A164" s="204"/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</row>
    <row r="165" spans="1:11" x14ac:dyDescent="0.25">
      <c r="A165" s="204"/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</row>
    <row r="166" spans="1:11" x14ac:dyDescent="0.25">
      <c r="A166" s="204"/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</row>
    <row r="167" spans="1:11" x14ac:dyDescent="0.25">
      <c r="A167" s="204"/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</row>
    <row r="168" spans="1:11" x14ac:dyDescent="0.25">
      <c r="A168" s="204"/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</row>
    <row r="169" spans="1:11" x14ac:dyDescent="0.25">
      <c r="A169" s="204"/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</row>
    <row r="170" spans="1:11" x14ac:dyDescent="0.25">
      <c r="A170" s="204"/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</row>
    <row r="171" spans="1:11" x14ac:dyDescent="0.25">
      <c r="A171" s="204"/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</row>
    <row r="172" spans="1:11" x14ac:dyDescent="0.25">
      <c r="A172" s="204"/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</row>
    <row r="173" spans="1:11" x14ac:dyDescent="0.25">
      <c r="A173" s="204"/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</row>
    <row r="174" spans="1:11" x14ac:dyDescent="0.25">
      <c r="A174" s="204"/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</row>
    <row r="175" spans="1:11" x14ac:dyDescent="0.25">
      <c r="A175" s="204"/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</row>
  </sheetData>
  <mergeCells count="37">
    <mergeCell ref="H8:H9"/>
    <mergeCell ref="I8:I9"/>
    <mergeCell ref="J8:K8"/>
    <mergeCell ref="A11:A20"/>
    <mergeCell ref="A8:A9"/>
    <mergeCell ref="B8:B9"/>
    <mergeCell ref="C8:C9"/>
    <mergeCell ref="D8:F8"/>
    <mergeCell ref="G8:G9"/>
    <mergeCell ref="G1:K1"/>
    <mergeCell ref="G2:K2"/>
    <mergeCell ref="G3:K3"/>
    <mergeCell ref="A5:K5"/>
    <mergeCell ref="A6:K6"/>
    <mergeCell ref="B11:B20"/>
    <mergeCell ref="A34:A35"/>
    <mergeCell ref="B34:B35"/>
    <mergeCell ref="A38:A40"/>
    <mergeCell ref="B38:B40"/>
    <mergeCell ref="A21:A31"/>
    <mergeCell ref="B21:B31"/>
    <mergeCell ref="A41:A43"/>
    <mergeCell ref="B41:B43"/>
    <mergeCell ref="A44:A45"/>
    <mergeCell ref="B44:B45"/>
    <mergeCell ref="A46:A48"/>
    <mergeCell ref="B46:B48"/>
    <mergeCell ref="A49:A52"/>
    <mergeCell ref="B49:B52"/>
    <mergeCell ref="A64:A65"/>
    <mergeCell ref="B64:B65"/>
    <mergeCell ref="A54:A56"/>
    <mergeCell ref="B54:B56"/>
    <mergeCell ref="A58:A60"/>
    <mergeCell ref="B58:B60"/>
    <mergeCell ref="A61:A62"/>
    <mergeCell ref="B61:B62"/>
  </mergeCells>
  <pageMargins left="0.39370078740157483" right="0.39370078740157483" top="0.39370078740157483" bottom="0.39370078740157483" header="0.19685039370078741" footer="0.19685039370078741"/>
  <pageSetup paperSize="9" scale="85" fitToWidth="0" fitToHeight="0" orientation="landscape" r:id="rId1"/>
  <headerFooter differentFirst="1" alignWithMargins="0">
    <oddHeader>&amp;C&amp;"Times New Roman,обычный"&amp;8&amp;P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5"/>
  <sheetViews>
    <sheetView zoomScale="80" zoomScaleNormal="80" zoomScaleSheetLayoutView="80" workbookViewId="0">
      <selection activeCell="A9" sqref="A9:H83"/>
    </sheetView>
  </sheetViews>
  <sheetFormatPr defaultColWidth="26.5546875" defaultRowHeight="16.8" x14ac:dyDescent="0.25"/>
  <cols>
    <col min="1" max="1" width="8" style="219" customWidth="1"/>
    <col min="2" max="2" width="36.109375" style="220" customWidth="1"/>
    <col min="3" max="3" width="28.44140625" style="148" customWidth="1"/>
    <col min="4" max="4" width="16.88671875" style="148" customWidth="1"/>
    <col min="5" max="5" width="17.109375" style="148" customWidth="1"/>
    <col min="6" max="6" width="11.6640625" style="148" customWidth="1"/>
    <col min="7" max="7" width="12.109375" style="148" customWidth="1"/>
    <col min="8" max="8" width="12.33203125" style="148" customWidth="1"/>
    <col min="9" max="16384" width="26.5546875" style="148"/>
  </cols>
  <sheetData>
    <row r="1" spans="1:11" ht="15" customHeight="1" x14ac:dyDescent="0.25">
      <c r="E1" s="341" t="s">
        <v>210</v>
      </c>
      <c r="F1" s="341"/>
      <c r="G1" s="341"/>
      <c r="H1" s="341"/>
    </row>
    <row r="2" spans="1:11" ht="15" customHeight="1" x14ac:dyDescent="0.25">
      <c r="E2" s="341" t="s">
        <v>5</v>
      </c>
      <c r="F2" s="341"/>
      <c r="G2" s="341"/>
      <c r="H2" s="341"/>
    </row>
    <row r="3" spans="1:11" ht="15" customHeight="1" x14ac:dyDescent="0.25">
      <c r="E3" s="341" t="s">
        <v>6</v>
      </c>
      <c r="F3" s="341"/>
      <c r="G3" s="341"/>
      <c r="H3" s="341"/>
    </row>
    <row r="4" spans="1:11" ht="14.4" customHeight="1" x14ac:dyDescent="0.25"/>
    <row r="5" spans="1:11" ht="67.8" customHeight="1" x14ac:dyDescent="0.25">
      <c r="A5" s="350" t="s">
        <v>161</v>
      </c>
      <c r="B5" s="350"/>
      <c r="C5" s="350"/>
      <c r="D5" s="350"/>
      <c r="E5" s="350"/>
      <c r="F5" s="350"/>
      <c r="G5" s="350"/>
      <c r="H5" s="350"/>
      <c r="I5" s="165"/>
    </row>
    <row r="6" spans="1:11" ht="21.75" customHeight="1" x14ac:dyDescent="0.25">
      <c r="A6" s="350" t="s">
        <v>378</v>
      </c>
      <c r="B6" s="350"/>
      <c r="C6" s="350"/>
      <c r="D6" s="350"/>
      <c r="E6" s="350"/>
      <c r="F6" s="350"/>
      <c r="G6" s="350"/>
      <c r="H6" s="350"/>
    </row>
    <row r="7" spans="1:11" ht="9.6" customHeight="1" x14ac:dyDescent="0.25">
      <c r="A7" s="149"/>
      <c r="B7" s="221"/>
      <c r="C7" s="149"/>
      <c r="D7" s="149"/>
      <c r="E7" s="149"/>
      <c r="F7" s="149"/>
      <c r="G7" s="149"/>
      <c r="H7" s="149"/>
    </row>
    <row r="8" spans="1:11" ht="15" customHeight="1" thickBot="1" x14ac:dyDescent="0.3">
      <c r="G8" s="349" t="s">
        <v>172</v>
      </c>
      <c r="H8" s="349"/>
    </row>
    <row r="9" spans="1:11" ht="21" customHeight="1" x14ac:dyDescent="0.25">
      <c r="A9" s="353" t="s">
        <v>8</v>
      </c>
      <c r="B9" s="355" t="s">
        <v>88</v>
      </c>
      <c r="C9" s="357" t="s">
        <v>31</v>
      </c>
      <c r="D9" s="357" t="s">
        <v>129</v>
      </c>
      <c r="E9" s="357"/>
      <c r="F9" s="357" t="s">
        <v>267</v>
      </c>
      <c r="G9" s="357" t="s">
        <v>130</v>
      </c>
      <c r="H9" s="358" t="s">
        <v>91</v>
      </c>
    </row>
    <row r="10" spans="1:11" ht="72.75" customHeight="1" x14ac:dyDescent="0.25">
      <c r="A10" s="354"/>
      <c r="B10" s="356"/>
      <c r="C10" s="284"/>
      <c r="D10" s="266" t="s">
        <v>162</v>
      </c>
      <c r="E10" s="266" t="s">
        <v>381</v>
      </c>
      <c r="F10" s="284"/>
      <c r="G10" s="284"/>
      <c r="H10" s="359"/>
    </row>
    <row r="11" spans="1:11" ht="15" customHeight="1" thickBot="1" x14ac:dyDescent="0.3">
      <c r="A11" s="222">
        <v>1</v>
      </c>
      <c r="B11" s="150">
        <v>2</v>
      </c>
      <c r="C11" s="150">
        <v>3</v>
      </c>
      <c r="D11" s="150">
        <v>4</v>
      </c>
      <c r="E11" s="150">
        <v>5</v>
      </c>
      <c r="F11" s="150">
        <v>6</v>
      </c>
      <c r="G11" s="223">
        <v>7</v>
      </c>
      <c r="H11" s="224">
        <v>8</v>
      </c>
      <c r="I11" s="225"/>
      <c r="J11" s="225"/>
    </row>
    <row r="12" spans="1:11" ht="27.75" customHeight="1" x14ac:dyDescent="0.25">
      <c r="A12" s="360"/>
      <c r="B12" s="361" t="s">
        <v>90</v>
      </c>
      <c r="C12" s="226" t="s">
        <v>30</v>
      </c>
      <c r="D12" s="151">
        <f>D13+D15+D16</f>
        <v>2679.2743100000002</v>
      </c>
      <c r="E12" s="151">
        <f>E13+E15+E16</f>
        <v>3221.5175299999996</v>
      </c>
      <c r="F12" s="151">
        <f>F13+F15+F16</f>
        <v>1782.17085</v>
      </c>
      <c r="G12" s="151">
        <f>G13+G15+G16</f>
        <v>1746.5383700000002</v>
      </c>
      <c r="H12" s="227">
        <f>H13+H15+H16</f>
        <v>847.14437000000009</v>
      </c>
      <c r="I12" s="228"/>
      <c r="J12" s="229"/>
      <c r="K12" s="165"/>
    </row>
    <row r="13" spans="1:11" ht="24.75" customHeight="1" x14ac:dyDescent="0.25">
      <c r="A13" s="351"/>
      <c r="B13" s="362"/>
      <c r="C13" s="230" t="s">
        <v>114</v>
      </c>
      <c r="D13" s="152">
        <f>D18+D47+D75</f>
        <v>166.63947999999999</v>
      </c>
      <c r="E13" s="152">
        <f>E18+E47+E75</f>
        <v>147.78765999999999</v>
      </c>
      <c r="F13" s="152">
        <f>F18+F75</f>
        <v>25.69285</v>
      </c>
      <c r="G13" s="152">
        <f>G18+G75</f>
        <v>24.90137</v>
      </c>
      <c r="H13" s="231">
        <f>H18+H75</f>
        <v>24.90137</v>
      </c>
      <c r="I13" s="232"/>
      <c r="J13" s="232"/>
    </row>
    <row r="14" spans="1:11" ht="81.599999999999994" customHeight="1" x14ac:dyDescent="0.25">
      <c r="A14" s="351"/>
      <c r="B14" s="362"/>
      <c r="C14" s="233" t="s">
        <v>279</v>
      </c>
      <c r="D14" s="152">
        <v>25</v>
      </c>
      <c r="E14" s="152">
        <v>25</v>
      </c>
      <c r="F14" s="152">
        <v>0</v>
      </c>
      <c r="G14" s="152">
        <v>0</v>
      </c>
      <c r="H14" s="231">
        <v>0</v>
      </c>
      <c r="I14" s="232"/>
      <c r="J14" s="232"/>
    </row>
    <row r="15" spans="1:11" ht="35.25" customHeight="1" x14ac:dyDescent="0.25">
      <c r="A15" s="351"/>
      <c r="B15" s="362"/>
      <c r="C15" s="268" t="s">
        <v>115</v>
      </c>
      <c r="D15" s="153">
        <f>D76+D49</f>
        <v>12.91596</v>
      </c>
      <c r="E15" s="153">
        <f>E76+E49</f>
        <v>10.821</v>
      </c>
      <c r="F15" s="153">
        <f>F76</f>
        <v>2.74</v>
      </c>
      <c r="G15" s="153">
        <f>G76</f>
        <v>2.74</v>
      </c>
      <c r="H15" s="234">
        <f>H76</f>
        <v>2.74</v>
      </c>
      <c r="I15" s="232"/>
      <c r="J15" s="232"/>
    </row>
    <row r="16" spans="1:11" ht="24.75" customHeight="1" x14ac:dyDescent="0.25">
      <c r="A16" s="351"/>
      <c r="B16" s="362"/>
      <c r="C16" s="278" t="s">
        <v>116</v>
      </c>
      <c r="D16" s="154">
        <f>D19+D50+D77</f>
        <v>2499.7188700000002</v>
      </c>
      <c r="E16" s="154">
        <f>E19+E50+E77</f>
        <v>3062.9088699999998</v>
      </c>
      <c r="F16" s="154">
        <f>F19+F50+F77</f>
        <v>1753.7380000000001</v>
      </c>
      <c r="G16" s="154">
        <f>G19+G50+G77</f>
        <v>1718.8970000000002</v>
      </c>
      <c r="H16" s="235">
        <f>H19+H50+H77</f>
        <v>819.50300000000004</v>
      </c>
      <c r="I16" s="232"/>
      <c r="J16" s="232"/>
    </row>
    <row r="17" spans="1:10" ht="26.25" customHeight="1" x14ac:dyDescent="0.25">
      <c r="A17" s="363" t="s">
        <v>11</v>
      </c>
      <c r="B17" s="287" t="s">
        <v>101</v>
      </c>
      <c r="C17" s="236" t="s">
        <v>30</v>
      </c>
      <c r="D17" s="141">
        <f>SUM(D18:D19)</f>
        <v>1241.22966</v>
      </c>
      <c r="E17" s="141">
        <f>SUM(E18:E19)</f>
        <v>1241.22966</v>
      </c>
      <c r="F17" s="141">
        <f>SUM(F18:F19)</f>
        <v>719.01284999999996</v>
      </c>
      <c r="G17" s="141">
        <f>SUM(G18:G19)</f>
        <v>718.22136999999998</v>
      </c>
      <c r="H17" s="237">
        <f>SUM(H18:H19)</f>
        <v>303.82137</v>
      </c>
      <c r="I17" s="238"/>
      <c r="J17" s="238"/>
    </row>
    <row r="18" spans="1:10" ht="23.25" customHeight="1" x14ac:dyDescent="0.25">
      <c r="A18" s="363"/>
      <c r="B18" s="287"/>
      <c r="C18" s="270" t="s">
        <v>114</v>
      </c>
      <c r="D18" s="153">
        <f>D31+D29</f>
        <v>8.2496599999999987</v>
      </c>
      <c r="E18" s="153">
        <f>E31+E29</f>
        <v>8.2496599999999987</v>
      </c>
      <c r="F18" s="153">
        <f>F31</f>
        <v>2.9928499999999998</v>
      </c>
      <c r="G18" s="153">
        <f>G31</f>
        <v>2.2013699999999998</v>
      </c>
      <c r="H18" s="234">
        <f>H31</f>
        <v>2.2013699999999998</v>
      </c>
      <c r="I18" s="232"/>
      <c r="J18" s="232"/>
    </row>
    <row r="19" spans="1:10" ht="23.25" customHeight="1" x14ac:dyDescent="0.25">
      <c r="A19" s="363"/>
      <c r="B19" s="287"/>
      <c r="C19" s="239" t="s">
        <v>116</v>
      </c>
      <c r="D19" s="154">
        <f>D22</f>
        <v>1232.98</v>
      </c>
      <c r="E19" s="154">
        <f>E22</f>
        <v>1232.98</v>
      </c>
      <c r="F19" s="154">
        <f>F22</f>
        <v>716.02</v>
      </c>
      <c r="G19" s="154">
        <f>G22</f>
        <v>716.02</v>
      </c>
      <c r="H19" s="235">
        <f>H22</f>
        <v>301.62</v>
      </c>
      <c r="I19" s="232"/>
      <c r="J19" s="232"/>
    </row>
    <row r="20" spans="1:10" ht="18" customHeight="1" x14ac:dyDescent="0.25">
      <c r="A20" s="279"/>
      <c r="B20" s="124" t="s">
        <v>273</v>
      </c>
      <c r="C20" s="276"/>
      <c r="D20" s="155"/>
      <c r="E20" s="155"/>
      <c r="F20" s="155"/>
      <c r="G20" s="155"/>
      <c r="H20" s="240"/>
      <c r="I20" s="232"/>
      <c r="J20" s="232"/>
    </row>
    <row r="21" spans="1:10" ht="25.5" customHeight="1" x14ac:dyDescent="0.25">
      <c r="A21" s="351" t="s">
        <v>13</v>
      </c>
      <c r="B21" s="352" t="s">
        <v>274</v>
      </c>
      <c r="C21" s="267" t="s">
        <v>30</v>
      </c>
      <c r="D21" s="141">
        <f>SUM(D22:D22)</f>
        <v>1232.98</v>
      </c>
      <c r="E21" s="141">
        <f>SUM(E22:E22)</f>
        <v>1232.98</v>
      </c>
      <c r="F21" s="141">
        <f>F22</f>
        <v>716.02</v>
      </c>
      <c r="G21" s="141">
        <f t="shared" ref="G21:H21" si="0">G22</f>
        <v>716.02</v>
      </c>
      <c r="H21" s="237">
        <f t="shared" si="0"/>
        <v>301.62</v>
      </c>
      <c r="I21" s="238"/>
      <c r="J21" s="238"/>
    </row>
    <row r="22" spans="1:10" ht="25.5" customHeight="1" x14ac:dyDescent="0.25">
      <c r="A22" s="351"/>
      <c r="B22" s="352"/>
      <c r="C22" s="278" t="s">
        <v>116</v>
      </c>
      <c r="D22" s="154">
        <f>D25+D27</f>
        <v>1232.98</v>
      </c>
      <c r="E22" s="154">
        <f>E25+E27</f>
        <v>1232.98</v>
      </c>
      <c r="F22" s="154">
        <f t="shared" ref="F22:H22" si="1">F25+F27</f>
        <v>716.02</v>
      </c>
      <c r="G22" s="154">
        <f t="shared" si="1"/>
        <v>716.02</v>
      </c>
      <c r="H22" s="235">
        <f t="shared" si="1"/>
        <v>301.62</v>
      </c>
      <c r="I22" s="232"/>
      <c r="J22" s="232"/>
    </row>
    <row r="23" spans="1:10" ht="18" customHeight="1" x14ac:dyDescent="0.25">
      <c r="A23" s="272"/>
      <c r="B23" s="124" t="s">
        <v>201</v>
      </c>
      <c r="C23" s="124"/>
      <c r="D23" s="124"/>
      <c r="E23" s="124"/>
      <c r="F23" s="124"/>
      <c r="G23" s="124"/>
      <c r="H23" s="241"/>
      <c r="I23" s="232"/>
      <c r="J23" s="232"/>
    </row>
    <row r="24" spans="1:10" ht="25.5" customHeight="1" x14ac:dyDescent="0.25">
      <c r="A24" s="364" t="s">
        <v>16</v>
      </c>
      <c r="B24" s="366" t="s">
        <v>280</v>
      </c>
      <c r="C24" s="267" t="s">
        <v>30</v>
      </c>
      <c r="D24" s="141">
        <f>D25</f>
        <v>1191.98</v>
      </c>
      <c r="E24" s="141">
        <f>E25</f>
        <v>1191.98</v>
      </c>
      <c r="F24" s="141">
        <f>F25</f>
        <v>713.4</v>
      </c>
      <c r="G24" s="141">
        <f>G25</f>
        <v>713.4</v>
      </c>
      <c r="H24" s="237">
        <f>H25</f>
        <v>299</v>
      </c>
      <c r="I24" s="232"/>
      <c r="J24" s="232"/>
    </row>
    <row r="25" spans="1:10" ht="21.75" customHeight="1" x14ac:dyDescent="0.25">
      <c r="A25" s="365"/>
      <c r="B25" s="367"/>
      <c r="C25" s="278" t="s">
        <v>116</v>
      </c>
      <c r="D25" s="154">
        <v>1191.98</v>
      </c>
      <c r="E25" s="154">
        <f>D25</f>
        <v>1191.98</v>
      </c>
      <c r="F25" s="154">
        <f>845.8-F65</f>
        <v>713.4</v>
      </c>
      <c r="G25" s="154">
        <f>F25</f>
        <v>713.4</v>
      </c>
      <c r="H25" s="235">
        <f>329.9-H65</f>
        <v>299</v>
      </c>
      <c r="I25" s="232"/>
      <c r="J25" s="232"/>
    </row>
    <row r="26" spans="1:10" ht="27" customHeight="1" x14ac:dyDescent="0.25">
      <c r="A26" s="364" t="s">
        <v>17</v>
      </c>
      <c r="B26" s="366" t="s">
        <v>283</v>
      </c>
      <c r="C26" s="267" t="s">
        <v>30</v>
      </c>
      <c r="D26" s="141">
        <f>D27</f>
        <v>41</v>
      </c>
      <c r="E26" s="141">
        <f>E27</f>
        <v>41</v>
      </c>
      <c r="F26" s="141">
        <f>F27</f>
        <v>2.62</v>
      </c>
      <c r="G26" s="141">
        <f>G27</f>
        <v>2.62</v>
      </c>
      <c r="H26" s="237">
        <f>H27</f>
        <v>2.62</v>
      </c>
      <c r="I26" s="232"/>
      <c r="J26" s="232"/>
    </row>
    <row r="27" spans="1:10" ht="22.2" customHeight="1" x14ac:dyDescent="0.25">
      <c r="A27" s="365"/>
      <c r="B27" s="367"/>
      <c r="C27" s="278" t="s">
        <v>116</v>
      </c>
      <c r="D27" s="154">
        <v>41</v>
      </c>
      <c r="E27" s="154">
        <f>D27</f>
        <v>41</v>
      </c>
      <c r="F27" s="156">
        <v>2.62</v>
      </c>
      <c r="G27" s="156">
        <v>2.62</v>
      </c>
      <c r="H27" s="242">
        <v>2.62</v>
      </c>
      <c r="I27" s="232"/>
      <c r="J27" s="232"/>
    </row>
    <row r="28" spans="1:10" s="244" customFormat="1" ht="33" customHeight="1" x14ac:dyDescent="0.25">
      <c r="A28" s="364" t="s">
        <v>121</v>
      </c>
      <c r="B28" s="368" t="s">
        <v>139</v>
      </c>
      <c r="C28" s="267" t="s">
        <v>30</v>
      </c>
      <c r="D28" s="141">
        <f>D29</f>
        <v>2</v>
      </c>
      <c r="E28" s="141">
        <f>E29</f>
        <v>2</v>
      </c>
      <c r="F28" s="141">
        <f>F29</f>
        <v>2.45845</v>
      </c>
      <c r="G28" s="141">
        <f>G29</f>
        <v>1.6968199999999998</v>
      </c>
      <c r="H28" s="237">
        <f>H29</f>
        <v>1.6968199999999998</v>
      </c>
      <c r="I28" s="243"/>
      <c r="J28" s="243"/>
    </row>
    <row r="29" spans="1:10" s="246" customFormat="1" ht="32.25" customHeight="1" x14ac:dyDescent="0.25">
      <c r="A29" s="365"/>
      <c r="B29" s="369"/>
      <c r="C29" s="278" t="s">
        <v>114</v>
      </c>
      <c r="D29" s="154">
        <f>[1]прил.13!D32</f>
        <v>2</v>
      </c>
      <c r="E29" s="154">
        <f>[1]прил.13!F32</f>
        <v>2</v>
      </c>
      <c r="F29" s="154">
        <f t="shared" ref="F29:H29" si="2">F32+F34+F36+F38+F40+F42</f>
        <v>2.45845</v>
      </c>
      <c r="G29" s="154">
        <f t="shared" si="2"/>
        <v>1.6968199999999998</v>
      </c>
      <c r="H29" s="235">
        <f t="shared" si="2"/>
        <v>1.6968199999999998</v>
      </c>
      <c r="I29" s="245"/>
      <c r="J29" s="245"/>
    </row>
    <row r="30" spans="1:10" s="244" customFormat="1" ht="33" customHeight="1" x14ac:dyDescent="0.25">
      <c r="A30" s="364" t="s">
        <v>122</v>
      </c>
      <c r="B30" s="368" t="s">
        <v>275</v>
      </c>
      <c r="C30" s="267" t="s">
        <v>30</v>
      </c>
      <c r="D30" s="141">
        <f>D31</f>
        <v>6.2496599999999995</v>
      </c>
      <c r="E30" s="141">
        <f>E31</f>
        <v>6.2496599999999995</v>
      </c>
      <c r="F30" s="141">
        <f>F31</f>
        <v>2.9928499999999998</v>
      </c>
      <c r="G30" s="141">
        <f>G31</f>
        <v>2.2013699999999998</v>
      </c>
      <c r="H30" s="237">
        <f>H31</f>
        <v>2.2013699999999998</v>
      </c>
      <c r="I30" s="243"/>
      <c r="J30" s="243"/>
    </row>
    <row r="31" spans="1:10" s="246" customFormat="1" ht="32.25" customHeight="1" x14ac:dyDescent="0.25">
      <c r="A31" s="365"/>
      <c r="B31" s="369"/>
      <c r="C31" s="278" t="s">
        <v>114</v>
      </c>
      <c r="D31" s="154">
        <f>D34+D36+D38+D40+D42+D44</f>
        <v>6.2496599999999995</v>
      </c>
      <c r="E31" s="154">
        <f>E34+E36+E38+E40+E42+E44</f>
        <v>6.2496599999999995</v>
      </c>
      <c r="F31" s="154">
        <f t="shared" ref="F31:H31" si="3">F34+F36+F38+F40+F42+F44</f>
        <v>2.9928499999999998</v>
      </c>
      <c r="G31" s="154">
        <f t="shared" si="3"/>
        <v>2.2013699999999998</v>
      </c>
      <c r="H31" s="235">
        <f t="shared" si="3"/>
        <v>2.2013699999999998</v>
      </c>
      <c r="I31" s="245"/>
      <c r="J31" s="245"/>
    </row>
    <row r="32" spans="1:10" s="165" customFormat="1" ht="18" customHeight="1" x14ac:dyDescent="0.25">
      <c r="A32" s="277"/>
      <c r="B32" s="278" t="s">
        <v>201</v>
      </c>
      <c r="C32" s="275"/>
      <c r="D32" s="155"/>
      <c r="E32" s="155"/>
      <c r="F32" s="155"/>
      <c r="G32" s="155"/>
      <c r="H32" s="240"/>
      <c r="I32" s="232"/>
      <c r="J32" s="232"/>
    </row>
    <row r="33" spans="1:11" ht="20.25" customHeight="1" x14ac:dyDescent="0.25">
      <c r="A33" s="351" t="s">
        <v>123</v>
      </c>
      <c r="B33" s="352" t="s">
        <v>143</v>
      </c>
      <c r="C33" s="267" t="s">
        <v>30</v>
      </c>
      <c r="D33" s="141">
        <f>D34</f>
        <v>0.45</v>
      </c>
      <c r="E33" s="141">
        <f>E34</f>
        <v>0.45</v>
      </c>
      <c r="F33" s="141">
        <f>F34</f>
        <v>0.15454999999999999</v>
      </c>
      <c r="G33" s="141">
        <f>G34</f>
        <v>0.15454999999999999</v>
      </c>
      <c r="H33" s="237">
        <f>H34</f>
        <v>0.15454999999999999</v>
      </c>
      <c r="I33" s="232"/>
      <c r="J33" s="232"/>
    </row>
    <row r="34" spans="1:11" ht="20.25" customHeight="1" x14ac:dyDescent="0.25">
      <c r="A34" s="364"/>
      <c r="B34" s="368"/>
      <c r="C34" s="275" t="s">
        <v>114</v>
      </c>
      <c r="D34" s="156">
        <v>0.45</v>
      </c>
      <c r="E34" s="156">
        <v>0.45</v>
      </c>
      <c r="F34" s="156">
        <v>0.15454999999999999</v>
      </c>
      <c r="G34" s="156">
        <v>0.15454999999999999</v>
      </c>
      <c r="H34" s="242">
        <v>0.15454999999999999</v>
      </c>
      <c r="I34" s="232"/>
      <c r="J34" s="232"/>
    </row>
    <row r="35" spans="1:11" ht="20.25" customHeight="1" x14ac:dyDescent="0.25">
      <c r="A35" s="351" t="s">
        <v>124</v>
      </c>
      <c r="B35" s="352" t="s">
        <v>276</v>
      </c>
      <c r="C35" s="267" t="s">
        <v>30</v>
      </c>
      <c r="D35" s="141">
        <f>D36</f>
        <v>1.5135799999999999</v>
      </c>
      <c r="E35" s="141">
        <f>E36</f>
        <v>1.5135799999999999</v>
      </c>
      <c r="F35" s="141">
        <f>F36</f>
        <v>0.74680000000000002</v>
      </c>
      <c r="G35" s="141">
        <f>G36</f>
        <v>0.74680000000000002</v>
      </c>
      <c r="H35" s="237">
        <f>H36</f>
        <v>0.74680000000000002</v>
      </c>
      <c r="I35" s="232"/>
      <c r="J35" s="232"/>
    </row>
    <row r="36" spans="1:11" ht="20.25" customHeight="1" x14ac:dyDescent="0.25">
      <c r="A36" s="364"/>
      <c r="B36" s="368"/>
      <c r="C36" s="275" t="s">
        <v>114</v>
      </c>
      <c r="D36" s="156">
        <v>1.5135799999999999</v>
      </c>
      <c r="E36" s="156">
        <v>1.5135799999999999</v>
      </c>
      <c r="F36" s="156">
        <f>0.6468+0.1</f>
        <v>0.74680000000000002</v>
      </c>
      <c r="G36" s="156">
        <f>0.6468+0.1</f>
        <v>0.74680000000000002</v>
      </c>
      <c r="H36" s="242">
        <f>0.6468+0.1</f>
        <v>0.74680000000000002</v>
      </c>
      <c r="I36" s="232"/>
      <c r="J36" s="232"/>
    </row>
    <row r="37" spans="1:11" ht="20.25" customHeight="1" x14ac:dyDescent="0.25">
      <c r="A37" s="351" t="s">
        <v>125</v>
      </c>
      <c r="B37" s="352" t="s">
        <v>144</v>
      </c>
      <c r="C37" s="267" t="s">
        <v>30</v>
      </c>
      <c r="D37" s="141">
        <f>D38</f>
        <v>0.1</v>
      </c>
      <c r="E37" s="141">
        <f>E38</f>
        <v>0.1</v>
      </c>
      <c r="F37" s="141">
        <f>F38</f>
        <v>0.19997999999999999</v>
      </c>
      <c r="G37" s="141">
        <f>G38</f>
        <v>0.19997999999999999</v>
      </c>
      <c r="H37" s="237">
        <f>H38</f>
        <v>0.19997999999999999</v>
      </c>
      <c r="I37" s="232"/>
      <c r="J37" s="232"/>
    </row>
    <row r="38" spans="1:11" ht="20.25" customHeight="1" x14ac:dyDescent="0.25">
      <c r="A38" s="351"/>
      <c r="B38" s="352"/>
      <c r="C38" s="271" t="s">
        <v>114</v>
      </c>
      <c r="D38" s="156">
        <v>0.1</v>
      </c>
      <c r="E38" s="156">
        <v>0.1</v>
      </c>
      <c r="F38" s="156">
        <v>0.19997999999999999</v>
      </c>
      <c r="G38" s="156">
        <v>0.19997999999999999</v>
      </c>
      <c r="H38" s="242">
        <v>0.19997999999999999</v>
      </c>
      <c r="I38" s="232"/>
      <c r="J38" s="232"/>
    </row>
    <row r="39" spans="1:11" ht="20.25" customHeight="1" x14ac:dyDescent="0.25">
      <c r="A39" s="364" t="s">
        <v>145</v>
      </c>
      <c r="B39" s="368" t="s">
        <v>147</v>
      </c>
      <c r="C39" s="267" t="s">
        <v>30</v>
      </c>
      <c r="D39" s="141">
        <f>D40</f>
        <v>3.20112</v>
      </c>
      <c r="E39" s="141">
        <f>E40</f>
        <v>3.20112</v>
      </c>
      <c r="F39" s="141">
        <f>F40</f>
        <v>1.3571200000000001</v>
      </c>
      <c r="G39" s="141">
        <f>G40</f>
        <v>0.59548999999999996</v>
      </c>
      <c r="H39" s="237">
        <f>H40</f>
        <v>0.59548999999999996</v>
      </c>
      <c r="I39" s="232"/>
      <c r="J39" s="232"/>
    </row>
    <row r="40" spans="1:11" ht="19.2" customHeight="1" x14ac:dyDescent="0.25">
      <c r="A40" s="374"/>
      <c r="B40" s="375"/>
      <c r="C40" s="268" t="s">
        <v>114</v>
      </c>
      <c r="D40" s="156">
        <v>3.20112</v>
      </c>
      <c r="E40" s="156">
        <v>3.20112</v>
      </c>
      <c r="F40" s="156">
        <v>1.3571200000000001</v>
      </c>
      <c r="G40" s="156">
        <v>0.59548999999999996</v>
      </c>
      <c r="H40" s="242">
        <v>0.59548999999999996</v>
      </c>
      <c r="I40" s="232"/>
      <c r="J40" s="232"/>
    </row>
    <row r="41" spans="1:11" ht="20.25" hidden="1" customHeight="1" x14ac:dyDescent="0.25">
      <c r="A41" s="364" t="s">
        <v>237</v>
      </c>
      <c r="B41" s="368" t="s">
        <v>238</v>
      </c>
      <c r="C41" s="267" t="s">
        <v>30</v>
      </c>
      <c r="D41" s="141"/>
      <c r="E41" s="141"/>
      <c r="F41" s="141">
        <f>F42</f>
        <v>0</v>
      </c>
      <c r="G41" s="141">
        <f>G42</f>
        <v>0</v>
      </c>
      <c r="H41" s="237">
        <f>H42</f>
        <v>0</v>
      </c>
      <c r="I41" s="232"/>
      <c r="J41" s="232"/>
    </row>
    <row r="42" spans="1:11" ht="20.25" hidden="1" customHeight="1" x14ac:dyDescent="0.25">
      <c r="A42" s="374"/>
      <c r="B42" s="375"/>
      <c r="C42" s="268" t="s">
        <v>114</v>
      </c>
      <c r="D42" s="156"/>
      <c r="E42" s="156"/>
      <c r="F42" s="156">
        <v>0</v>
      </c>
      <c r="G42" s="156">
        <v>0</v>
      </c>
      <c r="H42" s="242">
        <v>0</v>
      </c>
      <c r="I42" s="232"/>
      <c r="J42" s="232"/>
    </row>
    <row r="43" spans="1:11" ht="24" customHeight="1" x14ac:dyDescent="0.25">
      <c r="A43" s="351" t="s">
        <v>146</v>
      </c>
      <c r="B43" s="352" t="s">
        <v>111</v>
      </c>
      <c r="C43" s="267" t="s">
        <v>30</v>
      </c>
      <c r="D43" s="141">
        <f>D44</f>
        <v>0.98495999999999995</v>
      </c>
      <c r="E43" s="141">
        <f>E44</f>
        <v>0.98495999999999995</v>
      </c>
      <c r="F43" s="141">
        <f>F44</f>
        <v>0.53439999999999999</v>
      </c>
      <c r="G43" s="141">
        <f>G44</f>
        <v>0.50455000000000005</v>
      </c>
      <c r="H43" s="237">
        <f>H44</f>
        <v>0.50455000000000005</v>
      </c>
      <c r="I43" s="232"/>
      <c r="J43" s="232"/>
    </row>
    <row r="44" spans="1:11" ht="24" customHeight="1" x14ac:dyDescent="0.25">
      <c r="A44" s="351"/>
      <c r="B44" s="352"/>
      <c r="C44" s="269" t="s">
        <v>114</v>
      </c>
      <c r="D44" s="157">
        <v>0.98495999999999995</v>
      </c>
      <c r="E44" s="157">
        <v>0.98495999999999995</v>
      </c>
      <c r="F44" s="157">
        <f>0.15+0.0344+0.35</f>
        <v>0.53439999999999999</v>
      </c>
      <c r="G44" s="157">
        <f>0.15+0.0344+0.32015</f>
        <v>0.50455000000000005</v>
      </c>
      <c r="H44" s="412">
        <f>0.15+0.0344+0.32015</f>
        <v>0.50455000000000005</v>
      </c>
      <c r="I44" s="232"/>
      <c r="J44" s="232"/>
    </row>
    <row r="45" spans="1:11" ht="24" customHeight="1" x14ac:dyDescent="0.25">
      <c r="A45" s="277" t="s">
        <v>19</v>
      </c>
      <c r="B45" s="376" t="s">
        <v>20</v>
      </c>
      <c r="C45" s="376"/>
      <c r="D45" s="376"/>
      <c r="E45" s="376"/>
      <c r="F45" s="376"/>
      <c r="G45" s="376"/>
      <c r="H45" s="377"/>
      <c r="I45" s="247"/>
      <c r="J45" s="247"/>
      <c r="K45" s="165"/>
    </row>
    <row r="46" spans="1:11" ht="24" customHeight="1" x14ac:dyDescent="0.25">
      <c r="A46" s="378" t="s">
        <v>21</v>
      </c>
      <c r="B46" s="380" t="s">
        <v>113</v>
      </c>
      <c r="C46" s="267" t="s">
        <v>30</v>
      </c>
      <c r="D46" s="141">
        <f>D50+D49+D47</f>
        <v>1243.481</v>
      </c>
      <c r="E46" s="141">
        <f>E50+E49+E47</f>
        <v>1806.6709999999998</v>
      </c>
      <c r="F46" s="141">
        <f>F50</f>
        <v>993.65899999999999</v>
      </c>
      <c r="G46" s="141">
        <f>G50</f>
        <v>993.65899999999999</v>
      </c>
      <c r="H46" s="237">
        <f>H50</f>
        <v>508.66500000000002</v>
      </c>
      <c r="I46" s="248"/>
      <c r="J46" s="248"/>
    </row>
    <row r="47" spans="1:11" ht="24" customHeight="1" x14ac:dyDescent="0.25">
      <c r="A47" s="374"/>
      <c r="B47" s="381"/>
      <c r="C47" s="268" t="s">
        <v>114</v>
      </c>
      <c r="D47" s="158">
        <f t="shared" ref="D47:H49" si="4">D71</f>
        <v>49.5</v>
      </c>
      <c r="E47" s="158">
        <f t="shared" si="4"/>
        <v>49.5</v>
      </c>
      <c r="F47" s="158">
        <f t="shared" si="4"/>
        <v>0</v>
      </c>
      <c r="G47" s="158">
        <f t="shared" si="4"/>
        <v>0</v>
      </c>
      <c r="H47" s="249">
        <f t="shared" si="4"/>
        <v>0</v>
      </c>
      <c r="I47" s="248"/>
      <c r="J47" s="248"/>
    </row>
    <row r="48" spans="1:11" ht="19.5" customHeight="1" x14ac:dyDescent="0.25">
      <c r="A48" s="374"/>
      <c r="B48" s="381"/>
      <c r="C48" s="268" t="s">
        <v>261</v>
      </c>
      <c r="D48" s="158">
        <f t="shared" si="4"/>
        <v>25</v>
      </c>
      <c r="E48" s="158">
        <f t="shared" si="4"/>
        <v>25</v>
      </c>
      <c r="F48" s="158">
        <f t="shared" si="4"/>
        <v>0</v>
      </c>
      <c r="G48" s="158">
        <f t="shared" si="4"/>
        <v>0</v>
      </c>
      <c r="H48" s="249">
        <f t="shared" si="4"/>
        <v>0</v>
      </c>
      <c r="I48" s="248"/>
      <c r="J48" s="248"/>
    </row>
    <row r="49" spans="1:10" ht="33" customHeight="1" x14ac:dyDescent="0.25">
      <c r="A49" s="374"/>
      <c r="B49" s="381"/>
      <c r="C49" s="268" t="s">
        <v>115</v>
      </c>
      <c r="D49" s="158">
        <f t="shared" si="4"/>
        <v>0.5</v>
      </c>
      <c r="E49" s="158">
        <f t="shared" si="4"/>
        <v>0.5</v>
      </c>
      <c r="F49" s="158">
        <f t="shared" si="4"/>
        <v>0</v>
      </c>
      <c r="G49" s="158">
        <f t="shared" si="4"/>
        <v>0</v>
      </c>
      <c r="H49" s="249">
        <f t="shared" si="4"/>
        <v>0</v>
      </c>
      <c r="I49" s="248"/>
      <c r="J49" s="248"/>
    </row>
    <row r="50" spans="1:10" ht="22.5" customHeight="1" x14ac:dyDescent="0.25">
      <c r="A50" s="379"/>
      <c r="B50" s="382"/>
      <c r="C50" s="230" t="s">
        <v>116</v>
      </c>
      <c r="D50" s="159">
        <f>D55+D57+D62+D53+D67+D69</f>
        <v>1193.481</v>
      </c>
      <c r="E50" s="159">
        <f>E55+E57+E62+E53+E67+E69</f>
        <v>1756.6709999999998</v>
      </c>
      <c r="F50" s="159">
        <f t="shared" ref="F50:H50" si="5">F55+F57+F62+F53+F67+F69</f>
        <v>993.65899999999999</v>
      </c>
      <c r="G50" s="159">
        <f t="shared" si="5"/>
        <v>993.65899999999999</v>
      </c>
      <c r="H50" s="250">
        <f t="shared" si="5"/>
        <v>508.66500000000002</v>
      </c>
      <c r="I50" s="232"/>
      <c r="J50" s="251"/>
    </row>
    <row r="51" spans="1:10" ht="20.25" customHeight="1" x14ac:dyDescent="0.25">
      <c r="A51" s="272"/>
      <c r="B51" s="273" t="s">
        <v>273</v>
      </c>
      <c r="C51" s="273"/>
      <c r="D51" s="160"/>
      <c r="E51" s="160"/>
      <c r="F51" s="160"/>
      <c r="G51" s="160"/>
      <c r="H51" s="252"/>
      <c r="I51" s="232"/>
      <c r="J51" s="251"/>
    </row>
    <row r="52" spans="1:10" ht="24" customHeight="1" x14ac:dyDescent="0.25">
      <c r="A52" s="370" t="s">
        <v>23</v>
      </c>
      <c r="B52" s="372" t="s">
        <v>256</v>
      </c>
      <c r="C52" s="271" t="s">
        <v>30</v>
      </c>
      <c r="D52" s="253">
        <f>D53</f>
        <v>14.65</v>
      </c>
      <c r="E52" s="253">
        <f>E53</f>
        <v>14.65</v>
      </c>
      <c r="F52" s="253">
        <f>F53</f>
        <v>10.137</v>
      </c>
      <c r="G52" s="253">
        <f>G53</f>
        <v>10.137</v>
      </c>
      <c r="H52" s="254">
        <f>H53</f>
        <v>10.137</v>
      </c>
    </row>
    <row r="53" spans="1:10" ht="24" customHeight="1" x14ac:dyDescent="0.25">
      <c r="A53" s="371"/>
      <c r="B53" s="373"/>
      <c r="C53" s="269" t="s">
        <v>116</v>
      </c>
      <c r="D53" s="161">
        <v>14.65</v>
      </c>
      <c r="E53" s="161">
        <f>D53</f>
        <v>14.65</v>
      </c>
      <c r="F53" s="161">
        <v>10.137</v>
      </c>
      <c r="G53" s="161">
        <f>F53</f>
        <v>10.137</v>
      </c>
      <c r="H53" s="256">
        <f>F53</f>
        <v>10.137</v>
      </c>
    </row>
    <row r="54" spans="1:10" ht="25.5" customHeight="1" x14ac:dyDescent="0.25">
      <c r="A54" s="378" t="s">
        <v>24</v>
      </c>
      <c r="B54" s="383" t="s">
        <v>268</v>
      </c>
      <c r="C54" s="267" t="s">
        <v>30</v>
      </c>
      <c r="D54" s="162">
        <f>D55</f>
        <v>22.081</v>
      </c>
      <c r="E54" s="162">
        <f>E55</f>
        <v>22.081</v>
      </c>
      <c r="F54" s="162">
        <v>29.074999999999999</v>
      </c>
      <c r="G54" s="162">
        <f>G55</f>
        <v>29.074999999999999</v>
      </c>
      <c r="H54" s="255">
        <f>H55</f>
        <v>55.42</v>
      </c>
    </row>
    <row r="55" spans="1:10" ht="27.75" customHeight="1" x14ac:dyDescent="0.25">
      <c r="A55" s="371"/>
      <c r="B55" s="373"/>
      <c r="C55" s="269" t="s">
        <v>116</v>
      </c>
      <c r="D55" s="161">
        <v>22.081</v>
      </c>
      <c r="E55" s="161">
        <f>D55</f>
        <v>22.081</v>
      </c>
      <c r="F55" s="161">
        <v>29.074999999999999</v>
      </c>
      <c r="G55" s="161">
        <f>F55</f>
        <v>29.074999999999999</v>
      </c>
      <c r="H55" s="256">
        <v>55.42</v>
      </c>
    </row>
    <row r="56" spans="1:10" ht="28.5" customHeight="1" x14ac:dyDescent="0.25">
      <c r="A56" s="378" t="s">
        <v>25</v>
      </c>
      <c r="B56" s="383" t="s">
        <v>353</v>
      </c>
      <c r="C56" s="267" t="s">
        <v>30</v>
      </c>
      <c r="D56" s="162">
        <f>D57</f>
        <v>712.31</v>
      </c>
      <c r="E56" s="162">
        <f>E57</f>
        <v>1275.5</v>
      </c>
      <c r="F56" s="162">
        <f>F57</f>
        <v>748.55</v>
      </c>
      <c r="G56" s="162">
        <f>G57</f>
        <v>748.55</v>
      </c>
      <c r="H56" s="255">
        <f>H57</f>
        <v>348.46800000000002</v>
      </c>
    </row>
    <row r="57" spans="1:10" ht="28.2" customHeight="1" x14ac:dyDescent="0.25">
      <c r="A57" s="371"/>
      <c r="B57" s="373"/>
      <c r="C57" s="269" t="s">
        <v>116</v>
      </c>
      <c r="D57" s="161">
        <v>712.31</v>
      </c>
      <c r="E57" s="161">
        <v>1275.5</v>
      </c>
      <c r="F57" s="161">
        <v>748.55</v>
      </c>
      <c r="G57" s="161">
        <f>F57</f>
        <v>748.55</v>
      </c>
      <c r="H57" s="256">
        <v>348.46800000000002</v>
      </c>
    </row>
    <row r="58" spans="1:10" hidden="1" x14ac:dyDescent="0.25">
      <c r="A58" s="274"/>
      <c r="B58" s="273" t="s">
        <v>184</v>
      </c>
      <c r="C58" s="273"/>
      <c r="D58" s="160"/>
      <c r="E58" s="160"/>
      <c r="F58" s="160"/>
      <c r="G58" s="160"/>
      <c r="H58" s="252"/>
    </row>
    <row r="59" spans="1:10" ht="30.75" hidden="1" customHeight="1" x14ac:dyDescent="0.25">
      <c r="A59" s="378" t="s">
        <v>203</v>
      </c>
      <c r="B59" s="383" t="s">
        <v>269</v>
      </c>
      <c r="C59" s="267" t="s">
        <v>30</v>
      </c>
      <c r="D59" s="162"/>
      <c r="E59" s="162"/>
      <c r="F59" s="162"/>
      <c r="G59" s="162"/>
      <c r="H59" s="255"/>
    </row>
    <row r="60" spans="1:10" ht="34.5" hidden="1" customHeight="1" x14ac:dyDescent="0.25">
      <c r="A60" s="371"/>
      <c r="B60" s="373"/>
      <c r="C60" s="269" t="s">
        <v>116</v>
      </c>
      <c r="D60" s="161"/>
      <c r="E60" s="161"/>
      <c r="F60" s="161"/>
      <c r="G60" s="161"/>
      <c r="H60" s="256"/>
    </row>
    <row r="61" spans="1:10" ht="31.2" customHeight="1" x14ac:dyDescent="0.25">
      <c r="A61" s="378" t="s">
        <v>82</v>
      </c>
      <c r="B61" s="383" t="s">
        <v>260</v>
      </c>
      <c r="C61" s="267" t="s">
        <v>30</v>
      </c>
      <c r="D61" s="162">
        <f>D62</f>
        <v>311.39999999999998</v>
      </c>
      <c r="E61" s="162">
        <f>E62</f>
        <v>311.39999999999998</v>
      </c>
      <c r="F61" s="162">
        <f>F62</f>
        <v>132.4</v>
      </c>
      <c r="G61" s="162">
        <f>G62</f>
        <v>132.4</v>
      </c>
      <c r="H61" s="255">
        <f>H62</f>
        <v>30.9</v>
      </c>
    </row>
    <row r="62" spans="1:10" ht="31.2" customHeight="1" x14ac:dyDescent="0.25">
      <c r="A62" s="371"/>
      <c r="B62" s="373"/>
      <c r="C62" s="269" t="s">
        <v>116</v>
      </c>
      <c r="D62" s="161">
        <f>D64</f>
        <v>311.39999999999998</v>
      </c>
      <c r="E62" s="161">
        <f>E64</f>
        <v>311.39999999999998</v>
      </c>
      <c r="F62" s="161">
        <f>F64</f>
        <v>132.4</v>
      </c>
      <c r="G62" s="161">
        <f>G64</f>
        <v>132.4</v>
      </c>
      <c r="H62" s="256">
        <f>H64</f>
        <v>30.9</v>
      </c>
    </row>
    <row r="63" spans="1:10" ht="21" customHeight="1" x14ac:dyDescent="0.25">
      <c r="A63" s="274"/>
      <c r="B63" s="273" t="s">
        <v>184</v>
      </c>
      <c r="C63" s="273"/>
      <c r="D63" s="160"/>
      <c r="E63" s="160"/>
      <c r="F63" s="160"/>
      <c r="G63" s="160"/>
      <c r="H63" s="252"/>
    </row>
    <row r="64" spans="1:10" ht="27.6" customHeight="1" x14ac:dyDescent="0.25">
      <c r="A64" s="378" t="s">
        <v>202</v>
      </c>
      <c r="B64" s="383" t="s">
        <v>185</v>
      </c>
      <c r="C64" s="267" t="s">
        <v>30</v>
      </c>
      <c r="D64" s="162">
        <f>D65</f>
        <v>311.39999999999998</v>
      </c>
      <c r="E64" s="162">
        <f>E65</f>
        <v>311.39999999999998</v>
      </c>
      <c r="F64" s="162">
        <f>F65</f>
        <v>132.4</v>
      </c>
      <c r="G64" s="162">
        <f>G65</f>
        <v>132.4</v>
      </c>
      <c r="H64" s="255">
        <f>H65</f>
        <v>30.9</v>
      </c>
    </row>
    <row r="65" spans="1:11" ht="27.6" customHeight="1" x14ac:dyDescent="0.25">
      <c r="A65" s="371"/>
      <c r="B65" s="373"/>
      <c r="C65" s="269" t="s">
        <v>116</v>
      </c>
      <c r="D65" s="161">
        <v>311.39999999999998</v>
      </c>
      <c r="E65" s="161">
        <f>D65</f>
        <v>311.39999999999998</v>
      </c>
      <c r="F65" s="161">
        <v>132.4</v>
      </c>
      <c r="G65" s="161">
        <v>132.4</v>
      </c>
      <c r="H65" s="256">
        <v>30.9</v>
      </c>
    </row>
    <row r="66" spans="1:11" ht="30" customHeight="1" x14ac:dyDescent="0.25">
      <c r="A66" s="378" t="s">
        <v>83</v>
      </c>
      <c r="B66" s="384" t="s">
        <v>277</v>
      </c>
      <c r="C66" s="267" t="s">
        <v>30</v>
      </c>
      <c r="D66" s="162">
        <f>D67</f>
        <v>107.31</v>
      </c>
      <c r="E66" s="162">
        <f>E67</f>
        <v>107.31</v>
      </c>
      <c r="F66" s="162">
        <f>F67</f>
        <v>65.775000000000006</v>
      </c>
      <c r="G66" s="162">
        <f>G67</f>
        <v>65.775000000000006</v>
      </c>
      <c r="H66" s="255">
        <f>H67</f>
        <v>54.811999999999998</v>
      </c>
    </row>
    <row r="67" spans="1:11" ht="30" customHeight="1" x14ac:dyDescent="0.25">
      <c r="A67" s="371"/>
      <c r="B67" s="373"/>
      <c r="C67" s="269" t="s">
        <v>116</v>
      </c>
      <c r="D67" s="161">
        <v>107.31</v>
      </c>
      <c r="E67" s="161">
        <f>D67</f>
        <v>107.31</v>
      </c>
      <c r="F67" s="161">
        <v>65.775000000000006</v>
      </c>
      <c r="G67" s="161">
        <f>F67</f>
        <v>65.775000000000006</v>
      </c>
      <c r="H67" s="256">
        <v>54.811999999999998</v>
      </c>
    </row>
    <row r="68" spans="1:11" ht="24" customHeight="1" x14ac:dyDescent="0.25">
      <c r="A68" s="378" t="s">
        <v>179</v>
      </c>
      <c r="B68" s="383" t="s">
        <v>262</v>
      </c>
      <c r="C68" s="267" t="s">
        <v>30</v>
      </c>
      <c r="D68" s="162">
        <f>D69</f>
        <v>25.73</v>
      </c>
      <c r="E68" s="162">
        <f>E69</f>
        <v>25.73</v>
      </c>
      <c r="F68" s="162">
        <f>F69</f>
        <v>7.7220000000000004</v>
      </c>
      <c r="G68" s="162">
        <f>G69</f>
        <v>7.7220000000000004</v>
      </c>
      <c r="H68" s="255">
        <f>H69</f>
        <v>8.9280000000000008</v>
      </c>
    </row>
    <row r="69" spans="1:11" ht="26.25" customHeight="1" x14ac:dyDescent="0.25">
      <c r="A69" s="371"/>
      <c r="B69" s="373"/>
      <c r="C69" s="269" t="s">
        <v>116</v>
      </c>
      <c r="D69" s="161">
        <v>25.73</v>
      </c>
      <c r="E69" s="161">
        <f>D69</f>
        <v>25.73</v>
      </c>
      <c r="F69" s="161">
        <v>7.7220000000000004</v>
      </c>
      <c r="G69" s="161">
        <v>7.7220000000000004</v>
      </c>
      <c r="H69" s="256">
        <v>8.9280000000000008</v>
      </c>
    </row>
    <row r="70" spans="1:11" ht="30" customHeight="1" x14ac:dyDescent="0.25">
      <c r="A70" s="378" t="s">
        <v>83</v>
      </c>
      <c r="B70" s="383" t="s">
        <v>271</v>
      </c>
      <c r="C70" s="267" t="s">
        <v>30</v>
      </c>
      <c r="D70" s="162">
        <f>D71+D73</f>
        <v>50</v>
      </c>
      <c r="E70" s="162">
        <f>E71+E73</f>
        <v>50</v>
      </c>
      <c r="F70" s="162">
        <f t="shared" ref="F70:H70" si="6">F71+F73</f>
        <v>0</v>
      </c>
      <c r="G70" s="162">
        <f t="shared" si="6"/>
        <v>0</v>
      </c>
      <c r="H70" s="255">
        <f t="shared" si="6"/>
        <v>0</v>
      </c>
    </row>
    <row r="71" spans="1:11" ht="32.25" customHeight="1" x14ac:dyDescent="0.25">
      <c r="A71" s="385"/>
      <c r="B71" s="386"/>
      <c r="C71" s="268" t="s">
        <v>114</v>
      </c>
      <c r="D71" s="158">
        <f>E71</f>
        <v>49.5</v>
      </c>
      <c r="E71" s="158">
        <v>49.5</v>
      </c>
      <c r="F71" s="158">
        <f>F73</f>
        <v>0</v>
      </c>
      <c r="G71" s="158">
        <f>G73</f>
        <v>0</v>
      </c>
      <c r="H71" s="249">
        <f>H73</f>
        <v>0</v>
      </c>
    </row>
    <row r="72" spans="1:11" ht="28.5" customHeight="1" x14ac:dyDescent="0.25">
      <c r="A72" s="385"/>
      <c r="B72" s="386"/>
      <c r="C72" s="268" t="s">
        <v>261</v>
      </c>
      <c r="D72" s="158">
        <f>E72</f>
        <v>25</v>
      </c>
      <c r="E72" s="158">
        <v>25</v>
      </c>
      <c r="F72" s="158">
        <v>0</v>
      </c>
      <c r="G72" s="158">
        <v>0</v>
      </c>
      <c r="H72" s="249">
        <v>0</v>
      </c>
    </row>
    <row r="73" spans="1:11" ht="39.75" customHeight="1" x14ac:dyDescent="0.25">
      <c r="A73" s="371"/>
      <c r="B73" s="373"/>
      <c r="C73" s="268" t="s">
        <v>115</v>
      </c>
      <c r="D73" s="161">
        <v>0.5</v>
      </c>
      <c r="E73" s="161">
        <v>0.5</v>
      </c>
      <c r="F73" s="158">
        <v>0</v>
      </c>
      <c r="G73" s="158">
        <v>0</v>
      </c>
      <c r="H73" s="249">
        <v>0</v>
      </c>
    </row>
    <row r="74" spans="1:11" ht="21.75" customHeight="1" x14ac:dyDescent="0.25">
      <c r="A74" s="378" t="s">
        <v>26</v>
      </c>
      <c r="B74" s="380" t="s">
        <v>75</v>
      </c>
      <c r="C74" s="267" t="s">
        <v>30</v>
      </c>
      <c r="D74" s="162">
        <f>D75+D76+D77</f>
        <v>194.56365</v>
      </c>
      <c r="E74" s="162">
        <f>E75+E76+E77</f>
        <v>173.61687000000001</v>
      </c>
      <c r="F74" s="162">
        <f>F75+F76+F77</f>
        <v>69.498999999999995</v>
      </c>
      <c r="G74" s="162">
        <f>G75+G76+G77</f>
        <v>34.658000000000001</v>
      </c>
      <c r="H74" s="255">
        <f>H75+H76+H77</f>
        <v>34.658000000000001</v>
      </c>
    </row>
    <row r="75" spans="1:11" ht="19.5" customHeight="1" x14ac:dyDescent="0.25">
      <c r="A75" s="385"/>
      <c r="B75" s="389"/>
      <c r="C75" s="268" t="s">
        <v>114</v>
      </c>
      <c r="D75" s="158">
        <f t="shared" ref="D75:H76" si="7">D80</f>
        <v>108.88982</v>
      </c>
      <c r="E75" s="158">
        <f t="shared" si="7"/>
        <v>90.037999999999997</v>
      </c>
      <c r="F75" s="158">
        <f t="shared" si="7"/>
        <v>22.7</v>
      </c>
      <c r="G75" s="158">
        <f t="shared" si="7"/>
        <v>22.7</v>
      </c>
      <c r="H75" s="249">
        <f t="shared" si="7"/>
        <v>22.7</v>
      </c>
      <c r="K75" s="257"/>
    </row>
    <row r="76" spans="1:11" ht="33" customHeight="1" x14ac:dyDescent="0.25">
      <c r="A76" s="385"/>
      <c r="B76" s="389"/>
      <c r="C76" s="268" t="s">
        <v>115</v>
      </c>
      <c r="D76" s="158">
        <f t="shared" si="7"/>
        <v>12.41596</v>
      </c>
      <c r="E76" s="158">
        <f t="shared" si="7"/>
        <v>10.321</v>
      </c>
      <c r="F76" s="158">
        <f t="shared" si="7"/>
        <v>2.74</v>
      </c>
      <c r="G76" s="158">
        <f t="shared" si="7"/>
        <v>2.74</v>
      </c>
      <c r="H76" s="249">
        <f t="shared" si="7"/>
        <v>2.74</v>
      </c>
    </row>
    <row r="77" spans="1:11" ht="24.6" customHeight="1" x14ac:dyDescent="0.25">
      <c r="A77" s="371"/>
      <c r="B77" s="390"/>
      <c r="C77" s="269" t="s">
        <v>116</v>
      </c>
      <c r="D77" s="161">
        <f>D83</f>
        <v>73.257869999999997</v>
      </c>
      <c r="E77" s="161">
        <f t="shared" ref="E77:H77" si="8">E83</f>
        <v>73.257869999999997</v>
      </c>
      <c r="F77" s="161">
        <f t="shared" si="8"/>
        <v>44.058999999999997</v>
      </c>
      <c r="G77" s="161">
        <f t="shared" si="8"/>
        <v>9.218</v>
      </c>
      <c r="H77" s="256">
        <f t="shared" si="8"/>
        <v>9.218</v>
      </c>
    </row>
    <row r="78" spans="1:11" x14ac:dyDescent="0.25">
      <c r="A78" s="272"/>
      <c r="B78" s="273" t="s">
        <v>201</v>
      </c>
      <c r="C78" s="273"/>
      <c r="D78" s="160"/>
      <c r="E78" s="160"/>
      <c r="F78" s="160"/>
      <c r="G78" s="160"/>
      <c r="H78" s="252"/>
    </row>
    <row r="79" spans="1:11" ht="25.5" customHeight="1" x14ac:dyDescent="0.25">
      <c r="A79" s="378" t="s">
        <v>70</v>
      </c>
      <c r="B79" s="383" t="s">
        <v>272</v>
      </c>
      <c r="C79" s="267" t="s">
        <v>30</v>
      </c>
      <c r="D79" s="162">
        <f>D80+D81</f>
        <v>121.30578</v>
      </c>
      <c r="E79" s="162">
        <f>E80+E81</f>
        <v>100.35899999999999</v>
      </c>
      <c r="F79" s="162">
        <f>F80+F81</f>
        <v>25.439999999999998</v>
      </c>
      <c r="G79" s="162">
        <f>G80+G81</f>
        <v>25.439999999999998</v>
      </c>
      <c r="H79" s="255">
        <f>H80+H81</f>
        <v>25.439999999999998</v>
      </c>
    </row>
    <row r="80" spans="1:11" ht="26.25" customHeight="1" x14ac:dyDescent="0.25">
      <c r="A80" s="385"/>
      <c r="B80" s="386"/>
      <c r="C80" s="268" t="s">
        <v>114</v>
      </c>
      <c r="D80" s="158">
        <f>прил.13!D65</f>
        <v>108.88982</v>
      </c>
      <c r="E80" s="158">
        <v>90.037999999999997</v>
      </c>
      <c r="F80" s="158">
        <v>22.7</v>
      </c>
      <c r="G80" s="158">
        <f>F80</f>
        <v>22.7</v>
      </c>
      <c r="H80" s="249">
        <f>G80</f>
        <v>22.7</v>
      </c>
    </row>
    <row r="81" spans="1:8" ht="32.25" customHeight="1" x14ac:dyDescent="0.25">
      <c r="A81" s="371"/>
      <c r="B81" s="373"/>
      <c r="C81" s="269" t="s">
        <v>115</v>
      </c>
      <c r="D81" s="161">
        <v>12.41596</v>
      </c>
      <c r="E81" s="161">
        <v>10.321</v>
      </c>
      <c r="F81" s="161">
        <v>2.74</v>
      </c>
      <c r="G81" s="161">
        <f>F81</f>
        <v>2.74</v>
      </c>
      <c r="H81" s="256">
        <f>G81</f>
        <v>2.74</v>
      </c>
    </row>
    <row r="82" spans="1:8" ht="33.75" customHeight="1" x14ac:dyDescent="0.25">
      <c r="A82" s="378" t="s">
        <v>72</v>
      </c>
      <c r="B82" s="384" t="s">
        <v>382</v>
      </c>
      <c r="C82" s="267" t="s">
        <v>30</v>
      </c>
      <c r="D82" s="162">
        <f>D83</f>
        <v>73.257869999999997</v>
      </c>
      <c r="E82" s="162">
        <f>E83</f>
        <v>73.257869999999997</v>
      </c>
      <c r="F82" s="162">
        <f>F83</f>
        <v>44.058999999999997</v>
      </c>
      <c r="G82" s="162">
        <f>G83</f>
        <v>9.218</v>
      </c>
      <c r="H82" s="255">
        <f>H83</f>
        <v>9.218</v>
      </c>
    </row>
    <row r="83" spans="1:8" ht="41.25" customHeight="1" thickBot="1" x14ac:dyDescent="0.3">
      <c r="A83" s="387"/>
      <c r="B83" s="388"/>
      <c r="C83" s="258" t="s">
        <v>116</v>
      </c>
      <c r="D83" s="163">
        <v>73.257869999999997</v>
      </c>
      <c r="E83" s="163">
        <f>D83</f>
        <v>73.257869999999997</v>
      </c>
      <c r="F83" s="163">
        <v>44.058999999999997</v>
      </c>
      <c r="G83" s="163">
        <v>9.218</v>
      </c>
      <c r="H83" s="259">
        <v>9.218</v>
      </c>
    </row>
    <row r="84" spans="1:8" x14ac:dyDescent="0.25">
      <c r="A84" s="260"/>
      <c r="B84" s="164"/>
      <c r="C84" s="164"/>
      <c r="D84" s="164"/>
      <c r="E84" s="164"/>
      <c r="F84" s="164" t="s">
        <v>303</v>
      </c>
      <c r="G84" s="164"/>
      <c r="H84" s="164"/>
    </row>
    <row r="85" spans="1:8" x14ac:dyDescent="0.25">
      <c r="A85" s="260"/>
      <c r="B85" s="164"/>
      <c r="C85" s="164"/>
      <c r="D85" s="164"/>
      <c r="E85" s="164"/>
      <c r="F85" s="164"/>
      <c r="G85" s="164"/>
      <c r="H85" s="164"/>
    </row>
    <row r="86" spans="1:8" x14ac:dyDescent="0.25">
      <c r="A86" s="260"/>
      <c r="B86" s="164"/>
      <c r="C86" s="164"/>
      <c r="D86" s="164"/>
      <c r="E86" s="164"/>
      <c r="F86" s="164"/>
      <c r="G86" s="164"/>
      <c r="H86" s="164"/>
    </row>
    <row r="87" spans="1:8" x14ac:dyDescent="0.25">
      <c r="A87" s="260"/>
      <c r="B87" s="164"/>
      <c r="C87" s="164"/>
      <c r="D87" s="164"/>
      <c r="E87" s="164"/>
      <c r="F87" s="164"/>
      <c r="G87" s="164"/>
      <c r="H87" s="164"/>
    </row>
    <row r="88" spans="1:8" x14ac:dyDescent="0.25">
      <c r="A88" s="260"/>
      <c r="B88" s="164"/>
      <c r="C88" s="164"/>
      <c r="D88" s="164"/>
      <c r="E88" s="164"/>
      <c r="F88" s="164"/>
      <c r="G88" s="164"/>
      <c r="H88" s="164"/>
    </row>
    <row r="89" spans="1:8" x14ac:dyDescent="0.25">
      <c r="A89" s="260"/>
      <c r="B89" s="164"/>
      <c r="C89" s="164"/>
      <c r="D89" s="164"/>
      <c r="E89" s="164"/>
      <c r="F89" s="164"/>
      <c r="G89" s="164"/>
      <c r="H89" s="164"/>
    </row>
    <row r="90" spans="1:8" x14ac:dyDescent="0.25">
      <c r="A90" s="260"/>
      <c r="B90" s="164"/>
      <c r="C90" s="164"/>
      <c r="D90" s="164"/>
      <c r="E90" s="164"/>
      <c r="F90" s="164"/>
      <c r="G90" s="164"/>
      <c r="H90" s="164"/>
    </row>
    <row r="91" spans="1:8" x14ac:dyDescent="0.25">
      <c r="A91" s="260"/>
      <c r="B91" s="164"/>
      <c r="C91" s="164"/>
      <c r="D91" s="164"/>
      <c r="E91" s="164"/>
      <c r="F91" s="164"/>
      <c r="G91" s="164"/>
      <c r="H91" s="164"/>
    </row>
    <row r="92" spans="1:8" x14ac:dyDescent="0.25">
      <c r="A92" s="260"/>
      <c r="B92" s="164"/>
      <c r="C92" s="164"/>
      <c r="D92" s="164"/>
      <c r="E92" s="164"/>
      <c r="F92" s="164"/>
      <c r="G92" s="164"/>
      <c r="H92" s="164"/>
    </row>
    <row r="93" spans="1:8" x14ac:dyDescent="0.25">
      <c r="A93" s="260"/>
      <c r="B93" s="164"/>
      <c r="C93" s="164"/>
      <c r="D93" s="164"/>
      <c r="E93" s="164"/>
      <c r="F93" s="164"/>
      <c r="G93" s="164"/>
      <c r="H93" s="164"/>
    </row>
    <row r="94" spans="1:8" x14ac:dyDescent="0.25">
      <c r="A94" s="260"/>
      <c r="B94" s="164"/>
      <c r="C94" s="164"/>
      <c r="D94" s="164"/>
      <c r="E94" s="164"/>
      <c r="F94" s="164"/>
      <c r="G94" s="164"/>
      <c r="H94" s="164"/>
    </row>
    <row r="95" spans="1:8" x14ac:dyDescent="0.25">
      <c r="A95" s="260"/>
      <c r="B95" s="164"/>
      <c r="C95" s="164"/>
      <c r="D95" s="164"/>
      <c r="E95" s="164"/>
      <c r="F95" s="164"/>
      <c r="G95" s="164"/>
      <c r="H95" s="164"/>
    </row>
    <row r="96" spans="1:8" x14ac:dyDescent="0.25">
      <c r="A96" s="260"/>
      <c r="B96" s="164"/>
      <c r="C96" s="164"/>
      <c r="D96" s="164"/>
      <c r="E96" s="164"/>
      <c r="F96" s="164"/>
      <c r="G96" s="164"/>
      <c r="H96" s="164"/>
    </row>
    <row r="97" spans="1:8" x14ac:dyDescent="0.25">
      <c r="A97" s="260"/>
      <c r="B97" s="164"/>
      <c r="C97" s="164"/>
      <c r="D97" s="164"/>
      <c r="E97" s="164"/>
      <c r="F97" s="164"/>
      <c r="G97" s="164"/>
      <c r="H97" s="164"/>
    </row>
    <row r="98" spans="1:8" x14ac:dyDescent="0.25">
      <c r="A98" s="260"/>
      <c r="B98" s="164"/>
      <c r="C98" s="164"/>
      <c r="D98" s="164"/>
      <c r="E98" s="164"/>
      <c r="F98" s="164"/>
      <c r="G98" s="164"/>
      <c r="H98" s="164"/>
    </row>
    <row r="99" spans="1:8" x14ac:dyDescent="0.25">
      <c r="A99" s="260"/>
      <c r="B99" s="164"/>
      <c r="C99" s="164"/>
      <c r="D99" s="164"/>
      <c r="E99" s="164"/>
      <c r="F99" s="164"/>
      <c r="G99" s="164"/>
      <c r="H99" s="164"/>
    </row>
    <row r="100" spans="1:8" x14ac:dyDescent="0.25">
      <c r="A100" s="260"/>
      <c r="B100" s="164"/>
      <c r="C100" s="164"/>
      <c r="D100" s="164"/>
      <c r="E100" s="164"/>
      <c r="F100" s="164"/>
      <c r="G100" s="164"/>
      <c r="H100" s="164"/>
    </row>
    <row r="101" spans="1:8" x14ac:dyDescent="0.25">
      <c r="A101" s="260"/>
      <c r="B101" s="164"/>
      <c r="C101" s="164"/>
      <c r="D101" s="164"/>
      <c r="E101" s="164"/>
      <c r="F101" s="164"/>
      <c r="G101" s="164"/>
      <c r="H101" s="164"/>
    </row>
    <row r="102" spans="1:8" x14ac:dyDescent="0.25">
      <c r="A102" s="260"/>
      <c r="B102" s="164"/>
      <c r="C102" s="164"/>
      <c r="D102" s="164"/>
      <c r="E102" s="164"/>
      <c r="F102" s="164"/>
      <c r="G102" s="164"/>
      <c r="H102" s="164"/>
    </row>
    <row r="103" spans="1:8" x14ac:dyDescent="0.25">
      <c r="A103" s="260"/>
      <c r="B103" s="164"/>
      <c r="C103" s="164"/>
      <c r="D103" s="164"/>
      <c r="E103" s="164"/>
      <c r="F103" s="164"/>
      <c r="G103" s="164"/>
      <c r="H103" s="164"/>
    </row>
    <row r="104" spans="1:8" x14ac:dyDescent="0.25">
      <c r="A104" s="260"/>
      <c r="B104" s="164"/>
      <c r="C104" s="164"/>
      <c r="D104" s="164"/>
      <c r="E104" s="164"/>
      <c r="F104" s="164"/>
      <c r="G104" s="164"/>
      <c r="H104" s="164"/>
    </row>
    <row r="105" spans="1:8" x14ac:dyDescent="0.25">
      <c r="A105" s="260"/>
      <c r="B105" s="164"/>
      <c r="C105" s="164"/>
      <c r="D105" s="164"/>
      <c r="E105" s="164"/>
      <c r="F105" s="164"/>
      <c r="G105" s="164"/>
      <c r="H105" s="164"/>
    </row>
    <row r="106" spans="1:8" x14ac:dyDescent="0.25">
      <c r="A106" s="260"/>
      <c r="B106" s="164"/>
      <c r="C106" s="164"/>
      <c r="D106" s="164"/>
      <c r="E106" s="164"/>
      <c r="F106" s="164"/>
      <c r="G106" s="164"/>
      <c r="H106" s="164"/>
    </row>
    <row r="107" spans="1:8" x14ac:dyDescent="0.25">
      <c r="A107" s="260"/>
      <c r="B107" s="164"/>
      <c r="C107" s="164"/>
      <c r="D107" s="164"/>
      <c r="E107" s="164"/>
      <c r="F107" s="164"/>
      <c r="G107" s="164"/>
      <c r="H107" s="164"/>
    </row>
    <row r="108" spans="1:8" x14ac:dyDescent="0.25">
      <c r="A108" s="260"/>
      <c r="B108" s="164"/>
      <c r="C108" s="164"/>
      <c r="D108" s="164"/>
      <c r="E108" s="164"/>
      <c r="F108" s="164"/>
      <c r="G108" s="164"/>
      <c r="H108" s="164"/>
    </row>
    <row r="109" spans="1:8" x14ac:dyDescent="0.25">
      <c r="A109" s="260"/>
      <c r="B109" s="164"/>
      <c r="C109" s="164"/>
      <c r="D109" s="164"/>
      <c r="E109" s="164"/>
      <c r="F109" s="164"/>
      <c r="G109" s="164"/>
      <c r="H109" s="164"/>
    </row>
    <row r="110" spans="1:8" x14ac:dyDescent="0.25">
      <c r="A110" s="260"/>
      <c r="B110" s="164"/>
      <c r="C110" s="164"/>
      <c r="D110" s="164"/>
      <c r="E110" s="164"/>
      <c r="F110" s="164"/>
      <c r="G110" s="164"/>
      <c r="H110" s="164"/>
    </row>
    <row r="111" spans="1:8" x14ac:dyDescent="0.25">
      <c r="A111" s="260"/>
      <c r="B111" s="164"/>
      <c r="C111" s="164"/>
      <c r="D111" s="164"/>
      <c r="E111" s="164"/>
      <c r="F111" s="164"/>
      <c r="G111" s="164"/>
      <c r="H111" s="164"/>
    </row>
    <row r="112" spans="1:8" x14ac:dyDescent="0.25">
      <c r="A112" s="260"/>
      <c r="B112" s="164"/>
      <c r="C112" s="164"/>
      <c r="D112" s="164"/>
      <c r="E112" s="164"/>
      <c r="F112" s="164"/>
      <c r="G112" s="164"/>
      <c r="H112" s="164"/>
    </row>
    <row r="113" spans="1:8" x14ac:dyDescent="0.25">
      <c r="A113" s="260"/>
      <c r="B113" s="164"/>
      <c r="C113" s="164"/>
      <c r="D113" s="164"/>
      <c r="E113" s="164"/>
      <c r="F113" s="164"/>
      <c r="G113" s="164"/>
      <c r="H113" s="164"/>
    </row>
    <row r="114" spans="1:8" x14ac:dyDescent="0.25">
      <c r="A114" s="260"/>
      <c r="B114" s="164"/>
      <c r="C114" s="164"/>
      <c r="D114" s="164"/>
      <c r="E114" s="164"/>
      <c r="F114" s="164"/>
      <c r="G114" s="164"/>
      <c r="H114" s="164"/>
    </row>
    <row r="115" spans="1:8" x14ac:dyDescent="0.25">
      <c r="A115" s="261"/>
      <c r="B115" s="164"/>
      <c r="C115" s="165"/>
      <c r="D115" s="165"/>
      <c r="E115" s="165"/>
      <c r="F115" s="165"/>
      <c r="G115" s="165"/>
      <c r="H115" s="165"/>
    </row>
    <row r="116" spans="1:8" x14ac:dyDescent="0.25">
      <c r="A116" s="261"/>
      <c r="B116" s="164"/>
      <c r="C116" s="165"/>
      <c r="D116" s="165"/>
      <c r="E116" s="165"/>
      <c r="F116" s="165"/>
      <c r="G116" s="165"/>
      <c r="H116" s="165"/>
    </row>
    <row r="117" spans="1:8" x14ac:dyDescent="0.25">
      <c r="A117" s="261"/>
      <c r="B117" s="164"/>
      <c r="C117" s="165"/>
      <c r="D117" s="165"/>
      <c r="E117" s="165"/>
      <c r="F117" s="165"/>
      <c r="G117" s="165"/>
      <c r="H117" s="165"/>
    </row>
    <row r="118" spans="1:8" x14ac:dyDescent="0.25">
      <c r="A118" s="261"/>
      <c r="B118" s="164"/>
      <c r="C118" s="165"/>
      <c r="D118" s="165"/>
      <c r="E118" s="165"/>
      <c r="F118" s="165"/>
      <c r="G118" s="165"/>
      <c r="H118" s="165"/>
    </row>
    <row r="119" spans="1:8" x14ac:dyDescent="0.25">
      <c r="A119" s="261"/>
      <c r="B119" s="164"/>
      <c r="C119" s="165"/>
      <c r="D119" s="165"/>
      <c r="E119" s="165"/>
      <c r="F119" s="165"/>
      <c r="G119" s="165"/>
      <c r="H119" s="165"/>
    </row>
    <row r="120" spans="1:8" x14ac:dyDescent="0.25">
      <c r="A120" s="261"/>
      <c r="B120" s="164"/>
      <c r="C120" s="165"/>
      <c r="D120" s="165"/>
      <c r="E120" s="165"/>
      <c r="F120" s="165"/>
      <c r="G120" s="165"/>
      <c r="H120" s="165"/>
    </row>
    <row r="121" spans="1:8" x14ac:dyDescent="0.25">
      <c r="A121" s="261"/>
      <c r="B121" s="164"/>
      <c r="C121" s="165"/>
      <c r="D121" s="165"/>
      <c r="E121" s="165"/>
      <c r="F121" s="165"/>
      <c r="G121" s="165"/>
      <c r="H121" s="165"/>
    </row>
    <row r="122" spans="1:8" x14ac:dyDescent="0.25">
      <c r="A122" s="261"/>
      <c r="B122" s="164"/>
      <c r="C122" s="165"/>
      <c r="D122" s="165"/>
      <c r="E122" s="165"/>
      <c r="F122" s="165"/>
      <c r="G122" s="165"/>
      <c r="H122" s="165"/>
    </row>
    <row r="123" spans="1:8" x14ac:dyDescent="0.25">
      <c r="A123" s="261"/>
      <c r="B123" s="164"/>
      <c r="C123" s="165"/>
      <c r="D123" s="165"/>
      <c r="E123" s="165"/>
      <c r="F123" s="165"/>
      <c r="G123" s="165"/>
      <c r="H123" s="165"/>
    </row>
    <row r="124" spans="1:8" x14ac:dyDescent="0.25">
      <c r="A124" s="261"/>
      <c r="B124" s="164"/>
      <c r="C124" s="165"/>
      <c r="D124" s="165"/>
      <c r="E124" s="165"/>
      <c r="F124" s="165"/>
      <c r="G124" s="165"/>
      <c r="H124" s="165"/>
    </row>
    <row r="125" spans="1:8" x14ac:dyDescent="0.25">
      <c r="A125" s="261"/>
      <c r="B125" s="164"/>
      <c r="C125" s="165"/>
      <c r="D125" s="165"/>
      <c r="E125" s="165"/>
      <c r="F125" s="165"/>
      <c r="G125" s="165"/>
      <c r="H125" s="165"/>
    </row>
    <row r="126" spans="1:8" x14ac:dyDescent="0.25">
      <c r="A126" s="261"/>
      <c r="B126" s="164"/>
      <c r="C126" s="165"/>
      <c r="D126" s="165"/>
      <c r="E126" s="165"/>
      <c r="F126" s="165"/>
      <c r="G126" s="165"/>
      <c r="H126" s="165"/>
    </row>
    <row r="127" spans="1:8" x14ac:dyDescent="0.25">
      <c r="A127" s="261"/>
      <c r="B127" s="164"/>
      <c r="C127" s="165"/>
      <c r="D127" s="165"/>
      <c r="E127" s="165"/>
      <c r="F127" s="165"/>
      <c r="G127" s="165"/>
      <c r="H127" s="165"/>
    </row>
    <row r="128" spans="1:8" x14ac:dyDescent="0.25">
      <c r="A128" s="261"/>
      <c r="B128" s="164"/>
      <c r="C128" s="165"/>
      <c r="D128" s="165"/>
      <c r="E128" s="165"/>
      <c r="F128" s="165"/>
      <c r="G128" s="165"/>
      <c r="H128" s="165"/>
    </row>
    <row r="129" spans="1:8" x14ac:dyDescent="0.25">
      <c r="A129" s="261"/>
      <c r="B129" s="164"/>
      <c r="C129" s="165"/>
      <c r="D129" s="165"/>
      <c r="E129" s="165"/>
      <c r="F129" s="165"/>
      <c r="G129" s="165"/>
      <c r="H129" s="165"/>
    </row>
    <row r="130" spans="1:8" x14ac:dyDescent="0.25">
      <c r="A130" s="261"/>
      <c r="B130" s="164"/>
      <c r="C130" s="165"/>
      <c r="D130" s="165"/>
      <c r="E130" s="165"/>
      <c r="F130" s="165"/>
      <c r="G130" s="165"/>
      <c r="H130" s="165"/>
    </row>
    <row r="131" spans="1:8" x14ac:dyDescent="0.25">
      <c r="A131" s="261"/>
      <c r="B131" s="164"/>
      <c r="C131" s="165"/>
      <c r="D131" s="165"/>
      <c r="E131" s="165"/>
      <c r="F131" s="165"/>
      <c r="G131" s="165"/>
      <c r="H131" s="165"/>
    </row>
    <row r="132" spans="1:8" x14ac:dyDescent="0.25">
      <c r="A132" s="261"/>
      <c r="B132" s="164"/>
      <c r="C132" s="165"/>
      <c r="D132" s="165"/>
      <c r="E132" s="165"/>
      <c r="F132" s="165"/>
      <c r="G132" s="165"/>
      <c r="H132" s="165"/>
    </row>
    <row r="133" spans="1:8" x14ac:dyDescent="0.25">
      <c r="A133" s="261"/>
      <c r="B133" s="164"/>
      <c r="C133" s="165"/>
      <c r="D133" s="165"/>
      <c r="E133" s="165"/>
      <c r="F133" s="165"/>
      <c r="G133" s="165"/>
      <c r="H133" s="165"/>
    </row>
    <row r="134" spans="1:8" x14ac:dyDescent="0.25">
      <c r="A134" s="261"/>
      <c r="B134" s="164"/>
      <c r="C134" s="165"/>
      <c r="D134" s="165"/>
      <c r="E134" s="165"/>
      <c r="F134" s="165"/>
      <c r="G134" s="165"/>
      <c r="H134" s="165"/>
    </row>
    <row r="135" spans="1:8" x14ac:dyDescent="0.25">
      <c r="A135" s="261"/>
      <c r="B135" s="164"/>
      <c r="C135" s="165"/>
      <c r="D135" s="165"/>
      <c r="E135" s="165"/>
      <c r="F135" s="165"/>
      <c r="G135" s="165"/>
      <c r="H135" s="165"/>
    </row>
    <row r="136" spans="1:8" x14ac:dyDescent="0.25">
      <c r="A136" s="261"/>
      <c r="B136" s="164"/>
      <c r="C136" s="165"/>
      <c r="D136" s="165"/>
      <c r="E136" s="165"/>
      <c r="F136" s="165"/>
      <c r="G136" s="165"/>
      <c r="H136" s="165"/>
    </row>
    <row r="137" spans="1:8" x14ac:dyDescent="0.25">
      <c r="A137" s="261"/>
      <c r="B137" s="164"/>
      <c r="C137" s="165"/>
      <c r="D137" s="165"/>
      <c r="E137" s="165"/>
      <c r="F137" s="165"/>
      <c r="G137" s="165"/>
      <c r="H137" s="165"/>
    </row>
    <row r="138" spans="1:8" x14ac:dyDescent="0.25">
      <c r="A138" s="261"/>
      <c r="B138" s="164"/>
      <c r="C138" s="165"/>
      <c r="D138" s="165"/>
      <c r="E138" s="165"/>
      <c r="F138" s="165"/>
      <c r="G138" s="165"/>
      <c r="H138" s="165"/>
    </row>
    <row r="139" spans="1:8" x14ac:dyDescent="0.25">
      <c r="A139" s="261"/>
      <c r="B139" s="164"/>
      <c r="C139" s="165"/>
      <c r="D139" s="165"/>
      <c r="E139" s="165"/>
      <c r="F139" s="165"/>
      <c r="G139" s="165"/>
      <c r="H139" s="165"/>
    </row>
    <row r="140" spans="1:8" x14ac:dyDescent="0.25">
      <c r="A140" s="261"/>
      <c r="B140" s="164"/>
      <c r="C140" s="165"/>
      <c r="D140" s="165"/>
      <c r="E140" s="165"/>
      <c r="F140" s="165"/>
      <c r="G140" s="165"/>
      <c r="H140" s="165"/>
    </row>
    <row r="141" spans="1:8" x14ac:dyDescent="0.25">
      <c r="A141" s="261"/>
      <c r="B141" s="164"/>
      <c r="C141" s="165"/>
      <c r="D141" s="165"/>
      <c r="E141" s="165"/>
      <c r="F141" s="165"/>
      <c r="G141" s="165"/>
      <c r="H141" s="165"/>
    </row>
    <row r="142" spans="1:8" x14ac:dyDescent="0.25">
      <c r="A142" s="261"/>
      <c r="B142" s="164"/>
      <c r="C142" s="165"/>
      <c r="D142" s="165"/>
      <c r="E142" s="165"/>
      <c r="F142" s="165"/>
      <c r="G142" s="165"/>
      <c r="H142" s="165"/>
    </row>
    <row r="143" spans="1:8" x14ac:dyDescent="0.25">
      <c r="A143" s="261"/>
      <c r="B143" s="164"/>
      <c r="C143" s="165"/>
      <c r="D143" s="165"/>
      <c r="E143" s="165"/>
      <c r="F143" s="165"/>
      <c r="G143" s="165"/>
      <c r="H143" s="165"/>
    </row>
    <row r="144" spans="1:8" x14ac:dyDescent="0.25">
      <c r="A144" s="261"/>
      <c r="B144" s="164"/>
      <c r="C144" s="165"/>
      <c r="D144" s="165"/>
      <c r="E144" s="165"/>
      <c r="F144" s="165"/>
      <c r="G144" s="165"/>
      <c r="H144" s="165"/>
    </row>
    <row r="145" spans="1:8" x14ac:dyDescent="0.25">
      <c r="A145" s="261"/>
      <c r="B145" s="164"/>
      <c r="C145" s="165"/>
      <c r="D145" s="165"/>
      <c r="E145" s="165"/>
      <c r="F145" s="165"/>
      <c r="G145" s="165"/>
      <c r="H145" s="165"/>
    </row>
    <row r="146" spans="1:8" x14ac:dyDescent="0.25">
      <c r="A146" s="261"/>
      <c r="B146" s="164"/>
      <c r="C146" s="165"/>
      <c r="D146" s="165"/>
      <c r="E146" s="165"/>
      <c r="F146" s="165"/>
      <c r="G146" s="165"/>
      <c r="H146" s="165"/>
    </row>
    <row r="147" spans="1:8" x14ac:dyDescent="0.25">
      <c r="A147" s="261"/>
      <c r="B147" s="164"/>
      <c r="C147" s="165"/>
      <c r="D147" s="165"/>
      <c r="E147" s="165"/>
      <c r="F147" s="165"/>
      <c r="G147" s="165"/>
      <c r="H147" s="165"/>
    </row>
    <row r="148" spans="1:8" x14ac:dyDescent="0.25">
      <c r="A148" s="261"/>
      <c r="B148" s="164"/>
      <c r="C148" s="165"/>
      <c r="D148" s="165"/>
      <c r="E148" s="165"/>
      <c r="F148" s="165"/>
      <c r="G148" s="165"/>
      <c r="H148" s="165"/>
    </row>
    <row r="149" spans="1:8" x14ac:dyDescent="0.25">
      <c r="A149" s="261"/>
      <c r="B149" s="164"/>
      <c r="C149" s="165"/>
      <c r="D149" s="165"/>
      <c r="E149" s="165"/>
      <c r="F149" s="165"/>
      <c r="G149" s="165"/>
      <c r="H149" s="165"/>
    </row>
    <row r="150" spans="1:8" x14ac:dyDescent="0.25">
      <c r="A150" s="261"/>
      <c r="B150" s="164"/>
      <c r="C150" s="165"/>
      <c r="D150" s="165"/>
      <c r="E150" s="165"/>
      <c r="F150" s="165"/>
      <c r="G150" s="165"/>
      <c r="H150" s="165"/>
    </row>
    <row r="151" spans="1:8" x14ac:dyDescent="0.25">
      <c r="A151" s="261"/>
      <c r="B151" s="164"/>
      <c r="C151" s="165"/>
      <c r="D151" s="165"/>
      <c r="E151" s="165"/>
      <c r="F151" s="165"/>
      <c r="G151" s="165"/>
      <c r="H151" s="165"/>
    </row>
    <row r="152" spans="1:8" x14ac:dyDescent="0.25">
      <c r="A152" s="261"/>
      <c r="B152" s="164"/>
      <c r="C152" s="165"/>
      <c r="D152" s="165"/>
      <c r="E152" s="165"/>
      <c r="F152" s="165"/>
      <c r="G152" s="165"/>
      <c r="H152" s="165"/>
    </row>
    <row r="153" spans="1:8" x14ac:dyDescent="0.25">
      <c r="A153" s="261"/>
      <c r="B153" s="164"/>
      <c r="C153" s="165"/>
      <c r="D153" s="165"/>
      <c r="E153" s="165"/>
      <c r="F153" s="165"/>
      <c r="G153" s="165"/>
      <c r="H153" s="165"/>
    </row>
    <row r="154" spans="1:8" x14ac:dyDescent="0.25">
      <c r="A154" s="261"/>
      <c r="B154" s="164"/>
      <c r="C154" s="165"/>
      <c r="D154" s="165"/>
      <c r="E154" s="165"/>
      <c r="F154" s="165"/>
      <c r="G154" s="165"/>
      <c r="H154" s="165"/>
    </row>
    <row r="155" spans="1:8" x14ac:dyDescent="0.25">
      <c r="A155" s="261"/>
      <c r="B155" s="164"/>
      <c r="C155" s="165"/>
      <c r="D155" s="165"/>
      <c r="E155" s="165"/>
      <c r="F155" s="165"/>
      <c r="G155" s="165"/>
      <c r="H155" s="165"/>
    </row>
    <row r="156" spans="1:8" x14ac:dyDescent="0.25">
      <c r="A156" s="261"/>
      <c r="B156" s="164"/>
      <c r="C156" s="165"/>
      <c r="D156" s="165"/>
      <c r="E156" s="165"/>
      <c r="F156" s="165"/>
      <c r="G156" s="165"/>
      <c r="H156" s="165"/>
    </row>
    <row r="157" spans="1:8" x14ac:dyDescent="0.25">
      <c r="A157" s="261"/>
      <c r="B157" s="164"/>
      <c r="C157" s="165"/>
      <c r="D157" s="165"/>
      <c r="E157" s="165"/>
      <c r="F157" s="165"/>
      <c r="G157" s="165"/>
      <c r="H157" s="165"/>
    </row>
    <row r="158" spans="1:8" x14ac:dyDescent="0.25">
      <c r="A158" s="261"/>
      <c r="B158" s="164"/>
      <c r="C158" s="165"/>
      <c r="D158" s="165"/>
      <c r="E158" s="165"/>
      <c r="F158" s="165"/>
      <c r="G158" s="165"/>
      <c r="H158" s="165"/>
    </row>
    <row r="159" spans="1:8" x14ac:dyDescent="0.25">
      <c r="A159" s="261"/>
      <c r="B159" s="164"/>
      <c r="C159" s="165"/>
      <c r="D159" s="165"/>
      <c r="E159" s="165"/>
      <c r="F159" s="165"/>
      <c r="G159" s="165"/>
      <c r="H159" s="165"/>
    </row>
    <row r="160" spans="1:8" x14ac:dyDescent="0.25">
      <c r="A160" s="261"/>
      <c r="B160" s="164"/>
      <c r="C160" s="165"/>
      <c r="D160" s="165"/>
      <c r="E160" s="165"/>
      <c r="F160" s="165"/>
      <c r="G160" s="165"/>
      <c r="H160" s="165"/>
    </row>
    <row r="161" spans="1:8" x14ac:dyDescent="0.25">
      <c r="A161" s="261"/>
      <c r="B161" s="164"/>
      <c r="C161" s="165"/>
      <c r="D161" s="165"/>
      <c r="E161" s="165"/>
      <c r="F161" s="165"/>
      <c r="G161" s="165"/>
      <c r="H161" s="165"/>
    </row>
    <row r="162" spans="1:8" x14ac:dyDescent="0.25">
      <c r="A162" s="261"/>
      <c r="B162" s="164"/>
      <c r="C162" s="165"/>
      <c r="D162" s="165"/>
      <c r="E162" s="165"/>
      <c r="F162" s="165"/>
      <c r="G162" s="165"/>
      <c r="H162" s="165"/>
    </row>
    <row r="163" spans="1:8" x14ac:dyDescent="0.25">
      <c r="A163" s="261"/>
      <c r="B163" s="164"/>
      <c r="C163" s="165"/>
      <c r="D163" s="165"/>
      <c r="E163" s="165"/>
      <c r="F163" s="165"/>
      <c r="G163" s="165"/>
      <c r="H163" s="165"/>
    </row>
    <row r="164" spans="1:8" x14ac:dyDescent="0.25">
      <c r="A164" s="261"/>
      <c r="B164" s="164"/>
      <c r="C164" s="165"/>
      <c r="D164" s="165"/>
      <c r="E164" s="165"/>
      <c r="F164" s="165"/>
      <c r="G164" s="165"/>
      <c r="H164" s="165"/>
    </row>
    <row r="165" spans="1:8" x14ac:dyDescent="0.25">
      <c r="A165" s="261"/>
      <c r="B165" s="164"/>
      <c r="C165" s="165"/>
      <c r="D165" s="165"/>
      <c r="E165" s="165"/>
      <c r="F165" s="165"/>
      <c r="G165" s="165"/>
      <c r="H165" s="165"/>
    </row>
    <row r="166" spans="1:8" x14ac:dyDescent="0.25">
      <c r="A166" s="261"/>
      <c r="B166" s="164"/>
      <c r="C166" s="165"/>
      <c r="D166" s="165"/>
      <c r="E166" s="165"/>
      <c r="F166" s="165"/>
      <c r="G166" s="165"/>
      <c r="H166" s="165"/>
    </row>
    <row r="167" spans="1:8" x14ac:dyDescent="0.25">
      <c r="A167" s="261"/>
      <c r="B167" s="164"/>
      <c r="C167" s="165"/>
      <c r="D167" s="165"/>
      <c r="E167" s="165"/>
      <c r="F167" s="165"/>
      <c r="G167" s="165"/>
      <c r="H167" s="165"/>
    </row>
    <row r="168" spans="1:8" x14ac:dyDescent="0.25">
      <c r="A168" s="261"/>
      <c r="B168" s="164"/>
      <c r="C168" s="165"/>
      <c r="D168" s="165"/>
      <c r="E168" s="165"/>
      <c r="F168" s="165"/>
      <c r="G168" s="165"/>
      <c r="H168" s="165"/>
    </row>
    <row r="169" spans="1:8" x14ac:dyDescent="0.25">
      <c r="A169" s="261"/>
      <c r="B169" s="164"/>
      <c r="C169" s="165"/>
      <c r="D169" s="165"/>
      <c r="E169" s="165"/>
      <c r="F169" s="165"/>
      <c r="G169" s="165"/>
      <c r="H169" s="165"/>
    </row>
    <row r="170" spans="1:8" x14ac:dyDescent="0.25">
      <c r="A170" s="261"/>
      <c r="B170" s="164"/>
      <c r="C170" s="165"/>
      <c r="D170" s="165"/>
      <c r="E170" s="165"/>
      <c r="F170" s="165"/>
      <c r="G170" s="165"/>
      <c r="H170" s="165"/>
    </row>
    <row r="171" spans="1:8" x14ac:dyDescent="0.25">
      <c r="A171" s="261"/>
      <c r="B171" s="164"/>
      <c r="C171" s="165"/>
      <c r="D171" s="165"/>
      <c r="E171" s="165"/>
      <c r="F171" s="165"/>
      <c r="G171" s="165"/>
      <c r="H171" s="165"/>
    </row>
    <row r="172" spans="1:8" x14ac:dyDescent="0.25">
      <c r="A172" s="261"/>
      <c r="B172" s="164"/>
      <c r="C172" s="165"/>
      <c r="D172" s="165"/>
      <c r="E172" s="165"/>
      <c r="F172" s="165"/>
      <c r="G172" s="165"/>
      <c r="H172" s="165"/>
    </row>
    <row r="173" spans="1:8" x14ac:dyDescent="0.25">
      <c r="A173" s="261"/>
      <c r="B173" s="164"/>
      <c r="C173" s="165"/>
      <c r="D173" s="165"/>
      <c r="E173" s="165"/>
      <c r="F173" s="165"/>
      <c r="G173" s="165"/>
      <c r="H173" s="165"/>
    </row>
    <row r="174" spans="1:8" x14ac:dyDescent="0.25">
      <c r="A174" s="261"/>
      <c r="B174" s="164"/>
      <c r="C174" s="165"/>
      <c r="D174" s="165"/>
      <c r="E174" s="165"/>
      <c r="F174" s="165"/>
      <c r="G174" s="165"/>
      <c r="H174" s="165"/>
    </row>
    <row r="175" spans="1:8" x14ac:dyDescent="0.25">
      <c r="A175" s="261"/>
      <c r="B175" s="164"/>
      <c r="C175" s="165"/>
      <c r="D175" s="165"/>
      <c r="E175" s="165"/>
      <c r="F175" s="165"/>
      <c r="G175" s="165"/>
      <c r="H175" s="165"/>
    </row>
    <row r="176" spans="1:8" x14ac:dyDescent="0.25">
      <c r="A176" s="261"/>
      <c r="B176" s="164"/>
      <c r="C176" s="165"/>
      <c r="D176" s="165"/>
      <c r="E176" s="165"/>
      <c r="F176" s="165"/>
      <c r="G176" s="165"/>
      <c r="H176" s="165"/>
    </row>
    <row r="177" spans="1:8" x14ac:dyDescent="0.25">
      <c r="A177" s="261"/>
      <c r="B177" s="164"/>
      <c r="C177" s="165"/>
      <c r="D177" s="165"/>
      <c r="E177" s="165"/>
      <c r="F177" s="165"/>
      <c r="G177" s="165"/>
      <c r="H177" s="165"/>
    </row>
    <row r="178" spans="1:8" x14ac:dyDescent="0.25">
      <c r="A178" s="261"/>
      <c r="B178" s="164"/>
      <c r="C178" s="165"/>
      <c r="D178" s="165"/>
      <c r="E178" s="165"/>
      <c r="F178" s="165"/>
      <c r="G178" s="165"/>
      <c r="H178" s="165"/>
    </row>
    <row r="179" spans="1:8" x14ac:dyDescent="0.25">
      <c r="A179" s="261"/>
      <c r="B179" s="164"/>
      <c r="C179" s="165"/>
      <c r="D179" s="165"/>
      <c r="E179" s="165"/>
      <c r="F179" s="165"/>
      <c r="G179" s="165"/>
      <c r="H179" s="165"/>
    </row>
    <row r="180" spans="1:8" x14ac:dyDescent="0.25">
      <c r="A180" s="261"/>
      <c r="B180" s="164"/>
      <c r="C180" s="165"/>
      <c r="D180" s="165"/>
      <c r="E180" s="165"/>
      <c r="F180" s="165"/>
      <c r="G180" s="165"/>
      <c r="H180" s="165"/>
    </row>
    <row r="181" spans="1:8" x14ac:dyDescent="0.25">
      <c r="A181" s="261"/>
      <c r="B181" s="164"/>
      <c r="C181" s="165"/>
      <c r="D181" s="165"/>
      <c r="E181" s="165"/>
      <c r="F181" s="165"/>
      <c r="G181" s="165"/>
      <c r="H181" s="165"/>
    </row>
    <row r="182" spans="1:8" x14ac:dyDescent="0.25">
      <c r="A182" s="261"/>
      <c r="B182" s="164"/>
      <c r="C182" s="165"/>
      <c r="D182" s="165"/>
      <c r="E182" s="165"/>
      <c r="F182" s="165"/>
      <c r="G182" s="165"/>
      <c r="H182" s="165"/>
    </row>
    <row r="183" spans="1:8" x14ac:dyDescent="0.25">
      <c r="A183" s="261"/>
      <c r="B183" s="164"/>
      <c r="C183" s="165"/>
      <c r="D183" s="165"/>
      <c r="E183" s="165"/>
      <c r="F183" s="165"/>
      <c r="G183" s="165"/>
      <c r="H183" s="165"/>
    </row>
    <row r="184" spans="1:8" x14ac:dyDescent="0.25">
      <c r="A184" s="261"/>
      <c r="B184" s="164"/>
      <c r="C184" s="165"/>
      <c r="D184" s="165"/>
      <c r="E184" s="165"/>
      <c r="F184" s="165"/>
      <c r="G184" s="165"/>
      <c r="H184" s="165"/>
    </row>
    <row r="185" spans="1:8" x14ac:dyDescent="0.25">
      <c r="A185" s="261"/>
      <c r="B185" s="164"/>
      <c r="C185" s="165"/>
      <c r="D185" s="165"/>
      <c r="E185" s="165"/>
      <c r="F185" s="165"/>
      <c r="G185" s="165"/>
      <c r="H185" s="165"/>
    </row>
  </sheetData>
  <mergeCells count="66">
    <mergeCell ref="A79:A81"/>
    <mergeCell ref="B79:B81"/>
    <mergeCell ref="A82:A83"/>
    <mergeCell ref="B82:B83"/>
    <mergeCell ref="A68:A69"/>
    <mergeCell ref="B68:B69"/>
    <mergeCell ref="A70:A73"/>
    <mergeCell ref="B70:B73"/>
    <mergeCell ref="A74:A77"/>
    <mergeCell ref="B74:B77"/>
    <mergeCell ref="A61:A62"/>
    <mergeCell ref="B61:B62"/>
    <mergeCell ref="A64:A65"/>
    <mergeCell ref="B64:B65"/>
    <mergeCell ref="A66:A67"/>
    <mergeCell ref="B66:B67"/>
    <mergeCell ref="A54:A55"/>
    <mergeCell ref="B54:B55"/>
    <mergeCell ref="A56:A57"/>
    <mergeCell ref="B56:B57"/>
    <mergeCell ref="A59:A60"/>
    <mergeCell ref="B59:B60"/>
    <mergeCell ref="A52:A53"/>
    <mergeCell ref="B52:B53"/>
    <mergeCell ref="A37:A38"/>
    <mergeCell ref="B37:B38"/>
    <mergeCell ref="A39:A40"/>
    <mergeCell ref="B39:B40"/>
    <mergeCell ref="A41:A42"/>
    <mergeCell ref="B41:B42"/>
    <mergeCell ref="A43:A44"/>
    <mergeCell ref="B43:B44"/>
    <mergeCell ref="B45:H45"/>
    <mergeCell ref="A46:A50"/>
    <mergeCell ref="B46:B50"/>
    <mergeCell ref="A30:A31"/>
    <mergeCell ref="B30:B31"/>
    <mergeCell ref="A33:A34"/>
    <mergeCell ref="B33:B34"/>
    <mergeCell ref="A35:A36"/>
    <mergeCell ref="B35:B36"/>
    <mergeCell ref="A24:A25"/>
    <mergeCell ref="B24:B25"/>
    <mergeCell ref="A26:A27"/>
    <mergeCell ref="B26:B27"/>
    <mergeCell ref="A28:A29"/>
    <mergeCell ref="B28:B29"/>
    <mergeCell ref="H9:H10"/>
    <mergeCell ref="A12:A16"/>
    <mergeCell ref="B12:B16"/>
    <mergeCell ref="A17:A19"/>
    <mergeCell ref="B17:B19"/>
    <mergeCell ref="D9:E9"/>
    <mergeCell ref="F9:F10"/>
    <mergeCell ref="G9:G10"/>
    <mergeCell ref="A21:A22"/>
    <mergeCell ref="B21:B22"/>
    <mergeCell ref="A9:A10"/>
    <mergeCell ref="B9:B10"/>
    <mergeCell ref="C9:C10"/>
    <mergeCell ref="G8:H8"/>
    <mergeCell ref="E1:H1"/>
    <mergeCell ref="E2:H2"/>
    <mergeCell ref="E3:H3"/>
    <mergeCell ref="A5:H5"/>
    <mergeCell ref="A6:H6"/>
  </mergeCells>
  <pageMargins left="0.39370078740157483" right="0.39370078740157483" top="0.59055118110236227" bottom="0.39370078740157483" header="0.19685039370078741" footer="0.19685039370078741"/>
  <pageSetup paperSize="9" scale="99" fitToHeight="0" orientation="landscape" r:id="rId1"/>
  <headerFooter differentFirst="1" alignWithMargins="0">
    <oddHeader>&amp;C&amp;"Times New Roman,обычный"&amp;8&amp;P</oddHeader>
    <oddFooter>&amp;L&amp;8&amp;Z&amp;F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topLeftCell="A22" zoomScale="70" zoomScaleNormal="80" zoomScaleSheetLayoutView="70" zoomScalePageLayoutView="90" workbookViewId="0">
      <selection activeCell="B28" sqref="B28"/>
    </sheetView>
  </sheetViews>
  <sheetFormatPr defaultColWidth="9.109375" defaultRowHeight="15.6" x14ac:dyDescent="0.3"/>
  <cols>
    <col min="1" max="1" width="5.6640625" style="79" customWidth="1"/>
    <col min="2" max="2" width="36" style="80" customWidth="1"/>
    <col min="3" max="3" width="11.6640625" style="79" customWidth="1"/>
    <col min="4" max="4" width="10.44140625" style="79" customWidth="1"/>
    <col min="5" max="5" width="9.33203125" style="79" customWidth="1"/>
    <col min="6" max="6" width="11.5546875" style="79" customWidth="1"/>
    <col min="7" max="7" width="9.33203125" style="79" customWidth="1"/>
    <col min="8" max="8" width="13.6640625" style="79" customWidth="1"/>
    <col min="9" max="9" width="50.88671875" style="80" customWidth="1"/>
    <col min="10" max="16384" width="9.109375" style="81"/>
  </cols>
  <sheetData>
    <row r="1" spans="1:9" s="78" customFormat="1" ht="15" customHeight="1" x14ac:dyDescent="0.25">
      <c r="A1" s="75"/>
      <c r="B1" s="76"/>
      <c r="C1" s="77"/>
      <c r="D1" s="77"/>
      <c r="E1" s="77"/>
      <c r="F1" s="393" t="s">
        <v>239</v>
      </c>
      <c r="G1" s="393"/>
      <c r="H1" s="393"/>
      <c r="I1" s="393"/>
    </row>
    <row r="2" spans="1:9" s="78" customFormat="1" ht="15" customHeight="1" x14ac:dyDescent="0.25">
      <c r="A2" s="75"/>
      <c r="B2" s="76"/>
      <c r="C2" s="77"/>
      <c r="D2" s="77"/>
      <c r="E2" s="77"/>
      <c r="F2" s="393" t="s">
        <v>5</v>
      </c>
      <c r="G2" s="393"/>
      <c r="H2" s="393"/>
      <c r="I2" s="393"/>
    </row>
    <row r="3" spans="1:9" s="78" customFormat="1" ht="15" customHeight="1" x14ac:dyDescent="0.25">
      <c r="A3" s="75"/>
      <c r="B3" s="76"/>
      <c r="C3" s="77"/>
      <c r="D3" s="77"/>
      <c r="E3" s="77"/>
      <c r="F3" s="393" t="s">
        <v>6</v>
      </c>
      <c r="G3" s="393"/>
      <c r="H3" s="393"/>
      <c r="I3" s="393"/>
    </row>
    <row r="4" spans="1:9" ht="15" customHeight="1" x14ac:dyDescent="0.3">
      <c r="F4" s="115"/>
      <c r="G4" s="115"/>
      <c r="H4" s="115"/>
      <c r="I4" s="116"/>
    </row>
    <row r="5" spans="1:9" ht="15" customHeight="1" x14ac:dyDescent="0.3">
      <c r="A5" s="394"/>
      <c r="B5" s="394"/>
      <c r="C5" s="394"/>
      <c r="D5" s="394"/>
      <c r="E5" s="394"/>
      <c r="F5" s="394"/>
      <c r="G5" s="394"/>
      <c r="H5" s="394"/>
      <c r="I5" s="394"/>
    </row>
    <row r="6" spans="1:9" ht="45" customHeight="1" x14ac:dyDescent="0.3">
      <c r="A6" s="391" t="s">
        <v>163</v>
      </c>
      <c r="B6" s="391"/>
      <c r="C6" s="391"/>
      <c r="D6" s="391"/>
      <c r="E6" s="391"/>
      <c r="F6" s="391"/>
      <c r="G6" s="391"/>
      <c r="H6" s="391"/>
      <c r="I6" s="391"/>
    </row>
    <row r="7" spans="1:9" ht="15" customHeight="1" x14ac:dyDescent="0.3">
      <c r="A7" s="391" t="s">
        <v>378</v>
      </c>
      <c r="B7" s="391"/>
      <c r="C7" s="391"/>
      <c r="D7" s="391"/>
      <c r="E7" s="391"/>
      <c r="F7" s="391"/>
      <c r="G7" s="391"/>
      <c r="H7" s="391"/>
      <c r="I7" s="391"/>
    </row>
    <row r="8" spans="1:9" ht="15" customHeight="1" x14ac:dyDescent="0.3">
      <c r="A8" s="82"/>
      <c r="B8" s="28"/>
      <c r="C8" s="82"/>
      <c r="D8" s="82"/>
      <c r="E8" s="82"/>
      <c r="F8" s="82"/>
      <c r="G8" s="82"/>
      <c r="H8" s="82"/>
      <c r="I8" s="28"/>
    </row>
    <row r="9" spans="1:9" ht="26.25" customHeight="1" x14ac:dyDescent="0.3">
      <c r="A9" s="392" t="s">
        <v>8</v>
      </c>
      <c r="B9" s="284" t="s">
        <v>206</v>
      </c>
      <c r="C9" s="395" t="s">
        <v>60</v>
      </c>
      <c r="D9" s="284" t="s">
        <v>9</v>
      </c>
      <c r="E9" s="284"/>
      <c r="F9" s="284"/>
      <c r="G9" s="284"/>
      <c r="H9" s="284"/>
      <c r="I9" s="284" t="s">
        <v>243</v>
      </c>
    </row>
    <row r="10" spans="1:9" ht="26.25" customHeight="1" x14ac:dyDescent="0.3">
      <c r="A10" s="392"/>
      <c r="B10" s="284"/>
      <c r="C10" s="395"/>
      <c r="D10" s="395" t="s">
        <v>297</v>
      </c>
      <c r="E10" s="395" t="s">
        <v>240</v>
      </c>
      <c r="F10" s="395"/>
      <c r="G10" s="395"/>
      <c r="H10" s="395" t="s">
        <v>242</v>
      </c>
      <c r="I10" s="284"/>
    </row>
    <row r="11" spans="1:9" ht="34.5" customHeight="1" x14ac:dyDescent="0.3">
      <c r="A11" s="392"/>
      <c r="B11" s="284"/>
      <c r="C11" s="395"/>
      <c r="D11" s="395"/>
      <c r="E11" s="128" t="s">
        <v>241</v>
      </c>
      <c r="F11" s="126" t="s">
        <v>97</v>
      </c>
      <c r="G11" s="126" t="s">
        <v>98</v>
      </c>
      <c r="H11" s="395"/>
      <c r="I11" s="284"/>
    </row>
    <row r="12" spans="1:9" x14ac:dyDescent="0.3">
      <c r="A12" s="83">
        <v>1</v>
      </c>
      <c r="B12" s="117">
        <v>2</v>
      </c>
      <c r="C12" s="117">
        <v>3</v>
      </c>
      <c r="D12" s="117">
        <v>4</v>
      </c>
      <c r="E12" s="117">
        <v>5</v>
      </c>
      <c r="F12" s="117">
        <v>6</v>
      </c>
      <c r="G12" s="117"/>
      <c r="H12" s="117"/>
      <c r="I12" s="117">
        <v>7</v>
      </c>
    </row>
    <row r="13" spans="1:9" ht="21" customHeight="1" x14ac:dyDescent="0.3">
      <c r="A13" s="84" t="s">
        <v>11</v>
      </c>
      <c r="B13" s="396" t="s">
        <v>101</v>
      </c>
      <c r="C13" s="282"/>
      <c r="D13" s="282"/>
      <c r="E13" s="282"/>
      <c r="F13" s="282"/>
      <c r="G13" s="282"/>
      <c r="H13" s="282"/>
      <c r="I13" s="282"/>
    </row>
    <row r="14" spans="1:9" ht="48.75" customHeight="1" x14ac:dyDescent="0.3">
      <c r="A14" s="84" t="s">
        <v>13</v>
      </c>
      <c r="B14" s="125" t="s">
        <v>131</v>
      </c>
      <c r="C14" s="117" t="s">
        <v>175</v>
      </c>
      <c r="D14" s="85">
        <v>94.18</v>
      </c>
      <c r="E14" s="85"/>
      <c r="F14" s="85"/>
      <c r="G14" s="85"/>
      <c r="H14" s="85"/>
      <c r="I14" s="119" t="s">
        <v>257</v>
      </c>
    </row>
    <row r="15" spans="1:9" s="91" customFormat="1" ht="94.2" customHeight="1" x14ac:dyDescent="0.3">
      <c r="A15" s="70" t="s">
        <v>121</v>
      </c>
      <c r="B15" s="125" t="s">
        <v>232</v>
      </c>
      <c r="C15" s="117" t="s">
        <v>39</v>
      </c>
      <c r="D15" s="111">
        <v>2</v>
      </c>
      <c r="E15" s="111">
        <v>0</v>
      </c>
      <c r="F15" s="111">
        <v>0</v>
      </c>
      <c r="G15" s="111">
        <v>2</v>
      </c>
      <c r="H15" s="111">
        <v>0</v>
      </c>
      <c r="I15" s="117" t="s">
        <v>412</v>
      </c>
    </row>
    <row r="16" spans="1:9" s="91" customFormat="1" ht="35.25" customHeight="1" x14ac:dyDescent="0.3">
      <c r="A16" s="70" t="s">
        <v>122</v>
      </c>
      <c r="B16" s="71" t="s">
        <v>132</v>
      </c>
      <c r="C16" s="117" t="s">
        <v>136</v>
      </c>
      <c r="D16" s="96">
        <v>0.23200000000000001</v>
      </c>
      <c r="E16" s="96"/>
      <c r="F16" s="96"/>
      <c r="G16" s="96"/>
      <c r="H16" s="96"/>
      <c r="I16" s="119" t="s">
        <v>257</v>
      </c>
    </row>
    <row r="17" spans="1:9" s="91" customFormat="1" ht="35.25" customHeight="1" x14ac:dyDescent="0.3">
      <c r="A17" s="70" t="s">
        <v>126</v>
      </c>
      <c r="B17" s="71" t="s">
        <v>133</v>
      </c>
      <c r="C17" s="117" t="s">
        <v>137</v>
      </c>
      <c r="D17" s="85">
        <v>61.5</v>
      </c>
      <c r="E17" s="97"/>
      <c r="F17" s="85"/>
      <c r="G17" s="85"/>
      <c r="H17" s="85"/>
      <c r="I17" s="119" t="s">
        <v>257</v>
      </c>
    </row>
    <row r="18" spans="1:9" s="91" customFormat="1" ht="36" customHeight="1" x14ac:dyDescent="0.3">
      <c r="A18" s="92" t="s">
        <v>127</v>
      </c>
      <c r="B18" s="71" t="s">
        <v>134</v>
      </c>
      <c r="C18" s="117" t="s">
        <v>136</v>
      </c>
      <c r="D18" s="96">
        <v>0.17399999999999999</v>
      </c>
      <c r="E18" s="96"/>
      <c r="F18" s="96"/>
      <c r="G18" s="96"/>
      <c r="H18" s="96"/>
      <c r="I18" s="119" t="s">
        <v>257</v>
      </c>
    </row>
    <row r="19" spans="1:9" s="91" customFormat="1" ht="34.5" customHeight="1" x14ac:dyDescent="0.3">
      <c r="A19" s="70" t="s">
        <v>156</v>
      </c>
      <c r="B19" s="71" t="s">
        <v>135</v>
      </c>
      <c r="C19" s="117" t="s">
        <v>137</v>
      </c>
      <c r="D19" s="85">
        <v>31.8</v>
      </c>
      <c r="E19" s="85"/>
      <c r="F19" s="85"/>
      <c r="G19" s="85"/>
      <c r="H19" s="85"/>
      <c r="I19" s="119" t="s">
        <v>257</v>
      </c>
    </row>
    <row r="20" spans="1:9" ht="81" customHeight="1" x14ac:dyDescent="0.3">
      <c r="A20" s="86" t="s">
        <v>166</v>
      </c>
      <c r="B20" s="74" t="s">
        <v>167</v>
      </c>
      <c r="C20" s="87" t="s">
        <v>39</v>
      </c>
      <c r="D20" s="95">
        <v>13</v>
      </c>
      <c r="E20" s="95">
        <v>0</v>
      </c>
      <c r="F20" s="95">
        <v>0</v>
      </c>
      <c r="G20" s="95">
        <v>13</v>
      </c>
      <c r="H20" s="95">
        <v>0</v>
      </c>
      <c r="I20" s="125" t="s">
        <v>374</v>
      </c>
    </row>
    <row r="21" spans="1:9" ht="15.75" customHeight="1" x14ac:dyDescent="0.3">
      <c r="A21" s="84" t="s">
        <v>19</v>
      </c>
      <c r="B21" s="397" t="s">
        <v>20</v>
      </c>
      <c r="C21" s="397"/>
      <c r="D21" s="397"/>
      <c r="E21" s="397"/>
      <c r="F21" s="397"/>
      <c r="G21" s="397"/>
      <c r="H21" s="397"/>
      <c r="I21" s="397"/>
    </row>
    <row r="22" spans="1:9" ht="20.25" customHeight="1" x14ac:dyDescent="0.3">
      <c r="A22" s="84" t="s">
        <v>21</v>
      </c>
      <c r="B22" s="286" t="s">
        <v>102</v>
      </c>
      <c r="C22" s="286"/>
      <c r="D22" s="286"/>
      <c r="E22" s="286"/>
      <c r="F22" s="286"/>
      <c r="G22" s="286"/>
      <c r="H22" s="286"/>
      <c r="I22" s="286"/>
    </row>
    <row r="23" spans="1:9" s="99" customFormat="1" ht="34.950000000000003" customHeight="1" x14ac:dyDescent="0.3">
      <c r="A23" s="70" t="s">
        <v>22</v>
      </c>
      <c r="B23" s="125" t="s">
        <v>366</v>
      </c>
      <c r="C23" s="117" t="s">
        <v>45</v>
      </c>
      <c r="D23" s="100">
        <v>8850</v>
      </c>
      <c r="E23" s="100">
        <v>2810</v>
      </c>
      <c r="F23" s="100">
        <v>4150</v>
      </c>
      <c r="G23" s="100">
        <v>5400</v>
      </c>
      <c r="H23" s="100">
        <v>6149.2</v>
      </c>
      <c r="I23" s="125"/>
    </row>
    <row r="24" spans="1:9" s="99" customFormat="1" ht="36" customHeight="1" x14ac:dyDescent="0.3">
      <c r="A24" s="70" t="s">
        <v>23</v>
      </c>
      <c r="B24" s="125" t="s">
        <v>367</v>
      </c>
      <c r="C24" s="117" t="s">
        <v>10</v>
      </c>
      <c r="D24" s="100">
        <v>11125</v>
      </c>
      <c r="E24" s="100">
        <v>4560</v>
      </c>
      <c r="F24" s="100">
        <v>5800</v>
      </c>
      <c r="G24" s="100">
        <v>6400</v>
      </c>
      <c r="H24" s="100">
        <v>6956.3</v>
      </c>
      <c r="I24" s="125"/>
    </row>
    <row r="25" spans="1:9" ht="70.95" customHeight="1" x14ac:dyDescent="0.3">
      <c r="A25" s="88" t="s">
        <v>24</v>
      </c>
      <c r="B25" s="89" t="s">
        <v>47</v>
      </c>
      <c r="C25" s="90" t="s">
        <v>48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9"/>
    </row>
    <row r="26" spans="1:9" ht="66.599999999999994" customHeight="1" x14ac:dyDescent="0.3">
      <c r="A26" s="88" t="s">
        <v>25</v>
      </c>
      <c r="B26" s="89" t="s">
        <v>49</v>
      </c>
      <c r="C26" s="90" t="s">
        <v>50</v>
      </c>
      <c r="D26" s="90" t="s">
        <v>298</v>
      </c>
      <c r="E26" s="117">
        <v>0</v>
      </c>
      <c r="F26" s="117">
        <v>0</v>
      </c>
      <c r="G26" s="117">
        <v>0</v>
      </c>
      <c r="H26" s="117">
        <v>0</v>
      </c>
      <c r="I26" s="119"/>
    </row>
    <row r="27" spans="1:9" ht="64.95" customHeight="1" x14ac:dyDescent="0.3">
      <c r="A27" s="84" t="s">
        <v>82</v>
      </c>
      <c r="B27" s="125" t="s">
        <v>364</v>
      </c>
      <c r="C27" s="117" t="s">
        <v>39</v>
      </c>
      <c r="D27" s="98">
        <v>4</v>
      </c>
      <c r="E27" s="98">
        <v>4</v>
      </c>
      <c r="F27" s="98">
        <v>4</v>
      </c>
      <c r="G27" s="98">
        <v>4</v>
      </c>
      <c r="H27" s="98">
        <v>4</v>
      </c>
      <c r="I27" s="125"/>
    </row>
    <row r="28" spans="1:9" ht="219.6" customHeight="1" x14ac:dyDescent="0.3">
      <c r="A28" s="84" t="s">
        <v>83</v>
      </c>
      <c r="B28" s="125" t="s">
        <v>365</v>
      </c>
      <c r="C28" s="117" t="s">
        <v>86</v>
      </c>
      <c r="D28" s="95">
        <v>90</v>
      </c>
      <c r="E28" s="95">
        <v>90</v>
      </c>
      <c r="F28" s="95">
        <v>90</v>
      </c>
      <c r="G28" s="95">
        <v>90</v>
      </c>
      <c r="H28" s="95">
        <v>86</v>
      </c>
      <c r="I28" s="125"/>
    </row>
    <row r="29" spans="1:9" ht="24" customHeight="1" x14ac:dyDescent="0.3">
      <c r="A29" s="206" t="s">
        <v>68</v>
      </c>
      <c r="B29" s="286" t="s">
        <v>103</v>
      </c>
      <c r="C29" s="286"/>
      <c r="D29" s="286"/>
      <c r="E29" s="286"/>
      <c r="F29" s="127"/>
      <c r="G29" s="127"/>
      <c r="H29" s="127"/>
      <c r="I29" s="135"/>
    </row>
    <row r="30" spans="1:9" ht="39" customHeight="1" x14ac:dyDescent="0.3">
      <c r="A30" s="84" t="s">
        <v>70</v>
      </c>
      <c r="B30" s="125" t="s">
        <v>56</v>
      </c>
      <c r="C30" s="117" t="s">
        <v>57</v>
      </c>
      <c r="D30" s="93">
        <v>18.899999999999999</v>
      </c>
      <c r="E30" s="118" t="s">
        <v>351</v>
      </c>
      <c r="F30" s="118" t="s">
        <v>351</v>
      </c>
      <c r="G30" s="118" t="s">
        <v>351</v>
      </c>
      <c r="H30" s="93">
        <v>17.899999999999999</v>
      </c>
      <c r="I30" s="119"/>
    </row>
    <row r="31" spans="1:9" ht="51" customHeight="1" x14ac:dyDescent="0.3">
      <c r="A31" s="84" t="s">
        <v>71</v>
      </c>
      <c r="B31" s="125" t="s">
        <v>58</v>
      </c>
      <c r="C31" s="117" t="s">
        <v>39</v>
      </c>
      <c r="D31" s="98">
        <v>4</v>
      </c>
      <c r="E31" s="118" t="s">
        <v>258</v>
      </c>
      <c r="F31" s="118" t="s">
        <v>258</v>
      </c>
      <c r="G31" s="118" t="s">
        <v>352</v>
      </c>
      <c r="H31" s="98">
        <v>0</v>
      </c>
      <c r="I31" s="119"/>
    </row>
    <row r="32" spans="1:9" ht="51.6" customHeight="1" x14ac:dyDescent="0.3">
      <c r="A32" s="134" t="s">
        <v>72</v>
      </c>
      <c r="B32" s="74" t="s">
        <v>226</v>
      </c>
      <c r="C32" s="87" t="s">
        <v>53</v>
      </c>
      <c r="D32" s="70">
        <v>21.7</v>
      </c>
      <c r="E32" s="118" t="s">
        <v>258</v>
      </c>
      <c r="F32" s="118" t="s">
        <v>391</v>
      </c>
      <c r="G32" s="93">
        <f>H32</f>
        <v>7.5</v>
      </c>
      <c r="H32" s="93">
        <f>2.4+5.1</f>
        <v>7.5</v>
      </c>
      <c r="I32" s="119"/>
    </row>
  </sheetData>
  <mergeCells count="18">
    <mergeCell ref="B29:E29"/>
    <mergeCell ref="B13:I13"/>
    <mergeCell ref="B21:I21"/>
    <mergeCell ref="B22:I22"/>
    <mergeCell ref="B9:B11"/>
    <mergeCell ref="C9:C11"/>
    <mergeCell ref="I9:I11"/>
    <mergeCell ref="D10:D11"/>
    <mergeCell ref="A6:I6"/>
    <mergeCell ref="A9:A11"/>
    <mergeCell ref="F1:I1"/>
    <mergeCell ref="F2:I2"/>
    <mergeCell ref="F3:I3"/>
    <mergeCell ref="A5:I5"/>
    <mergeCell ref="A7:I7"/>
    <mergeCell ref="E10:G10"/>
    <mergeCell ref="D9:H9"/>
    <mergeCell ref="H10:H11"/>
  </mergeCells>
  <phoneticPr fontId="2" type="noConversion"/>
  <pageMargins left="0.59055118110236227" right="0.39370078740157483" top="0.78740157480314965" bottom="0.59055118110236227" header="0.31496062992125984" footer="0.19685039370078741"/>
  <pageSetup paperSize="9" scale="59" fitToHeight="0" orientation="portrait" r:id="rId1"/>
  <headerFooter>
    <oddHeader>&amp;C&amp;P</oddHeader>
    <oddFooter>&amp;L&amp;8&amp;Z&amp;F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75" workbookViewId="0">
      <selection activeCell="I8" sqref="I8:I9"/>
    </sheetView>
  </sheetViews>
  <sheetFormatPr defaultColWidth="9.109375" defaultRowHeight="13.2" x14ac:dyDescent="0.25"/>
  <cols>
    <col min="1" max="1" width="5.6640625" style="1" customWidth="1"/>
    <col min="2" max="2" width="28.44140625" style="1" customWidth="1"/>
    <col min="3" max="3" width="9.6640625" style="1" customWidth="1"/>
    <col min="4" max="4" width="15.109375" style="1" customWidth="1"/>
    <col min="5" max="5" width="8.6640625" style="1" customWidth="1"/>
    <col min="6" max="7" width="9.44140625" style="1" customWidth="1"/>
    <col min="8" max="8" width="10.88671875" style="1" customWidth="1"/>
    <col min="9" max="9" width="25.6640625" style="1" customWidth="1"/>
    <col min="10" max="16384" width="9.109375" style="1"/>
  </cols>
  <sheetData>
    <row r="1" spans="1:10" ht="2.25" customHeight="1" x14ac:dyDescent="0.25">
      <c r="G1" s="400" t="s">
        <v>92</v>
      </c>
      <c r="H1" s="400"/>
      <c r="I1" s="400"/>
    </row>
    <row r="2" spans="1:10" ht="38.4" customHeight="1" x14ac:dyDescent="0.25">
      <c r="G2" s="400"/>
      <c r="H2" s="400"/>
      <c r="I2" s="400"/>
    </row>
    <row r="3" spans="1:10" ht="13.5" customHeight="1" x14ac:dyDescent="0.25">
      <c r="G3" s="3"/>
      <c r="H3" s="3"/>
      <c r="I3" s="3"/>
    </row>
    <row r="4" spans="1:10" ht="7.95" customHeight="1" x14ac:dyDescent="0.25">
      <c r="G4" s="3"/>
      <c r="H4" s="3"/>
      <c r="I4" s="3"/>
    </row>
    <row r="5" spans="1:10" ht="13.2" customHeight="1" x14ac:dyDescent="0.25">
      <c r="A5" s="391" t="s">
        <v>93</v>
      </c>
      <c r="B5" s="391"/>
      <c r="C5" s="391"/>
      <c r="D5" s="391"/>
      <c r="E5" s="391"/>
      <c r="F5" s="391"/>
      <c r="G5" s="391"/>
      <c r="H5" s="391"/>
      <c r="I5" s="391"/>
    </row>
    <row r="6" spans="1:10" ht="61.5" customHeight="1" x14ac:dyDescent="0.25">
      <c r="A6" s="391"/>
      <c r="B6" s="391"/>
      <c r="C6" s="391"/>
      <c r="D6" s="391"/>
      <c r="E6" s="391"/>
      <c r="F6" s="391"/>
      <c r="G6" s="391"/>
      <c r="H6" s="391"/>
      <c r="I6" s="391"/>
    </row>
    <row r="7" spans="1:10" ht="12" customHeight="1" x14ac:dyDescent="0.25">
      <c r="A7" s="2"/>
      <c r="B7" s="2"/>
      <c r="C7" s="2"/>
      <c r="D7" s="2"/>
      <c r="E7" s="2"/>
      <c r="F7" s="2"/>
      <c r="G7" s="2"/>
      <c r="H7" s="2"/>
      <c r="I7" s="2"/>
    </row>
    <row r="8" spans="1:10" ht="12" hidden="1" customHeight="1" x14ac:dyDescent="0.25">
      <c r="A8" s="2"/>
      <c r="B8" s="2"/>
      <c r="C8" s="2"/>
      <c r="D8" s="2"/>
      <c r="E8" s="2"/>
      <c r="F8" s="2"/>
      <c r="G8" s="2"/>
      <c r="H8" s="2"/>
      <c r="I8" s="2"/>
    </row>
    <row r="9" spans="1:10" ht="8.25" hidden="1" customHeight="1" x14ac:dyDescent="0.25">
      <c r="J9" s="4"/>
    </row>
    <row r="10" spans="1:10" x14ac:dyDescent="0.25">
      <c r="A10" s="401" t="s">
        <v>8</v>
      </c>
      <c r="B10" s="401" t="s">
        <v>94</v>
      </c>
      <c r="C10" s="402" t="s">
        <v>60</v>
      </c>
      <c r="D10" s="401" t="s">
        <v>9</v>
      </c>
      <c r="E10" s="401"/>
      <c r="F10" s="401"/>
      <c r="G10" s="401"/>
      <c r="H10" s="401"/>
      <c r="I10" s="401" t="s">
        <v>100</v>
      </c>
    </row>
    <row r="11" spans="1:10" ht="13.5" customHeight="1" x14ac:dyDescent="0.25">
      <c r="A11" s="401"/>
      <c r="B11" s="401"/>
      <c r="C11" s="402"/>
      <c r="D11" s="401" t="s">
        <v>95</v>
      </c>
      <c r="E11" s="401" t="s">
        <v>79</v>
      </c>
      <c r="F11" s="401"/>
      <c r="G11" s="401"/>
      <c r="H11" s="398" t="s">
        <v>99</v>
      </c>
      <c r="I11" s="401"/>
    </row>
    <row r="12" spans="1:10" ht="51" customHeight="1" x14ac:dyDescent="0.25">
      <c r="A12" s="401"/>
      <c r="B12" s="401"/>
      <c r="C12" s="402"/>
      <c r="D12" s="401"/>
      <c r="E12" s="5" t="s">
        <v>96</v>
      </c>
      <c r="F12" s="5" t="s">
        <v>97</v>
      </c>
      <c r="G12" s="5" t="s">
        <v>98</v>
      </c>
      <c r="H12" s="399"/>
      <c r="I12" s="401"/>
    </row>
    <row r="13" spans="1:10" ht="12" customHeight="1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10" ht="19.2" customHeight="1" x14ac:dyDescent="0.25">
      <c r="A14" s="6" t="s">
        <v>11</v>
      </c>
      <c r="B14" s="406" t="s">
        <v>12</v>
      </c>
      <c r="C14" s="406"/>
      <c r="D14" s="406"/>
      <c r="E14" s="406"/>
      <c r="F14" s="406"/>
      <c r="G14" s="406"/>
      <c r="H14" s="406"/>
      <c r="I14" s="406"/>
    </row>
    <row r="15" spans="1:10" ht="30.75" customHeight="1" x14ac:dyDescent="0.25">
      <c r="A15" s="6" t="s">
        <v>13</v>
      </c>
      <c r="B15" s="403" t="s">
        <v>14</v>
      </c>
      <c r="C15" s="407"/>
      <c r="D15" s="407"/>
      <c r="E15" s="407"/>
      <c r="F15" s="407"/>
      <c r="G15" s="407"/>
      <c r="H15" s="407"/>
      <c r="I15" s="408"/>
    </row>
    <row r="16" spans="1:10" ht="57" customHeight="1" x14ac:dyDescent="0.25">
      <c r="A16" s="6" t="s">
        <v>15</v>
      </c>
      <c r="B16" s="8" t="s">
        <v>32</v>
      </c>
      <c r="C16" s="5" t="s">
        <v>33</v>
      </c>
      <c r="D16" s="13">
        <v>5235.3</v>
      </c>
      <c r="E16" s="5"/>
      <c r="F16" s="5"/>
      <c r="G16" s="5"/>
      <c r="H16" s="5"/>
      <c r="I16" s="5" t="s">
        <v>81</v>
      </c>
    </row>
    <row r="17" spans="1:9" ht="39" customHeight="1" x14ac:dyDescent="0.25">
      <c r="A17" s="6" t="s">
        <v>16</v>
      </c>
      <c r="B17" s="8" t="s">
        <v>34</v>
      </c>
      <c r="C17" s="5" t="s">
        <v>10</v>
      </c>
      <c r="D17" s="13">
        <v>14.9</v>
      </c>
      <c r="E17" s="5"/>
      <c r="F17" s="5"/>
      <c r="G17" s="5"/>
      <c r="H17" s="5"/>
      <c r="I17" s="5" t="s">
        <v>81</v>
      </c>
    </row>
    <row r="18" spans="1:9" ht="165" customHeight="1" x14ac:dyDescent="0.25">
      <c r="A18" s="6" t="s">
        <v>17</v>
      </c>
      <c r="B18" s="9" t="s">
        <v>35</v>
      </c>
      <c r="C18" s="5" t="s">
        <v>36</v>
      </c>
      <c r="D18" s="13">
        <v>65.099999999999994</v>
      </c>
      <c r="E18" s="5"/>
      <c r="F18" s="5"/>
      <c r="G18" s="5"/>
      <c r="H18" s="5"/>
      <c r="I18" s="5" t="s">
        <v>81</v>
      </c>
    </row>
    <row r="19" spans="1:9" ht="156" customHeight="1" x14ac:dyDescent="0.25">
      <c r="A19" s="6" t="s">
        <v>18</v>
      </c>
      <c r="B19" s="9" t="s">
        <v>37</v>
      </c>
      <c r="C19" s="5" t="s">
        <v>36</v>
      </c>
      <c r="D19" s="13">
        <v>83.2</v>
      </c>
      <c r="E19" s="5"/>
      <c r="F19" s="5"/>
      <c r="G19" s="5"/>
      <c r="H19" s="5"/>
      <c r="I19" s="5" t="s">
        <v>81</v>
      </c>
    </row>
    <row r="20" spans="1:9" ht="43.5" customHeight="1" x14ac:dyDescent="0.25">
      <c r="A20" s="6" t="s">
        <v>42</v>
      </c>
      <c r="B20" s="8" t="s">
        <v>38</v>
      </c>
      <c r="C20" s="5" t="s">
        <v>39</v>
      </c>
      <c r="D20" s="14">
        <v>13</v>
      </c>
      <c r="E20" s="11"/>
      <c r="F20" s="11"/>
      <c r="G20" s="11"/>
      <c r="H20" s="11"/>
      <c r="I20" s="5" t="s">
        <v>81</v>
      </c>
    </row>
    <row r="21" spans="1:9" ht="60.75" customHeight="1" x14ac:dyDescent="0.25">
      <c r="A21" s="6" t="s">
        <v>43</v>
      </c>
      <c r="B21" s="8" t="s">
        <v>40</v>
      </c>
      <c r="C21" s="5" t="s">
        <v>41</v>
      </c>
      <c r="D21" s="19">
        <v>1E-3</v>
      </c>
      <c r="E21" s="12"/>
      <c r="F21" s="12"/>
      <c r="G21" s="12"/>
      <c r="H21" s="12"/>
      <c r="I21" s="5" t="s">
        <v>81</v>
      </c>
    </row>
    <row r="22" spans="1:9" ht="21.75" customHeight="1" x14ac:dyDescent="0.25">
      <c r="A22" s="6" t="s">
        <v>19</v>
      </c>
      <c r="B22" s="409" t="s">
        <v>20</v>
      </c>
      <c r="C22" s="410"/>
      <c r="D22" s="410"/>
      <c r="E22" s="410"/>
      <c r="F22" s="410"/>
      <c r="G22" s="410"/>
      <c r="H22" s="410"/>
      <c r="I22" s="411"/>
    </row>
    <row r="23" spans="1:9" ht="21.75" customHeight="1" x14ac:dyDescent="0.25">
      <c r="A23" s="6" t="s">
        <v>21</v>
      </c>
      <c r="B23" s="403" t="s">
        <v>73</v>
      </c>
      <c r="C23" s="404"/>
      <c r="D23" s="404"/>
      <c r="E23" s="404"/>
      <c r="F23" s="404"/>
      <c r="G23" s="404"/>
      <c r="H23" s="404"/>
      <c r="I23" s="405"/>
    </row>
    <row r="24" spans="1:9" ht="26.4" x14ac:dyDescent="0.25">
      <c r="A24" s="6" t="s">
        <v>22</v>
      </c>
      <c r="B24" s="8" t="s">
        <v>44</v>
      </c>
      <c r="C24" s="5" t="s">
        <v>45</v>
      </c>
      <c r="D24" s="15">
        <v>7250</v>
      </c>
      <c r="E24" s="15">
        <v>2850</v>
      </c>
      <c r="F24" s="15">
        <v>4420</v>
      </c>
      <c r="G24" s="15">
        <v>5690</v>
      </c>
      <c r="H24" s="15">
        <v>5963.6</v>
      </c>
      <c r="I24" s="5"/>
    </row>
    <row r="25" spans="1:9" ht="26.4" x14ac:dyDescent="0.25">
      <c r="A25" s="6" t="s">
        <v>23</v>
      </c>
      <c r="B25" s="8" t="s">
        <v>46</v>
      </c>
      <c r="C25" s="5" t="s">
        <v>10</v>
      </c>
      <c r="D25" s="15">
        <v>16550</v>
      </c>
      <c r="E25" s="15">
        <v>7250</v>
      </c>
      <c r="F25" s="15">
        <v>9420</v>
      </c>
      <c r="G25" s="15">
        <v>10350</v>
      </c>
      <c r="H25" s="15">
        <v>11057.7</v>
      </c>
      <c r="I25" s="5"/>
    </row>
    <row r="26" spans="1:9" ht="66" x14ac:dyDescent="0.25">
      <c r="A26" s="6" t="s">
        <v>24</v>
      </c>
      <c r="B26" s="8" t="s">
        <v>47</v>
      </c>
      <c r="C26" s="5" t="s">
        <v>48</v>
      </c>
      <c r="D26" s="16" t="s">
        <v>78</v>
      </c>
      <c r="E26" s="12"/>
      <c r="F26" s="12"/>
      <c r="G26" s="12"/>
      <c r="H26" s="12"/>
      <c r="I26" s="5" t="s">
        <v>81</v>
      </c>
    </row>
    <row r="27" spans="1:9" ht="72" customHeight="1" x14ac:dyDescent="0.25">
      <c r="A27" s="6" t="s">
        <v>25</v>
      </c>
      <c r="B27" s="8" t="s">
        <v>49</v>
      </c>
      <c r="C27" s="5" t="s">
        <v>50</v>
      </c>
      <c r="D27" s="15" t="s">
        <v>80</v>
      </c>
      <c r="E27" s="12"/>
      <c r="F27" s="12"/>
      <c r="G27" s="12"/>
      <c r="H27" s="12"/>
      <c r="I27" s="5" t="s">
        <v>81</v>
      </c>
    </row>
    <row r="28" spans="1:9" ht="54.6" customHeight="1" x14ac:dyDescent="0.25">
      <c r="A28" s="6" t="s">
        <v>82</v>
      </c>
      <c r="B28" s="8" t="s">
        <v>84</v>
      </c>
      <c r="C28" s="5" t="s">
        <v>39</v>
      </c>
      <c r="D28" s="15">
        <v>8</v>
      </c>
      <c r="E28" s="12"/>
      <c r="F28" s="12"/>
      <c r="G28" s="12"/>
      <c r="H28" s="12"/>
      <c r="I28" s="5" t="s">
        <v>81</v>
      </c>
    </row>
    <row r="29" spans="1:9" ht="86.25" customHeight="1" x14ac:dyDescent="0.25">
      <c r="A29" s="6" t="s">
        <v>83</v>
      </c>
      <c r="B29" s="8" t="s">
        <v>85</v>
      </c>
      <c r="C29" s="5" t="s">
        <v>86</v>
      </c>
      <c r="D29" s="15">
        <v>276</v>
      </c>
      <c r="E29" s="12"/>
      <c r="F29" s="12"/>
      <c r="G29" s="12"/>
      <c r="H29" s="12"/>
      <c r="I29" s="5" t="s">
        <v>81</v>
      </c>
    </row>
    <row r="30" spans="1:9" ht="24" customHeight="1" x14ac:dyDescent="0.25">
      <c r="A30" s="6" t="s">
        <v>26</v>
      </c>
      <c r="B30" s="403" t="s">
        <v>51</v>
      </c>
      <c r="C30" s="404"/>
      <c r="D30" s="404"/>
      <c r="E30" s="404"/>
      <c r="F30" s="404"/>
      <c r="G30" s="404"/>
      <c r="H30" s="404"/>
      <c r="I30" s="405"/>
    </row>
    <row r="31" spans="1:9" ht="32.25" customHeight="1" x14ac:dyDescent="0.25">
      <c r="A31" s="6" t="s">
        <v>27</v>
      </c>
      <c r="B31" s="7" t="s">
        <v>52</v>
      </c>
      <c r="C31" s="11" t="s">
        <v>53</v>
      </c>
      <c r="D31" s="15">
        <v>0</v>
      </c>
      <c r="E31" s="15"/>
      <c r="F31" s="15"/>
      <c r="G31" s="15"/>
      <c r="H31" s="15"/>
      <c r="I31" s="5" t="s">
        <v>81</v>
      </c>
    </row>
    <row r="32" spans="1:9" ht="40.200000000000003" customHeight="1" x14ac:dyDescent="0.25">
      <c r="A32" s="6" t="s">
        <v>28</v>
      </c>
      <c r="B32" s="7" t="s">
        <v>54</v>
      </c>
      <c r="C32" s="11" t="s">
        <v>55</v>
      </c>
      <c r="D32" s="15">
        <v>0</v>
      </c>
      <c r="E32" s="15"/>
      <c r="F32" s="15"/>
      <c r="G32" s="15"/>
      <c r="H32" s="15"/>
      <c r="I32" s="5" t="s">
        <v>81</v>
      </c>
    </row>
    <row r="33" spans="1:9" ht="24" customHeight="1" x14ac:dyDescent="0.25">
      <c r="A33" s="6" t="s">
        <v>68</v>
      </c>
      <c r="B33" s="403" t="s">
        <v>69</v>
      </c>
      <c r="C33" s="404"/>
      <c r="D33" s="404"/>
      <c r="E33" s="404"/>
      <c r="F33" s="404"/>
      <c r="G33" s="405"/>
      <c r="H33" s="17"/>
      <c r="I33" s="18"/>
    </row>
    <row r="34" spans="1:9" ht="42.6" customHeight="1" x14ac:dyDescent="0.25">
      <c r="A34" s="6" t="s">
        <v>70</v>
      </c>
      <c r="B34" s="8" t="s">
        <v>56</v>
      </c>
      <c r="C34" s="5" t="s">
        <v>57</v>
      </c>
      <c r="D34" s="14">
        <v>16.8</v>
      </c>
      <c r="E34" s="5"/>
      <c r="F34" s="6"/>
      <c r="G34" s="10"/>
      <c r="H34" s="12"/>
      <c r="I34" s="5" t="s">
        <v>81</v>
      </c>
    </row>
    <row r="35" spans="1:9" ht="46.2" customHeight="1" x14ac:dyDescent="0.25">
      <c r="A35" s="6" t="s">
        <v>71</v>
      </c>
      <c r="B35" s="8" t="s">
        <v>58</v>
      </c>
      <c r="C35" s="5" t="s">
        <v>39</v>
      </c>
      <c r="D35" s="14">
        <v>30</v>
      </c>
      <c r="E35" s="5"/>
      <c r="F35" s="6"/>
      <c r="G35" s="10"/>
      <c r="H35" s="12"/>
      <c r="I35" s="5" t="s">
        <v>81</v>
      </c>
    </row>
    <row r="36" spans="1:9" ht="51" customHeight="1" x14ac:dyDescent="0.25">
      <c r="A36" s="6" t="s">
        <v>72</v>
      </c>
      <c r="B36" s="8" t="s">
        <v>59</v>
      </c>
      <c r="C36" s="5" t="s">
        <v>53</v>
      </c>
      <c r="D36" s="14">
        <v>446.5</v>
      </c>
      <c r="E36" s="5"/>
      <c r="F36" s="6"/>
      <c r="G36" s="10"/>
      <c r="H36" s="12"/>
      <c r="I36" s="5" t="s">
        <v>81</v>
      </c>
    </row>
  </sheetData>
  <mergeCells count="16">
    <mergeCell ref="B30:I30"/>
    <mergeCell ref="B33:G33"/>
    <mergeCell ref="B14:I14"/>
    <mergeCell ref="B15:I15"/>
    <mergeCell ref="B22:I22"/>
    <mergeCell ref="B23:I23"/>
    <mergeCell ref="H11:H12"/>
    <mergeCell ref="G1:I2"/>
    <mergeCell ref="A5:I6"/>
    <mergeCell ref="A10:A12"/>
    <mergeCell ref="B10:B12"/>
    <mergeCell ref="C10:C12"/>
    <mergeCell ref="D10:H10"/>
    <mergeCell ref="I10:I12"/>
    <mergeCell ref="D11:D12"/>
    <mergeCell ref="E11:G11"/>
  </mergeCells>
  <phoneticPr fontId="2" type="noConversion"/>
  <printOptions horizontalCentered="1"/>
  <pageMargins left="0.78740157480314965" right="0.78740157480314965" top="0.39370078740157483" bottom="0.39370078740157483" header="0.11811023622047245" footer="0.51181102362204722"/>
  <pageSetup paperSize="9" orientation="landscape" r:id="rId1"/>
  <headerFooter alignWithMargins="0">
    <oddHeader>&amp;C&amp;8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прил.12</vt:lpstr>
      <vt:lpstr>прил.14 (2)</vt:lpstr>
      <vt:lpstr>прил.13</vt:lpstr>
      <vt:lpstr>прил.14 </vt:lpstr>
      <vt:lpstr>прил. 15</vt:lpstr>
      <vt:lpstr>пр17</vt:lpstr>
      <vt:lpstr>пр17!Заголовки_для_печати</vt:lpstr>
      <vt:lpstr>'прил. 15'!Заголовки_для_печати</vt:lpstr>
      <vt:lpstr>прил.12!Заголовки_для_печати</vt:lpstr>
      <vt:lpstr>прил.13!Заголовки_для_печати</vt:lpstr>
      <vt:lpstr>'прил.14 '!Заголовки_для_печати</vt:lpstr>
      <vt:lpstr>'прил.14 (2)'!Заголовки_для_печати</vt:lpstr>
      <vt:lpstr>'прил. 15'!Область_печати</vt:lpstr>
      <vt:lpstr>прил.12!Область_печати</vt:lpstr>
      <vt:lpstr>прил.13!Область_печати</vt:lpstr>
      <vt:lpstr>'прил.14 '!Область_печати</vt:lpstr>
      <vt:lpstr>'прил.14 (2)'!Область_печати</vt:lpstr>
    </vt:vector>
  </TitlesOfParts>
  <Company>21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Kianov</dc:creator>
  <cp:lastModifiedBy>Гончар Евгения Валентиновна</cp:lastModifiedBy>
  <cp:lastPrinted>2019-10-10T00:18:48Z</cp:lastPrinted>
  <dcterms:created xsi:type="dcterms:W3CDTF">2012-10-04T05:48:25Z</dcterms:created>
  <dcterms:modified xsi:type="dcterms:W3CDTF">2019-10-10T00:25:38Z</dcterms:modified>
</cp:coreProperties>
</file>