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120" tabRatio="892" activeTab="9"/>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эфф'!#REF!</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эфф'!$A$1:$P$100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AB60" i="19"/>
  <c r="AB59"/>
  <c r="F59"/>
  <c r="E59"/>
  <c r="AB58"/>
  <c r="F58"/>
  <c r="E58"/>
  <c r="AB57"/>
  <c r="AB56"/>
  <c r="F56"/>
  <c r="F54"/>
  <c r="AB53"/>
  <c r="AB52"/>
  <c r="F52"/>
  <c r="E52"/>
  <c r="AB51"/>
  <c r="F51"/>
  <c r="E51"/>
  <c r="AB50"/>
  <c r="AB49"/>
  <c r="T48"/>
  <c r="P48"/>
  <c r="AA47"/>
  <c r="Z47"/>
  <c r="Y47"/>
  <c r="W47"/>
  <c r="V47"/>
  <c r="U47"/>
  <c r="P47"/>
  <c r="G47"/>
  <c r="AB45"/>
  <c r="AB44"/>
  <c r="F44"/>
  <c r="E44"/>
  <c r="AB43"/>
  <c r="F43"/>
  <c r="E43"/>
  <c r="AB42"/>
  <c r="F42"/>
  <c r="E42"/>
  <c r="AB41"/>
  <c r="AB40"/>
  <c r="AA39"/>
  <c r="Z39"/>
  <c r="Y39"/>
  <c r="W39"/>
  <c r="V39"/>
  <c r="U39"/>
  <c r="AB38"/>
  <c r="AB37"/>
  <c r="F37"/>
  <c r="E37"/>
  <c r="AB36"/>
  <c r="F36"/>
  <c r="E36"/>
  <c r="AB35"/>
  <c r="F35"/>
  <c r="E35"/>
  <c r="AB34"/>
  <c r="F34"/>
  <c r="E34"/>
  <c r="AB33"/>
  <c r="AB32"/>
  <c r="F32"/>
  <c r="AA31"/>
  <c r="Z31"/>
  <c r="Y31"/>
  <c r="X31"/>
  <c r="W31"/>
  <c r="V31"/>
  <c r="U31"/>
  <c r="T31"/>
  <c r="H31"/>
  <c r="F31"/>
  <c r="AB30"/>
  <c r="F30"/>
  <c r="AB29"/>
  <c r="L28"/>
  <c r="L48" s="1"/>
  <c r="L47" s="1"/>
  <c r="F28"/>
  <c r="E28"/>
  <c r="E26" s="1"/>
  <c r="AB27"/>
  <c r="H27"/>
  <c r="H48" s="1"/>
  <c r="H47" s="1"/>
  <c r="F27"/>
  <c r="F26" s="1"/>
  <c r="E27"/>
  <c r="AC26"/>
  <c r="AA26"/>
  <c r="Z26"/>
  <c r="Y26"/>
  <c r="X26"/>
  <c r="X46" s="1"/>
  <c r="W26"/>
  <c r="V26"/>
  <c r="U26"/>
  <c r="T26"/>
  <c r="S26"/>
  <c r="R26"/>
  <c r="Q26"/>
  <c r="P26"/>
  <c r="O26"/>
  <c r="N26"/>
  <c r="M26"/>
  <c r="L26"/>
  <c r="K26"/>
  <c r="J26"/>
  <c r="I26"/>
  <c r="H26"/>
  <c r="G26"/>
  <c r="C26"/>
  <c r="C48" s="1"/>
  <c r="AB25"/>
  <c r="F25"/>
  <c r="F20" s="1"/>
  <c r="E25"/>
  <c r="E20" s="1"/>
  <c r="AB24"/>
  <c r="X23"/>
  <c r="AB23" s="1"/>
  <c r="AB20" s="1"/>
  <c r="F23"/>
  <c r="E23"/>
  <c r="AB22"/>
  <c r="AB21"/>
  <c r="F21"/>
  <c r="AC20"/>
  <c r="AA20"/>
  <c r="Z20"/>
  <c r="Y20"/>
  <c r="X20"/>
  <c r="W20"/>
  <c r="V20"/>
  <c r="U20"/>
  <c r="T20"/>
  <c r="S20"/>
  <c r="R20"/>
  <c r="P20"/>
  <c r="O20"/>
  <c r="N20"/>
  <c r="M20"/>
  <c r="L20"/>
  <c r="K20"/>
  <c r="J20"/>
  <c r="I20"/>
  <c r="H20"/>
  <c r="G20"/>
  <c r="C20"/>
  <c r="C39" i="7"/>
  <c r="AB26" i="19" l="1"/>
  <c r="AB28"/>
  <c r="X39"/>
  <c r="X48" s="1"/>
  <c r="AB46"/>
  <c r="E48"/>
  <c r="F48"/>
  <c r="F47"/>
  <c r="M20" i="13"/>
  <c r="K20"/>
  <c r="G20"/>
  <c r="AB48" i="19" l="1"/>
  <c r="X47"/>
  <c r="C21" i="6"/>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H60" i="18"/>
  <c r="H69" s="1"/>
  <c r="G60"/>
  <c r="G69" s="1"/>
  <c r="F60"/>
  <c r="F69" s="1"/>
  <c r="E60"/>
  <c r="E69" s="1"/>
  <c r="D60"/>
  <c r="D69" s="1"/>
  <c r="C60"/>
  <c r="C69" s="1"/>
  <c r="B60"/>
  <c r="B69" s="1"/>
  <c r="A60"/>
  <c r="A69" s="1"/>
  <c r="A40" l="1"/>
  <c r="B40" s="1"/>
  <c r="C40" s="1"/>
  <c r="D40" s="1"/>
  <c r="E40" s="1"/>
  <c r="F40" s="1"/>
  <c r="G40" s="1"/>
  <c r="H40" s="1"/>
  <c r="A93"/>
  <c r="B93" s="1"/>
  <c r="C93" l="1"/>
  <c r="D93" s="1"/>
  <c r="E93" s="1"/>
  <c r="F93" s="1"/>
  <c r="G93" s="1"/>
  <c r="H93" s="1"/>
  <c r="A41"/>
  <c r="B41" s="1"/>
  <c r="C41" s="1"/>
  <c r="D41" s="1"/>
  <c r="E41" s="1"/>
  <c r="F41" s="1"/>
  <c r="G41" s="1"/>
  <c r="H41" s="1"/>
  <c r="A95"/>
  <c r="B95" s="1"/>
  <c r="C95" s="1"/>
  <c r="D95" s="1"/>
  <c r="E95" s="1"/>
  <c r="F95" s="1"/>
  <c r="G95" s="1"/>
  <c r="H95" s="1"/>
  <c r="A53" l="1"/>
  <c r="A52" s="1"/>
  <c r="A42"/>
  <c r="A39"/>
  <c r="A44" l="1"/>
  <c r="A50" s="1"/>
  <c r="A67" s="1"/>
  <c r="A78" s="1"/>
  <c r="B39"/>
  <c r="B53"/>
  <c r="B52" s="1"/>
  <c r="B42"/>
  <c r="A51"/>
  <c r="A72" l="1"/>
  <c r="A73"/>
  <c r="A59"/>
  <c r="A61" s="1"/>
  <c r="B51"/>
  <c r="B72" s="1"/>
  <c r="C53"/>
  <c r="C52" s="1"/>
  <c r="C42"/>
  <c r="B44"/>
  <c r="B50" s="1"/>
  <c r="B67" s="1"/>
  <c r="B78" s="1"/>
  <c r="C39"/>
  <c r="A68" l="1"/>
  <c r="A76" s="1"/>
  <c r="C44"/>
  <c r="C50" s="1"/>
  <c r="C67" s="1"/>
  <c r="C78" s="1"/>
  <c r="D39"/>
  <c r="D53"/>
  <c r="D52" s="1"/>
  <c r="D42"/>
  <c r="C51"/>
  <c r="C72" s="1"/>
  <c r="B73"/>
  <c r="B59"/>
  <c r="B61" s="1"/>
  <c r="A79" l="1"/>
  <c r="H77"/>
  <c r="H82" s="1"/>
  <c r="G77"/>
  <c r="B77"/>
  <c r="E77"/>
  <c r="E82" s="1"/>
  <c r="E81"/>
  <c r="B81"/>
  <c r="A77"/>
  <c r="A82" s="1"/>
  <c r="F81"/>
  <c r="F77"/>
  <c r="F82" s="1"/>
  <c r="C81"/>
  <c r="D77"/>
  <c r="A81"/>
  <c r="D81"/>
  <c r="G81"/>
  <c r="H81"/>
  <c r="C77"/>
  <c r="C82" s="1"/>
  <c r="B68"/>
  <c r="B76" s="1"/>
  <c r="B79" s="1"/>
  <c r="C73"/>
  <c r="C59"/>
  <c r="C61" s="1"/>
  <c r="D51"/>
  <c r="D72" s="1"/>
  <c r="E53"/>
  <c r="E52" s="1"/>
  <c r="E42"/>
  <c r="D44"/>
  <c r="D50" s="1"/>
  <c r="D67" s="1"/>
  <c r="D78" s="1"/>
  <c r="E39"/>
  <c r="A45"/>
  <c r="A80" l="1"/>
  <c r="A83" s="1"/>
  <c r="E80"/>
  <c r="E83" s="1"/>
  <c r="C80"/>
  <c r="G80"/>
  <c r="F80"/>
  <c r="F83" s="1"/>
  <c r="H80"/>
  <c r="H83" s="1"/>
  <c r="B80"/>
  <c r="D80"/>
  <c r="G82"/>
  <c r="D82"/>
  <c r="B82"/>
  <c r="C68"/>
  <c r="C76" s="1"/>
  <c r="C79" s="1"/>
  <c r="A47"/>
  <c r="B45" s="1"/>
  <c r="E44"/>
  <c r="E50" s="1"/>
  <c r="E67" s="1"/>
  <c r="E78" s="1"/>
  <c r="F39"/>
  <c r="F53"/>
  <c r="F52" s="1"/>
  <c r="F42"/>
  <c r="E51"/>
  <c r="E72" s="1"/>
  <c r="D73"/>
  <c r="D59"/>
  <c r="D61" s="1"/>
  <c r="B83" l="1"/>
  <c r="D83"/>
  <c r="C83"/>
  <c r="G83"/>
  <c r="B47"/>
  <c r="D68"/>
  <c r="D76" s="1"/>
  <c r="D79" s="1"/>
  <c r="E73"/>
  <c r="E59"/>
  <c r="E61" s="1"/>
  <c r="F51"/>
  <c r="F72" s="1"/>
  <c r="G53"/>
  <c r="G52" s="1"/>
  <c r="G42"/>
  <c r="F44"/>
  <c r="F50" s="1"/>
  <c r="F67" s="1"/>
  <c r="F78" s="1"/>
  <c r="G39"/>
  <c r="A75"/>
  <c r="A48"/>
  <c r="A62" s="1"/>
  <c r="E68" l="1"/>
  <c r="E76" s="1"/>
  <c r="E79" s="1"/>
  <c r="B75"/>
  <c r="B48"/>
  <c r="B62" s="1"/>
  <c r="A70"/>
  <c r="A63"/>
  <c r="G44"/>
  <c r="G50" s="1"/>
  <c r="G67" s="1"/>
  <c r="G78" s="1"/>
  <c r="H39"/>
  <c r="H44" s="1"/>
  <c r="H50" s="1"/>
  <c r="H67" s="1"/>
  <c r="H78" s="1"/>
  <c r="H53"/>
  <c r="H52" s="1"/>
  <c r="H42"/>
  <c r="H51" s="1"/>
  <c r="H72" s="1"/>
  <c r="G51"/>
  <c r="G72" s="1"/>
  <c r="F73"/>
  <c r="F59"/>
  <c r="F61" s="1"/>
  <c r="C45"/>
  <c r="C47" l="1"/>
  <c r="D45" s="1"/>
  <c r="H73"/>
  <c r="H59"/>
  <c r="H61" s="1"/>
  <c r="A64"/>
  <c r="B70"/>
  <c r="B63"/>
  <c r="F68"/>
  <c r="F76" s="1"/>
  <c r="F79" s="1"/>
  <c r="G73"/>
  <c r="G59"/>
  <c r="G61" s="1"/>
  <c r="A65" l="1"/>
  <c r="A71"/>
  <c r="B71" s="1"/>
  <c r="C71" s="1"/>
  <c r="D71" s="1"/>
  <c r="E71" s="1"/>
  <c r="F71" s="1"/>
  <c r="G71" s="1"/>
  <c r="H71" s="1"/>
  <c r="D47"/>
  <c r="G68"/>
  <c r="G76" s="1"/>
  <c r="G79" s="1"/>
  <c r="B64"/>
  <c r="B65" s="1"/>
  <c r="H68"/>
  <c r="H76" s="1"/>
  <c r="H79" s="1"/>
  <c r="C75"/>
  <c r="C48"/>
  <c r="C62" s="1"/>
  <c r="C70" l="1"/>
  <c r="C63"/>
  <c r="D75"/>
  <c r="D48"/>
  <c r="D62" s="1"/>
  <c r="E45"/>
  <c r="D70" l="1"/>
  <c r="D63"/>
  <c r="C64"/>
  <c r="C65" s="1"/>
  <c r="E47"/>
  <c r="F45" s="1"/>
  <c r="F47" l="1"/>
  <c r="D64"/>
  <c r="D65" s="1"/>
  <c r="E75"/>
  <c r="E48"/>
  <c r="E62" s="1"/>
  <c r="E70" l="1"/>
  <c r="E63"/>
  <c r="F75"/>
  <c r="F48"/>
  <c r="F62" s="1"/>
  <c r="G45"/>
  <c r="F70" l="1"/>
  <c r="F63"/>
  <c r="E64"/>
  <c r="E65" s="1"/>
  <c r="G47"/>
  <c r="H45" s="1"/>
  <c r="H47" s="1"/>
  <c r="H75" l="1"/>
  <c r="H48"/>
  <c r="H62" s="1"/>
  <c r="F64"/>
  <c r="F65" s="1"/>
  <c r="G75"/>
  <c r="G48"/>
  <c r="G62" s="1"/>
  <c r="G70" l="1"/>
  <c r="G63"/>
  <c r="H70"/>
  <c r="H63"/>
  <c r="G64" l="1"/>
  <c r="G65" s="1"/>
  <c r="H64"/>
  <c r="H65" s="1"/>
</calcChain>
</file>

<file path=xl/sharedStrings.xml><?xml version="1.0" encoding="utf-8"?>
<sst xmlns="http://schemas.openxmlformats.org/spreadsheetml/2006/main" count="3484" uniqueCount="511">
  <si>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</si>
  <si>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</si>
  <si>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</si>
  <si>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</si>
  <si>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</si>
  <si>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</si>
  <si>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</si>
  <si>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</si>
  <si>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</si>
  <si>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</si>
  <si>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</si>
  <si>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</si>
  <si>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</si>
  <si>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</si>
  <si>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</si>
  <si>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</si>
  <si>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</si>
  <si>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</si>
  <si>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</si>
  <si>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</si>
  <si>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</si>
  <si>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</si>
  <si>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</si>
  <si>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</si>
  <si>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</si>
  <si>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</si>
  <si>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</si>
  <si>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</si>
  <si>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</si>
  <si>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</si>
  <si>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</si>
  <si>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</si>
  <si>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</si>
  <si>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</si>
  <si>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</si>
  <si>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</si>
  <si>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</si>
  <si>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</si>
  <si>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</si>
  <si>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</si>
  <si>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</si>
  <si>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</si>
  <si>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</si>
  <si>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</si>
  <si>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</si>
  <si>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</si>
  <si>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</si>
  <si>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</si>
  <si>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</si>
  <si>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</si>
  <si>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</si>
  <si>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</si>
  <si>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</si>
  <si>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</si>
  <si>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</si>
  <si>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</si>
  <si>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</si>
  <si>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</si>
  <si>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</si>
  <si>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</si>
  <si>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</si>
  <si>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</si>
  <si>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</si>
  <si>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</si>
  <si>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</si>
  <si>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</si>
  <si>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</si>
  <si>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</si>
  <si>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</si>
  <si>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</si>
  <si>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</si>
  <si>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</si>
  <si>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</si>
  <si>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</si>
  <si>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</si>
  <si>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</si>
  <si>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</si>
  <si>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</si>
  <si>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</si>
  <si>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</si>
  <si>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</si>
  <si>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</si>
  <si>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</si>
  <si>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</si>
  <si>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</si>
  <si>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</si>
  <si>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</si>
  <si>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</si>
  <si>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</si>
  <si>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</si>
  <si>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</si>
  <si>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</si>
  <si>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</si>
  <si>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</si>
  <si>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</si>
  <si>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</si>
  <si>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</si>
  <si>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</si>
  <si>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</si>
  <si>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</si>
  <si>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</si>
  <si>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</si>
  <si>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</si>
  <si>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</si>
  <si>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</si>
  <si>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</si>
  <si>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</si>
  <si>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</si>
  <si>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</si>
  <si>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</si>
  <si>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</si>
  <si>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</si>
  <si>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</si>
  <si>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</si>
  <si>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</si>
  <si>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</si>
  <si>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</si>
  <si>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</si>
  <si>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</si>
  <si>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</si>
  <si>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</si>
  <si>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</si>
  <si>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</si>
  <si>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</si>
  <si>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</si>
  <si>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</si>
  <si>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</si>
  <si>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</si>
  <si>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</si>
  <si>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</si>
  <si>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</si>
  <si>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</si>
  <si>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</si>
  <si>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</si>
  <si>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</si>
  <si>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</si>
  <si>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</si>
  <si>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</si>
  <si>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</si>
  <si>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</si>
  <si>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</si>
  <si>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</si>
  <si>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</si>
  <si>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</si>
  <si>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</si>
  <si>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</si>
  <si>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</si>
  <si>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</si>
  <si>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</si>
  <si>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</si>
  <si>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</si>
  <si>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</si>
  <si>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</si>
  <si>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</si>
  <si>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</si>
  <si>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</si>
  <si>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</si>
  <si>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</si>
  <si>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</si>
  <si>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</si>
  <si>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</si>
  <si>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</si>
  <si>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</si>
  <si>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</si>
  <si>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</si>
  <si>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</si>
  <si>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</si>
  <si>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</si>
  <si>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</si>
  <si>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</si>
  <si>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</si>
  <si>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</si>
  <si>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</si>
  <si>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</si>
  <si>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</si>
  <si>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</si>
  <si>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</si>
  <si>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</si>
  <si>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</si>
  <si>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</si>
  <si>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</si>
  <si>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</si>
  <si>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</si>
  <si>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</si>
  <si>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</si>
  <si>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</si>
  <si>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</si>
  <si>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</si>
  <si>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</si>
  <si>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</si>
  <si>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</si>
  <si>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</si>
  <si>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</si>
  <si>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</si>
  <si>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</si>
  <si>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</si>
  <si>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</si>
  <si>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</si>
  <si>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</si>
  <si>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</si>
  <si>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</si>
  <si>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</si>
  <si>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</si>
  <si>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</si>
  <si>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</si>
  <si>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</si>
  <si>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</si>
  <si>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</si>
  <si>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</si>
  <si>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</si>
  <si>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</si>
  <si>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</si>
  <si>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</si>
  <si>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</si>
  <si>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</si>
  <si>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</si>
  <si>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</si>
  <si>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</si>
  <si>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</si>
  <si>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</si>
  <si>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</si>
  <si>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</si>
  <si>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</si>
  <si>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</si>
  <si>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</si>
  <si>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</si>
  <si>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</si>
  <si>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</si>
  <si>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</si>
  <si>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</si>
  <si>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</si>
  <si>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</si>
  <si>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</si>
  <si>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</si>
  <si>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</si>
  <si>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</si>
  <si>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</si>
  <si>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</si>
  <si>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</si>
  <si>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</si>
  <si>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</si>
  <si>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</si>
  <si>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</si>
  <si>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</si>
  <si>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</si>
  <si>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</si>
  <si>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</si>
  <si>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</si>
  <si>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</si>
  <si>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</si>
  <si>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</si>
  <si>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</si>
  <si>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</si>
  <si>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</si>
  <si>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</si>
  <si>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</si>
  <si>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</si>
  <si>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</si>
  <si>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</si>
  <si>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</si>
  <si>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</si>
  <si>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</si>
  <si>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</si>
  <si>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</si>
  <si>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</si>
  <si>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</si>
  <si>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</si>
  <si>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</si>
  <si>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</si>
  <si>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</si>
  <si>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</si>
  <si>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</si>
  <si>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</si>
  <si>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</si>
  <si>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</si>
  <si>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</si>
  <si>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</si>
  <si>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</si>
  <si>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</si>
  <si>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</si>
  <si>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</si>
  <si>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</si>
  <si>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</si>
  <si>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</si>
  <si>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</si>
  <si>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</si>
  <si>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</si>
  <si>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</si>
  <si>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</si>
  <si>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</si>
  <si>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</si>
  <si>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</si>
  <si>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</si>
  <si>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</si>
  <si>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</si>
  <si>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</si>
  <si>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</si>
  <si>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</si>
  <si>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</si>
  <si>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</si>
  <si>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</si>
  <si>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</si>
  <si>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</si>
  <si>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</si>
  <si>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</si>
  <si>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</si>
  <si>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</si>
  <si>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</si>
  <si>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</si>
  <si>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</si>
  <si>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</si>
  <si>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</si>
  <si>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</si>
  <si>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</si>
  <si>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</si>
  <si>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</si>
  <si>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</si>
  <si>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</si>
  <si>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</si>
  <si>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</si>
  <si>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</si>
  <si>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</si>
  <si>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</si>
  <si>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</si>
  <si>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</si>
  <si>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</si>
  <si>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</si>
  <si>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</si>
  <si>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</si>
  <si>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</si>
  <si>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</si>
  <si>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</si>
  <si>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</si>
  <si>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</si>
  <si>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</si>
  <si>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</si>
  <si>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</si>
  <si>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</si>
  <si>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</si>
  <si>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</si>
  <si>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</si>
  <si>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</si>
  <si>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</si>
  <si>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</si>
  <si>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</si>
  <si>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</si>
  <si>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</si>
  <si>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</si>
  <si>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</si>
  <si>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</si>
  <si>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</si>
  <si>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</si>
  <si>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</si>
  <si>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</si>
  <si>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</si>
  <si>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</si>
  <si>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</si>
  <si>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</si>
  <si>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</si>
  <si>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</si>
  <si>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</si>
  <si>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</si>
  <si>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</si>
  <si>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</si>
  <si>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</si>
  <si>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</si>
  <si>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</si>
  <si>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</si>
  <si>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</si>
  <si>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</si>
  <si>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</si>
  <si>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</si>
  <si>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</si>
  <si>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</si>
  <si>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</si>
  <si>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</si>
  <si>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</si>
  <si>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</si>
  <si>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</si>
  <si>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</si>
  <si>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</si>
  <si>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</si>
  <si>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</si>
  <si>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</si>
  <si>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</si>
  <si>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</si>
  <si>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</si>
  <si>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</si>
  <si>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</si>
  <si>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</si>
  <si>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</si>
  <si>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</si>
  <si>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</si>
  <si>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</si>
  <si>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</si>
  <si>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</si>
  <si>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</si>
  <si>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</si>
  <si>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</si>
  <si>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</si>
  <si>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</si>
  <si>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</si>
  <si>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</si>
  <si>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</si>
  <si>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</si>
  <si>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</si>
  <si>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</si>
  <si>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</si>
  <si>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</si>
  <si>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</si>
  <si>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</si>
  <si>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</si>
  <si>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</si>
  <si>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</si>
  <si>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</si>
  <si>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</si>
  <si>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</si>
  <si>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</si>
  <si>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</si>
  <si>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</si>
  <si>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</si>
  <si>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</si>
  <si>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</si>
  <si>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</si>
  <si>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</si>
  <si>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</si>
  <si>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</si>
  <si>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</si>
  <si>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</si>
  <si>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</si>
  <si>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</si>
  <si>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</si>
  <si>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</si>
  <si>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</si>
  <si>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</si>
  <si>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</si>
  <si>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</si>
  <si>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</si>
  <si>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</si>
  <si>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</si>
  <si>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</si>
  <si>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</si>
  <si>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</si>
  <si>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</si>
  <si>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</si>
  <si>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</si>
  <si>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</si>
  <si>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</si>
  <si>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</si>
  <si>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</si>
  <si>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</si>
  <si>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</si>
  <si>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</si>
  <si>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</si>
  <si>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</si>
  <si>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</si>
  <si>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</si>
  <si>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</si>
  <si>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</si>
  <si>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</si>
  <si>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</si>
  <si>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</si>
  <si>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</si>
  <si>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</si>
  <si>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</si>
  <si>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</si>
  <si>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</si>
  <si>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</si>
  <si>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</si>
  <si>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</si>
  <si>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</si>
  <si>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</si>
  <si>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</si>
  <si>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</si>
  <si>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</si>
  <si>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Хабаровский край</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</si>
  <si>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</si>
  <si>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</si>
  <si>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</si>
  <si>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Хабаровская дистанция электроснабжения - структурное подразделение Дальневосточной дирекции по энергообеспечению</t>
  </si>
  <si>
    <t>П2</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</si>
  <si>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</si>
  <si>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</si>
  <si>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</si>
  <si>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</si>
  <si>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</si>
  <si>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</si>
  <si>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</si>
  <si>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Трансформаторы силовые масляные</t>
  </si>
  <si>
    <t xml:space="preserve">Техническое перевооружение объекта "Оборудование ТП-31 ул. Сигнальная" г. Хабаровск </t>
  </si>
  <si>
    <t>J_ДВОСТ-389</t>
  </si>
  <si>
    <t>г. Хабаровск</t>
  </si>
  <si>
    <t>ТП-31</t>
  </si>
  <si>
    <t>2 МВ×А</t>
  </si>
  <si>
    <t>Акт осмотра б/н от 10.07.2018г. Хабаровская дистанция электроснабжения</t>
  </si>
  <si>
    <t>ТП-6/0,4 кВ, в/в ячейки, 2*ТМ-1000 кВА</t>
  </si>
  <si>
    <t xml:space="preserve">2. Замещение (обновление) электрической сети. </t>
  </si>
  <si>
    <t>Замена ТП на модульную КТП</t>
  </si>
  <si>
    <t>Замена капитального здания ТП с оборудованием 1990 г на модульную КТП</t>
  </si>
  <si>
    <t>ПИР, замена ТП</t>
  </si>
  <si>
    <t xml:space="preserve">План 2019 года </t>
  </si>
  <si>
    <t>по состоянию на 01.01.2020</t>
  </si>
  <si>
    <t xml:space="preserve"> по состоянию на 01.01.2019</t>
  </si>
  <si>
    <t>2020</t>
  </si>
  <si>
    <t>ТП-6/0,4 кВ, в/в ячейки,ТМ-1000 кВА, ТМ-630кВА</t>
  </si>
  <si>
    <t>Трансформаторная подстанция с силовыми трансформаторами ТМ-1000/6, ТМ-630/6, РУ-6 кВ, РУ-0,4 кВ</t>
  </si>
  <si>
    <t>Год раскрытия информации: 2019 год</t>
  </si>
  <si>
    <t>КТП-31</t>
  </si>
  <si>
    <t>31.12.2020</t>
  </si>
  <si>
    <t>Другое3)</t>
  </si>
  <si>
    <t>другое3)</t>
  </si>
</sst>
</file>

<file path=xl/styles.xml><?xml version="1.0" encoding="utf-8"?>
<styleSheet xmlns="http://schemas.openxmlformats.org/spreadsheetml/2006/main">
  <numFmts count="14">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_(* #,##0_);_(* \(#,##0\);_(* &quot;-&quot;_);_(@_)"/>
    <numFmt numFmtId="173" formatCode="#,##0.0"/>
    <numFmt numFmtId="174" formatCode="#,##0.000"/>
    <numFmt numFmtId="175" formatCode="_(* #,##0.00_);_(* \(#,##0.00\);_(* &quot;-&quot;_);_(@_)"/>
    <numFmt numFmtId="176" formatCode="0.000"/>
  </numFmts>
  <fonts count="98">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6"/>
      <name val="Times New Roman"/>
      <family val="1"/>
      <charset val="204"/>
    </font>
    <font>
      <b/>
      <sz val="11"/>
      <color indexed="8"/>
      <name val="Times New Roman"/>
      <family val="1"/>
      <charset val="204"/>
    </font>
    <font>
      <sz val="11"/>
      <name val="Times New Roman"/>
      <family val="1"/>
      <charset val="204"/>
    </font>
    <font>
      <sz val="11"/>
      <color indexed="9"/>
      <name val="Times New Roman"/>
      <family val="1"/>
      <charset val="204"/>
    </font>
    <font>
      <b/>
      <sz val="11"/>
      <name val="Times New Roman"/>
      <family val="1"/>
      <charset val="204"/>
    </font>
    <font>
      <sz val="22"/>
      <name val="Times New Roman"/>
      <family val="1"/>
      <charset val="204"/>
    </font>
    <font>
      <b/>
      <sz val="12"/>
      <color rgb="FFFF0000"/>
      <name val="Times New Roman"/>
      <family val="1"/>
      <charset val="204"/>
    </font>
    <font>
      <sz val="12"/>
      <color rgb="FFFF0000"/>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6">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42" fillId="0" borderId="0"/>
    <xf numFmtId="0" fontId="11" fillId="0" borderId="0"/>
    <xf numFmtId="0" fontId="11" fillId="0" borderId="0"/>
  </cellStyleXfs>
  <cellXfs count="43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10" fillId="0" borderId="0" xfId="68" applyFont="1"/>
    <xf numFmtId="0" fontId="36" fillId="0" borderId="0" xfId="68" applyFont="1" applyAlignment="1">
      <alignment vertical="center"/>
    </xf>
    <xf numFmtId="0" fontId="7" fillId="0" borderId="0" xfId="68" applyFont="1" applyFill="1" applyBorder="1" applyAlignment="1">
      <alignment horizontal="center" vertical="center"/>
    </xf>
    <xf numFmtId="0" fontId="10" fillId="0" borderId="0" xfId="68" applyFont="1" applyBorder="1"/>
    <xf numFmtId="0" fontId="6" fillId="0" borderId="0" xfId="68" applyFont="1"/>
    <xf numFmtId="0" fontId="7" fillId="0" borderId="0" xfId="68" applyFont="1"/>
    <xf numFmtId="0" fontId="11" fillId="0" borderId="0" xfId="932" applyFont="1" applyFill="1" applyAlignment="1">
      <alignment vertical="center"/>
    </xf>
    <xf numFmtId="0" fontId="78" fillId="0" borderId="0" xfId="932" applyFont="1" applyFill="1" applyAlignment="1">
      <alignment vertical="center"/>
    </xf>
    <xf numFmtId="0" fontId="11" fillId="0" borderId="0" xfId="2" applyFont="1" applyFill="1" applyAlignment="1">
      <alignment horizontal="right" vertical="center"/>
    </xf>
    <xf numFmtId="0" fontId="11" fillId="0" borderId="0" xfId="932" applyFont="1" applyFill="1" applyBorder="1" applyAlignment="1">
      <alignment vertical="center"/>
    </xf>
    <xf numFmtId="1" fontId="11" fillId="0" borderId="25" xfId="932" applyNumberFormat="1" applyFont="1" applyFill="1" applyBorder="1" applyAlignment="1">
      <alignment horizontal="center" vertical="center"/>
    </xf>
    <xf numFmtId="10" fontId="79" fillId="0" borderId="1" xfId="933" applyNumberFormat="1" applyFont="1" applyFill="1" applyBorder="1" applyAlignment="1">
      <alignment vertical="center"/>
    </xf>
    <xf numFmtId="10" fontId="79" fillId="0" borderId="1" xfId="932" applyNumberFormat="1" applyFont="1" applyFill="1" applyBorder="1" applyAlignment="1">
      <alignment vertical="center"/>
    </xf>
    <xf numFmtId="4" fontId="79" fillId="0" borderId="22" xfId="932" applyNumberFormat="1" applyFont="1" applyFill="1" applyBorder="1" applyAlignment="1">
      <alignment vertical="center"/>
    </xf>
    <xf numFmtId="3" fontId="79" fillId="0" borderId="1" xfId="932" applyNumberFormat="1" applyFont="1" applyFill="1" applyBorder="1" applyAlignment="1">
      <alignment vertical="center"/>
    </xf>
    <xf numFmtId="3" fontId="80" fillId="0" borderId="4" xfId="932" applyNumberFormat="1" applyFont="1" applyFill="1" applyBorder="1" applyAlignment="1">
      <alignment vertical="center"/>
    </xf>
    <xf numFmtId="3" fontId="79" fillId="0" borderId="22" xfId="932" applyNumberFormat="1" applyFont="1" applyFill="1" applyBorder="1" applyAlignment="1">
      <alignment vertical="center"/>
    </xf>
    <xf numFmtId="3" fontId="11" fillId="0" borderId="0" xfId="932" applyNumberFormat="1" applyFont="1" applyFill="1" applyBorder="1" applyAlignment="1">
      <alignment vertical="center"/>
    </xf>
    <xf numFmtId="172" fontId="81" fillId="0" borderId="1" xfId="932" applyNumberFormat="1" applyFont="1" applyFill="1" applyBorder="1" applyAlignment="1">
      <alignment vertical="center"/>
    </xf>
    <xf numFmtId="172" fontId="79" fillId="0" borderId="1" xfId="932" applyNumberFormat="1" applyFont="1" applyFill="1" applyBorder="1" applyAlignment="1">
      <alignment vertical="center"/>
    </xf>
    <xf numFmtId="172" fontId="79" fillId="0" borderId="4" xfId="932" applyNumberFormat="1" applyFont="1" applyFill="1" applyBorder="1" applyAlignment="1">
      <alignment vertical="center"/>
    </xf>
    <xf numFmtId="172" fontId="79" fillId="0" borderId="1" xfId="934" applyNumberFormat="1" applyFont="1" applyFill="1" applyBorder="1" applyAlignment="1">
      <alignment vertical="center"/>
    </xf>
    <xf numFmtId="172" fontId="81" fillId="0" borderId="22" xfId="932" applyNumberFormat="1" applyFont="1" applyFill="1" applyBorder="1" applyAlignment="1">
      <alignment vertical="center"/>
    </xf>
    <xf numFmtId="173" fontId="79" fillId="0" borderId="0" xfId="932" applyNumberFormat="1" applyFont="1" applyFill="1" applyBorder="1" applyAlignment="1">
      <alignment horizontal="center" vertical="center"/>
    </xf>
    <xf numFmtId="174" fontId="79" fillId="0" borderId="1" xfId="932" applyNumberFormat="1" applyFont="1" applyFill="1" applyBorder="1" applyAlignment="1">
      <alignment horizontal="center" vertical="center"/>
    </xf>
    <xf numFmtId="171" fontId="81" fillId="0" borderId="1" xfId="932" applyNumberFormat="1" applyFont="1" applyFill="1" applyBorder="1" applyAlignment="1">
      <alignment vertical="center"/>
    </xf>
    <xf numFmtId="10" fontId="81" fillId="0" borderId="1" xfId="932" applyNumberFormat="1" applyFont="1" applyFill="1" applyBorder="1" applyAlignment="1">
      <alignment vertical="center"/>
    </xf>
    <xf numFmtId="175" fontId="81" fillId="0" borderId="1" xfId="932" applyNumberFormat="1" applyFont="1" applyFill="1" applyBorder="1" applyAlignment="1">
      <alignment vertical="center"/>
    </xf>
    <xf numFmtId="175" fontId="81" fillId="0" borderId="22" xfId="932" applyNumberFormat="1" applyFont="1" applyFill="1" applyBorder="1" applyAlignment="1">
      <alignment vertical="center"/>
    </xf>
    <xf numFmtId="0" fontId="82" fillId="0" borderId="0" xfId="932" applyFont="1" applyFill="1" applyBorder="1" applyAlignment="1"/>
    <xf numFmtId="0" fontId="82" fillId="0" borderId="0" xfId="932" applyFont="1" applyFill="1" applyAlignment="1"/>
    <xf numFmtId="1" fontId="7" fillId="0" borderId="0" xfId="932" applyNumberFormat="1" applyFont="1" applyFill="1" applyBorder="1" applyAlignment="1">
      <alignment horizontal="center" vertical="center"/>
    </xf>
    <xf numFmtId="0" fontId="7" fillId="0" borderId="0" xfId="932" applyFont="1" applyFill="1" applyBorder="1" applyAlignment="1">
      <alignment vertical="center"/>
    </xf>
    <xf numFmtId="4" fontId="7" fillId="0" borderId="0" xfId="932" applyNumberFormat="1" applyFont="1" applyFill="1" applyBorder="1" applyAlignment="1">
      <alignment horizontal="center" vertical="center"/>
    </xf>
    <xf numFmtId="4" fontId="83" fillId="0" borderId="1" xfId="932" applyNumberFormat="1" applyFont="1" applyFill="1" applyBorder="1" applyAlignment="1">
      <alignment vertical="center"/>
    </xf>
    <xf numFmtId="0" fontId="83" fillId="0" borderId="0" xfId="932" applyFont="1" applyFill="1" applyBorder="1" applyAlignment="1">
      <alignment vertical="center"/>
    </xf>
    <xf numFmtId="0" fontId="84" fillId="0" borderId="0" xfId="932" applyFont="1" applyFill="1" applyBorder="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85"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6" fillId="0" borderId="1" xfId="45" applyFont="1" applyFill="1" applyBorder="1" applyAlignment="1">
      <alignment horizontal="left" vertical="center" wrapText="1"/>
    </xf>
    <xf numFmtId="176" fontId="11" fillId="0" borderId="1" xfId="2" applyNumberFormat="1" applyFont="1" applyFill="1" applyBorder="1" applyAlignment="1">
      <alignment horizontal="center" vertical="center" wrapText="1"/>
    </xf>
    <xf numFmtId="176" fontId="37" fillId="0" borderId="1" xfId="2" applyNumberFormat="1" applyFont="1" applyFill="1" applyBorder="1" applyAlignment="1">
      <alignment horizontal="center" vertical="center" wrapText="1"/>
    </xf>
    <xf numFmtId="0" fontId="87" fillId="0" borderId="1" xfId="45" applyFont="1" applyFill="1" applyBorder="1" applyAlignment="1">
      <alignment horizontal="left" vertical="center" wrapText="1"/>
    </xf>
    <xf numFmtId="0" fontId="86"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8" fillId="0" borderId="0" xfId="49" applyFont="1" applyFill="1" applyAlignment="1"/>
    <xf numFmtId="0" fontId="88" fillId="0" borderId="1" xfId="49" applyFont="1" applyFill="1" applyBorder="1" applyAlignment="1">
      <alignment horizontal="center" vertical="center" wrapText="1"/>
    </xf>
    <xf numFmtId="0" fontId="88" fillId="0" borderId="1" xfId="49" applyFont="1" applyFill="1" applyBorder="1" applyAlignment="1">
      <alignment horizontal="center" vertical="center"/>
    </xf>
    <xf numFmtId="0" fontId="91" fillId="0" borderId="9" xfId="49" applyFont="1" applyBorder="1" applyAlignment="1">
      <alignment horizontal="center" vertical="center"/>
    </xf>
    <xf numFmtId="0" fontId="91" fillId="0" borderId="0" xfId="49" applyFont="1"/>
    <xf numFmtId="1" fontId="91"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91" fillId="25" borderId="1" xfId="49" applyNumberFormat="1" applyFont="1" applyFill="1" applyBorder="1" applyAlignment="1">
      <alignment horizontal="center" vertical="center"/>
    </xf>
    <xf numFmtId="173" fontId="91" fillId="25" borderId="1" xfId="49" applyNumberFormat="1" applyFont="1" applyFill="1" applyBorder="1" applyAlignment="1">
      <alignment horizontal="center" vertical="center"/>
    </xf>
    <xf numFmtId="14" fontId="91" fillId="25" borderId="1" xfId="49" applyNumberFormat="1" applyFont="1" applyFill="1" applyBorder="1" applyAlignment="1">
      <alignment horizontal="center" vertical="center"/>
    </xf>
    <xf numFmtId="0" fontId="91" fillId="25" borderId="0" xfId="49" applyFont="1" applyFill="1" applyBorder="1"/>
    <xf numFmtId="0" fontId="91"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93"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81" fillId="0" borderId="39" xfId="2" applyFont="1" applyFill="1" applyBorder="1" applyAlignment="1">
      <alignment horizontal="justify"/>
    </xf>
    <xf numFmtId="0" fontId="79" fillId="0" borderId="39" xfId="2" applyFont="1" applyFill="1" applyBorder="1" applyAlignment="1">
      <alignment horizontal="center" vertical="center"/>
    </xf>
    <xf numFmtId="0" fontId="79" fillId="0" borderId="0" xfId="2" applyFont="1" applyFill="1"/>
    <xf numFmtId="0" fontId="81" fillId="0" borderId="39" xfId="2" applyFont="1" applyFill="1" applyBorder="1" applyAlignment="1">
      <alignment vertical="top" wrapText="1"/>
    </xf>
    <xf numFmtId="0" fontId="81" fillId="0" borderId="40" xfId="2" applyFont="1" applyFill="1" applyBorder="1" applyAlignment="1">
      <alignment vertical="top" wrapText="1"/>
    </xf>
    <xf numFmtId="0" fontId="81" fillId="0" borderId="40" xfId="2" applyFont="1" applyFill="1" applyBorder="1" applyAlignment="1">
      <alignment horizontal="justify" vertical="top" wrapText="1"/>
    </xf>
    <xf numFmtId="0" fontId="79" fillId="0" borderId="39" xfId="2" applyFont="1" applyFill="1" applyBorder="1" applyAlignment="1">
      <alignment horizontal="justify" vertical="top" wrapText="1"/>
    </xf>
    <xf numFmtId="0" fontId="81" fillId="0" borderId="39" xfId="2" applyFont="1" applyFill="1" applyBorder="1" applyAlignment="1">
      <alignment horizontal="justify" vertical="top" wrapText="1"/>
    </xf>
    <xf numFmtId="0" fontId="81" fillId="0" borderId="41" xfId="2" applyFont="1" applyFill="1" applyBorder="1" applyAlignment="1">
      <alignment vertical="top" wrapText="1"/>
    </xf>
    <xf numFmtId="0" fontId="79" fillId="0" borderId="41" xfId="2" applyFont="1" applyFill="1" applyBorder="1" applyAlignment="1">
      <alignment vertical="top" wrapText="1"/>
    </xf>
    <xf numFmtId="0" fontId="79" fillId="0" borderId="42" xfId="2" applyFont="1" applyFill="1" applyBorder="1" applyAlignment="1">
      <alignment vertical="top" wrapText="1"/>
    </xf>
    <xf numFmtId="0" fontId="79" fillId="0" borderId="40" xfId="2" applyFont="1" applyFill="1" applyBorder="1" applyAlignment="1">
      <alignment vertical="top" wrapText="1"/>
    </xf>
    <xf numFmtId="0" fontId="81" fillId="0" borderId="41" xfId="2" applyFont="1" applyFill="1" applyBorder="1" applyAlignment="1">
      <alignment horizontal="left" vertical="center" wrapText="1"/>
    </xf>
    <xf numFmtId="0" fontId="81" fillId="0" borderId="41" xfId="2" applyFont="1" applyFill="1" applyBorder="1" applyAlignment="1">
      <alignment horizontal="center" vertical="center" wrapText="1"/>
    </xf>
    <xf numFmtId="0" fontId="79" fillId="0" borderId="40" xfId="2" applyFont="1" applyFill="1" applyBorder="1"/>
    <xf numFmtId="1" fontId="81" fillId="0" borderId="0" xfId="2" applyNumberFormat="1" applyFont="1" applyFill="1" applyAlignment="1">
      <alignment horizontal="left" vertical="top"/>
    </xf>
    <xf numFmtId="49" fontId="79" fillId="0" borderId="0" xfId="2" applyNumberFormat="1" applyFont="1" applyFill="1" applyAlignment="1">
      <alignment horizontal="left" vertical="top" wrapText="1"/>
    </xf>
    <xf numFmtId="49" fontId="79" fillId="0" borderId="0" xfId="2" applyNumberFormat="1" applyFont="1" applyFill="1" applyBorder="1" applyAlignment="1">
      <alignment horizontal="left" vertical="top"/>
    </xf>
    <xf numFmtId="0" fontId="79"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94" fillId="0" borderId="39" xfId="0" applyFont="1" applyBorder="1" applyAlignment="1">
      <alignment horizontal="center" vertical="center" wrapText="1"/>
    </xf>
    <xf numFmtId="0" fontId="95" fillId="0" borderId="39" xfId="0" applyFont="1" applyBorder="1" applyAlignment="1">
      <alignment horizontal="center" vertical="center"/>
    </xf>
    <xf numFmtId="0" fontId="95" fillId="0" borderId="39" xfId="0" applyFont="1" applyBorder="1" applyAlignment="1">
      <alignment horizontal="center" vertical="center" wrapText="1"/>
    </xf>
    <xf numFmtId="0" fontId="0" fillId="0" borderId="27" xfId="0" applyBorder="1" applyAlignment="1">
      <alignment horizontal="center" vertical="center"/>
    </xf>
    <xf numFmtId="0" fontId="94" fillId="0" borderId="2" xfId="0" applyFont="1" applyBorder="1" applyAlignment="1">
      <alignment horizontal="center" vertical="center" wrapText="1"/>
    </xf>
    <xf numFmtId="0" fontId="0" fillId="0" borderId="2" xfId="0" applyBorder="1" applyAlignment="1">
      <alignment horizontal="center" vertical="center"/>
    </xf>
    <xf numFmtId="0" fontId="94" fillId="0" borderId="1" xfId="0" applyFont="1" applyBorder="1" applyAlignment="1">
      <alignment horizontal="center" vertical="center" wrapText="1"/>
    </xf>
    <xf numFmtId="0" fontId="96" fillId="0" borderId="0" xfId="0" applyFont="1"/>
    <xf numFmtId="0" fontId="97" fillId="0" borderId="0" xfId="0" applyFont="1"/>
    <xf numFmtId="0" fontId="11" fillId="0" borderId="1" xfId="61" applyFont="1" applyBorder="1" applyAlignment="1">
      <alignment horizontal="center" vertical="center" wrapText="1"/>
    </xf>
    <xf numFmtId="0" fontId="48" fillId="0" borderId="1" xfId="1" applyFont="1" applyBorder="1" applyAlignment="1">
      <alignment horizontal="center" vertical="center" wrapText="1"/>
    </xf>
    <xf numFmtId="0" fontId="48" fillId="0" borderId="1" xfId="0" applyFont="1" applyBorder="1" applyAlignment="1">
      <alignment horizontal="center" vertical="center" wrapText="1"/>
    </xf>
    <xf numFmtId="176" fontId="7" fillId="0" borderId="1" xfId="1"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85" fillId="0" borderId="9" xfId="2" applyFont="1" applyFill="1" applyBorder="1" applyAlignment="1">
      <alignment horizontal="center" vertical="center" wrapText="1"/>
    </xf>
    <xf numFmtId="0" fontId="36" fillId="0" borderId="0" xfId="1" applyFont="1" applyFill="1" applyAlignment="1">
      <alignment vertical="center"/>
    </xf>
    <xf numFmtId="0" fontId="85" fillId="0" borderId="0" xfId="935" applyFont="1" applyFill="1" applyAlignment="1"/>
    <xf numFmtId="0" fontId="85" fillId="0" borderId="0" xfId="2" applyFont="1" applyFill="1"/>
    <xf numFmtId="0" fontId="85"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79" fillId="0" borderId="39" xfId="2" applyNumberFormat="1" applyFont="1" applyFill="1" applyBorder="1" applyAlignment="1">
      <alignment horizontal="center" vertical="center"/>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9" fillId="24" borderId="0" xfId="1" applyFont="1" applyFill="1" applyAlignment="1">
      <alignment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0" fontId="3" fillId="24" borderId="0" xfId="1" applyFill="1" applyBorder="1"/>
    <xf numFmtId="0" fontId="3" fillId="24" borderId="0" xfId="1" applyFill="1"/>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4" fontId="11" fillId="24" borderId="1" xfId="0" applyNumberFormat="1" applyFont="1" applyFill="1" applyBorder="1" applyAlignment="1">
      <alignment horizontal="center" vertical="center" wrapText="1"/>
    </xf>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48" fillId="24" borderId="1" xfId="1" applyNumberFormat="1" applyFont="1" applyFill="1" applyBorder="1" applyAlignment="1">
      <alignment horizontal="center" vertical="center" wrapText="1"/>
    </xf>
    <xf numFmtId="0" fontId="7" fillId="24" borderId="1" xfId="0" applyFont="1" applyFill="1" applyBorder="1" applyAlignment="1">
      <alignment horizontal="center" vertical="center"/>
    </xf>
    <xf numFmtId="4" fontId="7" fillId="24" borderId="30" xfId="66" applyNumberFormat="1" applyFont="1" applyFill="1" applyBorder="1" applyAlignment="1">
      <alignment horizontal="center" vertical="center" wrapText="1"/>
    </xf>
    <xf numFmtId="0" fontId="85" fillId="0" borderId="9" xfId="2" applyFont="1" applyFill="1" applyBorder="1" applyAlignment="1">
      <alignment horizontal="center" vertical="center" wrapText="1"/>
    </xf>
    <xf numFmtId="49" fontId="11" fillId="0" borderId="1" xfId="2" applyNumberFormat="1" applyFont="1" applyBorder="1" applyAlignment="1">
      <alignment horizontal="center" vertical="center" wrapText="1"/>
    </xf>
    <xf numFmtId="49" fontId="79" fillId="0" borderId="39" xfId="2" applyNumberFormat="1" applyFont="1" applyFill="1" applyBorder="1" applyAlignment="1">
      <alignment horizontal="center" vertical="center"/>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37" fillId="0" borderId="0" xfId="0" applyFont="1" applyFill="1" applyAlignment="1">
      <alignment horizontal="center" vertical="center"/>
    </xf>
    <xf numFmtId="0" fontId="11" fillId="0" borderId="0" xfId="0" applyFont="1" applyFill="1" applyAlignment="1">
      <alignment horizontal="center" vertical="center"/>
    </xf>
    <xf numFmtId="0" fontId="77" fillId="0" borderId="0" xfId="0" applyFont="1" applyFill="1" applyAlignment="1">
      <alignment horizontal="center" vertical="center"/>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85" fillId="0" borderId="4" xfId="935" applyFont="1" applyFill="1" applyBorder="1" applyAlignment="1">
      <alignment horizontal="center" vertical="center"/>
    </xf>
    <xf numFmtId="0" fontId="85" fillId="0" borderId="6" xfId="935" applyFont="1" applyFill="1" applyBorder="1" applyAlignment="1">
      <alignment horizontal="center" vertical="center"/>
    </xf>
    <xf numFmtId="0" fontId="85"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85" fillId="0" borderId="9" xfId="2" applyFont="1" applyFill="1" applyBorder="1" applyAlignment="1">
      <alignment horizontal="center" vertical="center" wrapText="1"/>
    </xf>
    <xf numFmtId="0" fontId="85" fillId="0" borderId="5" xfId="2" applyFont="1" applyFill="1" applyBorder="1" applyAlignment="1">
      <alignment horizontal="center" vertical="center" wrapText="1"/>
    </xf>
    <xf numFmtId="0" fontId="85" fillId="0" borderId="2" xfId="2" applyFont="1" applyFill="1" applyBorder="1" applyAlignment="1">
      <alignment horizontal="center" vertical="center" wrapText="1"/>
    </xf>
    <xf numFmtId="0" fontId="85" fillId="0" borderId="1" xfId="2" applyFont="1" applyFill="1" applyBorder="1" applyAlignment="1">
      <alignment horizontal="center" vertical="center"/>
    </xf>
    <xf numFmtId="0" fontId="85" fillId="0" borderId="8" xfId="935" applyFont="1" applyFill="1" applyBorder="1" applyAlignment="1">
      <alignment horizontal="center" vertical="center" wrapText="1"/>
    </xf>
    <xf numFmtId="0" fontId="85" fillId="0" borderId="37" xfId="935" applyFont="1" applyFill="1" applyBorder="1" applyAlignment="1">
      <alignment horizontal="center" vertical="center" wrapText="1"/>
    </xf>
    <xf numFmtId="0" fontId="85" fillId="0" borderId="21" xfId="935" applyFont="1" applyFill="1" applyBorder="1" applyAlignment="1">
      <alignment horizontal="center" vertical="center" wrapText="1"/>
    </xf>
    <xf numFmtId="0" fontId="85" fillId="0" borderId="19" xfId="935"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92" fillId="25" borderId="0" xfId="49" applyFont="1" applyFill="1" applyBorder="1" applyAlignment="1">
      <alignment horizontal="center"/>
    </xf>
    <xf numFmtId="0" fontId="89" fillId="0" borderId="9" xfId="2" applyFont="1" applyFill="1" applyBorder="1" applyAlignment="1">
      <alignment horizontal="center" vertical="center" wrapText="1"/>
    </xf>
    <xf numFmtId="0" fontId="89" fillId="0" borderId="2" xfId="2" applyFont="1" applyFill="1" applyBorder="1" applyAlignment="1">
      <alignment horizontal="center" vertical="center" wrapText="1"/>
    </xf>
    <xf numFmtId="0" fontId="90" fillId="0" borderId="9" xfId="45" applyFont="1" applyFill="1" applyBorder="1" applyAlignment="1">
      <alignment horizontal="center" vertical="center" wrapText="1"/>
    </xf>
    <xf numFmtId="0" fontId="90" fillId="0" borderId="2" xfId="45" applyFont="1" applyFill="1" applyBorder="1" applyAlignment="1">
      <alignment horizontal="center" vertical="center" wrapText="1"/>
    </xf>
    <xf numFmtId="0" fontId="88" fillId="0" borderId="9" xfId="49" applyFont="1" applyFill="1" applyBorder="1" applyAlignment="1">
      <alignment horizontal="center" vertical="center"/>
    </xf>
    <xf numFmtId="0" fontId="88" fillId="0" borderId="2" xfId="49" applyFont="1" applyFill="1" applyBorder="1" applyAlignment="1">
      <alignment horizontal="center" vertical="center"/>
    </xf>
    <xf numFmtId="0" fontId="88" fillId="0" borderId="1" xfId="49" applyFont="1" applyFill="1" applyBorder="1" applyAlignment="1">
      <alignment horizontal="center" vertical="center" wrapText="1"/>
    </xf>
    <xf numFmtId="0" fontId="88" fillId="0" borderId="9" xfId="49" applyFont="1" applyFill="1" applyBorder="1" applyAlignment="1">
      <alignment horizontal="center" vertical="center" wrapText="1"/>
    </xf>
    <xf numFmtId="0" fontId="88" fillId="0" borderId="2" xfId="49" applyFont="1" applyFill="1" applyBorder="1" applyAlignment="1">
      <alignment horizontal="center" vertical="center" wrapText="1"/>
    </xf>
    <xf numFmtId="0" fontId="89" fillId="0" borderId="1" xfId="49" applyFont="1" applyFill="1" applyBorder="1" applyAlignment="1" applyProtection="1">
      <alignment horizontal="center" vertical="center" wrapText="1"/>
    </xf>
    <xf numFmtId="0" fontId="89" fillId="0" borderId="9" xfId="49" applyFont="1" applyFill="1" applyBorder="1" applyAlignment="1" applyProtection="1">
      <alignment horizontal="center" vertical="center" wrapText="1"/>
    </xf>
    <xf numFmtId="0" fontId="89"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8" fillId="0" borderId="5" xfId="49" applyFont="1" applyFill="1" applyBorder="1" applyAlignment="1">
      <alignment horizontal="center" vertical="center" wrapText="1"/>
    </xf>
    <xf numFmtId="0" fontId="88" fillId="0" borderId="8" xfId="49" applyFont="1" applyFill="1" applyBorder="1" applyAlignment="1">
      <alignment horizontal="center" vertical="center" wrapText="1"/>
    </xf>
    <xf numFmtId="0" fontId="88" fillId="0" borderId="38" xfId="49" applyFont="1" applyFill="1" applyBorder="1" applyAlignment="1">
      <alignment horizontal="center" vertical="center" wrapText="1"/>
    </xf>
    <xf numFmtId="0" fontId="88" fillId="0" borderId="21" xfId="49" applyFont="1" applyFill="1" applyBorder="1" applyAlignment="1">
      <alignment horizontal="center" vertical="center" wrapText="1"/>
    </xf>
    <xf numFmtId="0" fontId="88" fillId="0" borderId="4" xfId="49" applyFont="1" applyFill="1" applyBorder="1" applyAlignment="1">
      <alignment horizontal="center" vertical="center" wrapText="1"/>
    </xf>
    <xf numFmtId="0" fontId="88" fillId="0" borderId="6" xfId="49" applyFont="1" applyFill="1" applyBorder="1" applyAlignment="1">
      <alignment horizontal="center" vertical="center" wrapText="1"/>
    </xf>
    <xf numFmtId="0" fontId="88"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6" fillId="0" borderId="0" xfId="0" applyFont="1" applyAlignment="1">
      <alignment wrapText="1"/>
    </xf>
    <xf numFmtId="0" fontId="97" fillId="0" borderId="0" xfId="0" applyFont="1" applyAlignment="1">
      <alignment wrapText="1"/>
    </xf>
    <xf numFmtId="0" fontId="97" fillId="0" borderId="0" xfId="0" applyFont="1" applyAlignment="1"/>
    <xf numFmtId="0" fontId="94" fillId="0" borderId="39" xfId="0" applyFont="1" applyBorder="1" applyAlignment="1">
      <alignment horizontal="center" vertical="center" wrapText="1"/>
    </xf>
    <xf numFmtId="0" fontId="92" fillId="0" borderId="44" xfId="0" applyFont="1" applyBorder="1" applyAlignment="1">
      <alignment horizontal="center" vertical="center"/>
    </xf>
    <xf numFmtId="0" fontId="92" fillId="0" borderId="45" xfId="0" applyFont="1" applyBorder="1" applyAlignment="1">
      <alignment horizontal="center" vertical="center"/>
    </xf>
    <xf numFmtId="0" fontId="92" fillId="0" borderId="46" xfId="0" applyFont="1" applyBorder="1" applyAlignment="1">
      <alignment horizontal="center" vertical="center"/>
    </xf>
    <xf numFmtId="0" fontId="94" fillId="33" borderId="44" xfId="0" applyFont="1" applyFill="1" applyBorder="1" applyAlignment="1">
      <alignment horizontal="center" vertical="center" wrapText="1"/>
    </xf>
    <xf numFmtId="0" fontId="94" fillId="33" borderId="45" xfId="0" applyFont="1" applyFill="1" applyBorder="1" applyAlignment="1">
      <alignment horizontal="center" vertical="center" wrapText="1"/>
    </xf>
    <xf numFmtId="0" fontId="94"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94" fillId="0" borderId="39" xfId="0" applyFont="1" applyBorder="1" applyAlignment="1">
      <alignment horizontal="center" vertical="center"/>
    </xf>
    <xf numFmtId="0" fontId="0" fillId="0" borderId="39" xfId="0" applyBorder="1" applyAlignment="1">
      <alignment horizontal="center" vertical="center"/>
    </xf>
    <xf numFmtId="2" fontId="94"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6">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2,3" xfId="934"/>
    <cellStyle name="Обычный_Приложение 2.3" xfId="932"/>
    <cellStyle name="Обычный_Форматы по компаниям_last" xfId="935"/>
    <cellStyle name="Обычный_ЮЯ_РАО ЭСВ (1)"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22">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ont>
        <condense val="0"/>
        <extend val="0"/>
        <color indexed="9"/>
      </font>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412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179292032"/>
        <c:axId val="179293568"/>
      </c:lineChart>
      <c:catAx>
        <c:axId val="179292032"/>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79293568"/>
        <c:crosses val="autoZero"/>
        <c:auto val="1"/>
        <c:lblAlgn val="ctr"/>
        <c:lblOffset val="100"/>
      </c:catAx>
      <c:valAx>
        <c:axId val="179293568"/>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79292032"/>
        <c:crosses val="autoZero"/>
        <c:crossBetween val="between"/>
      </c:valAx>
    </c:plotArea>
    <c:legend>
      <c:legendPos val="r"/>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81" l="0.70000000000000062" r="0.70000000000000062" t="0.7500000000000081"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zoomScale="70" zoomScaleSheetLayoutView="70" workbookViewId="0">
      <selection activeCell="A11" sqref="A11:C11"/>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94" t="s">
        <v>506</v>
      </c>
      <c r="B1" s="294"/>
      <c r="C1" s="294"/>
      <c r="D1" s="65"/>
      <c r="E1" s="65"/>
      <c r="F1" s="65"/>
      <c r="G1" s="65"/>
      <c r="H1" s="65"/>
      <c r="I1" s="65"/>
      <c r="J1" s="65"/>
    </row>
    <row r="2" spans="1:22" s="10" customFormat="1" ht="18.75">
      <c r="A2" s="15"/>
      <c r="F2" s="14"/>
      <c r="G2" s="14"/>
      <c r="H2" s="13"/>
    </row>
    <row r="3" spans="1:22" s="10" customFormat="1" ht="18.75">
      <c r="A3" s="297" t="s">
        <v>9</v>
      </c>
      <c r="B3" s="297"/>
      <c r="C3" s="297"/>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98" t="s">
        <v>482</v>
      </c>
      <c r="B5" s="298"/>
      <c r="C5" s="298"/>
      <c r="D5" s="6"/>
      <c r="E5" s="6"/>
      <c r="F5" s="6"/>
      <c r="G5" s="6"/>
      <c r="H5" s="6"/>
      <c r="I5" s="11"/>
      <c r="J5" s="11"/>
      <c r="K5" s="11"/>
      <c r="L5" s="11"/>
      <c r="M5" s="11"/>
      <c r="N5" s="11"/>
      <c r="O5" s="11"/>
      <c r="P5" s="11"/>
      <c r="Q5" s="11"/>
      <c r="R5" s="11"/>
      <c r="S5" s="11"/>
      <c r="T5" s="11"/>
      <c r="U5" s="11"/>
      <c r="V5" s="11"/>
    </row>
    <row r="6" spans="1:22" s="10" customFormat="1" ht="18.75">
      <c r="A6" s="295" t="s">
        <v>8</v>
      </c>
      <c r="B6" s="295"/>
      <c r="C6" s="295"/>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99" t="s">
        <v>490</v>
      </c>
      <c r="B8" s="299"/>
      <c r="C8" s="299"/>
      <c r="D8" s="6"/>
      <c r="E8" s="6"/>
      <c r="F8" s="6"/>
      <c r="G8" s="6"/>
      <c r="H8" s="6"/>
      <c r="I8" s="11"/>
      <c r="J8" s="11"/>
      <c r="K8" s="11"/>
      <c r="L8" s="11"/>
      <c r="M8" s="11"/>
      <c r="N8" s="11"/>
      <c r="O8" s="11"/>
      <c r="P8" s="11"/>
      <c r="Q8" s="11"/>
      <c r="R8" s="11"/>
      <c r="S8" s="11"/>
      <c r="T8" s="11"/>
      <c r="U8" s="11"/>
      <c r="V8" s="11"/>
    </row>
    <row r="9" spans="1:22" s="10" customFormat="1" ht="18.75">
      <c r="A9" s="295" t="s">
        <v>7</v>
      </c>
      <c r="B9" s="295"/>
      <c r="C9" s="295"/>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48.75" customHeight="1">
      <c r="A11" s="300" t="s">
        <v>489</v>
      </c>
      <c r="B11" s="300"/>
      <c r="C11" s="300"/>
      <c r="D11" s="265"/>
      <c r="E11" s="265"/>
      <c r="F11" s="265"/>
      <c r="G11" s="265"/>
      <c r="H11" s="265"/>
      <c r="I11" s="265"/>
      <c r="J11" s="265"/>
      <c r="K11" s="265"/>
      <c r="L11" s="265"/>
      <c r="M11" s="265"/>
      <c r="N11" s="265"/>
      <c r="O11" s="265"/>
      <c r="P11" s="265"/>
      <c r="Q11" s="265"/>
      <c r="R11" s="265"/>
      <c r="S11" s="265"/>
      <c r="T11" s="265"/>
      <c r="U11" s="265"/>
      <c r="V11" s="265"/>
    </row>
    <row r="12" spans="1:22" s="2" customFormat="1" ht="15" customHeight="1">
      <c r="A12" s="295" t="s">
        <v>5</v>
      </c>
      <c r="B12" s="295"/>
      <c r="C12" s="295"/>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296" t="s">
        <v>217</v>
      </c>
      <c r="B14" s="296"/>
      <c r="C14" s="296"/>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4" t="s">
        <v>4</v>
      </c>
      <c r="B16" s="96" t="s">
        <v>23</v>
      </c>
      <c r="C16" s="125"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1.5">
      <c r="A18" s="121" t="s">
        <v>21</v>
      </c>
      <c r="B18" s="122" t="s">
        <v>130</v>
      </c>
      <c r="C18" s="123" t="s">
        <v>476</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485</v>
      </c>
      <c r="C19" s="117" t="s">
        <v>496</v>
      </c>
      <c r="D19" s="19" t="s">
        <v>473</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172</v>
      </c>
      <c r="C20" s="118" t="s">
        <v>479</v>
      </c>
      <c r="D20" s="23"/>
      <c r="E20" s="23"/>
      <c r="F20" s="23"/>
      <c r="G20" s="23"/>
      <c r="H20" s="22"/>
      <c r="I20" s="22"/>
      <c r="J20" s="22"/>
      <c r="K20" s="22"/>
      <c r="L20" s="22"/>
      <c r="M20" s="22"/>
      <c r="N20" s="22"/>
      <c r="O20" s="22"/>
      <c r="P20" s="22"/>
      <c r="Q20" s="22"/>
      <c r="R20" s="22"/>
      <c r="S20" s="21"/>
      <c r="T20" s="21"/>
      <c r="U20" s="21"/>
      <c r="V20" s="21"/>
    </row>
    <row r="21" spans="1:22" s="20" customFormat="1" ht="33">
      <c r="A21" s="266" t="s">
        <v>18</v>
      </c>
      <c r="B21" s="267" t="s">
        <v>29</v>
      </c>
      <c r="C21" s="268" t="s">
        <v>475</v>
      </c>
      <c r="D21" s="23"/>
      <c r="E21" s="23"/>
      <c r="F21" s="23"/>
      <c r="G21" s="23"/>
      <c r="H21" s="22"/>
      <c r="I21" s="22"/>
      <c r="J21" s="22"/>
      <c r="K21" s="22"/>
      <c r="L21" s="22"/>
      <c r="M21" s="22"/>
      <c r="N21" s="22"/>
      <c r="O21" s="22"/>
      <c r="P21" s="22"/>
      <c r="Q21" s="22"/>
      <c r="R21" s="22"/>
      <c r="S21" s="21"/>
      <c r="T21" s="21"/>
      <c r="U21" s="21"/>
      <c r="V21" s="21"/>
    </row>
    <row r="22" spans="1:22" s="20" customFormat="1" ht="33">
      <c r="A22" s="266" t="s">
        <v>16</v>
      </c>
      <c r="B22" s="267" t="s">
        <v>28</v>
      </c>
      <c r="C22" s="268" t="s">
        <v>491</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173</v>
      </c>
      <c r="C23" s="118" t="s">
        <v>477</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174</v>
      </c>
      <c r="C24" s="118" t="s">
        <v>477</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175</v>
      </c>
      <c r="C25" s="118" t="s">
        <v>477</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176</v>
      </c>
      <c r="C26" s="118" t="s">
        <v>477</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177</v>
      </c>
      <c r="C27" s="118" t="s">
        <v>477</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178</v>
      </c>
      <c r="C28" s="118" t="s">
        <v>478</v>
      </c>
      <c r="D28" s="23"/>
      <c r="E28" s="23"/>
      <c r="F28" s="23"/>
      <c r="G28" s="23"/>
      <c r="H28" s="22"/>
      <c r="I28" s="22"/>
      <c r="J28" s="22"/>
      <c r="K28" s="22"/>
      <c r="L28" s="22"/>
      <c r="M28" s="22"/>
      <c r="N28" s="22"/>
      <c r="O28" s="22"/>
      <c r="P28" s="22"/>
      <c r="Q28" s="22"/>
      <c r="R28" s="22"/>
      <c r="S28" s="21"/>
      <c r="T28" s="21"/>
      <c r="U28" s="21"/>
      <c r="V28" s="21"/>
    </row>
    <row r="29" spans="1:22" ht="82.5">
      <c r="A29" s="99" t="s">
        <v>190</v>
      </c>
      <c r="B29" s="101" t="s">
        <v>179</v>
      </c>
      <c r="C29" s="118" t="s">
        <v>477</v>
      </c>
      <c r="D29" s="16"/>
      <c r="E29" s="16"/>
      <c r="F29" s="16"/>
      <c r="G29" s="16"/>
      <c r="H29" s="16"/>
      <c r="I29" s="16"/>
      <c r="J29" s="16"/>
      <c r="K29" s="16"/>
      <c r="L29" s="16"/>
      <c r="M29" s="16"/>
      <c r="N29" s="16"/>
      <c r="O29" s="16"/>
      <c r="P29" s="16"/>
      <c r="Q29" s="16"/>
      <c r="R29" s="16"/>
      <c r="S29" s="16"/>
      <c r="T29" s="16"/>
      <c r="U29" s="16"/>
      <c r="V29" s="16"/>
    </row>
    <row r="30" spans="1:22" ht="49.5">
      <c r="A30" s="99" t="s">
        <v>182</v>
      </c>
      <c r="B30" s="101" t="s">
        <v>26</v>
      </c>
      <c r="C30" s="118" t="s">
        <v>477</v>
      </c>
      <c r="D30" s="16"/>
      <c r="E30" s="16"/>
      <c r="F30" s="16"/>
      <c r="G30" s="16"/>
      <c r="H30" s="16"/>
      <c r="I30" s="16"/>
      <c r="J30" s="16"/>
      <c r="K30" s="16"/>
      <c r="L30" s="16"/>
      <c r="M30" s="16"/>
      <c r="N30" s="16"/>
      <c r="O30" s="16"/>
      <c r="P30" s="16"/>
      <c r="Q30" s="16"/>
      <c r="R30" s="16"/>
      <c r="S30" s="16"/>
      <c r="T30" s="16"/>
      <c r="U30" s="16"/>
      <c r="V30" s="16"/>
    </row>
    <row r="31" spans="1:22" ht="33">
      <c r="A31" s="99" t="s">
        <v>191</v>
      </c>
      <c r="B31" s="101" t="s">
        <v>180</v>
      </c>
      <c r="C31" s="119" t="s">
        <v>136</v>
      </c>
      <c r="D31" s="16"/>
      <c r="E31" s="16"/>
      <c r="F31" s="16"/>
      <c r="G31" s="16"/>
      <c r="H31" s="16"/>
      <c r="I31" s="16"/>
      <c r="J31" s="16"/>
      <c r="K31" s="16"/>
      <c r="L31" s="16"/>
      <c r="M31" s="16"/>
      <c r="N31" s="16"/>
      <c r="O31" s="16"/>
      <c r="P31" s="16"/>
      <c r="Q31" s="16"/>
      <c r="R31" s="16"/>
      <c r="S31" s="16"/>
      <c r="T31" s="16"/>
      <c r="U31" s="16"/>
      <c r="V31" s="16"/>
    </row>
    <row r="32" spans="1:22" ht="16.5">
      <c r="A32" s="99" t="s">
        <v>183</v>
      </c>
      <c r="B32" s="101" t="s">
        <v>181</v>
      </c>
      <c r="C32" s="119" t="s">
        <v>136</v>
      </c>
      <c r="D32" s="16"/>
      <c r="E32" s="16"/>
      <c r="F32" s="16"/>
      <c r="G32" s="16"/>
      <c r="H32" s="16"/>
      <c r="I32" s="16"/>
      <c r="J32" s="16"/>
      <c r="K32" s="16"/>
      <c r="L32" s="16"/>
      <c r="M32" s="16"/>
      <c r="N32" s="16"/>
      <c r="O32" s="16"/>
      <c r="P32" s="16"/>
      <c r="Q32" s="16"/>
      <c r="R32" s="16"/>
      <c r="S32" s="16"/>
      <c r="T32" s="16"/>
      <c r="U32" s="16"/>
      <c r="V32" s="16"/>
    </row>
    <row r="33" spans="1:22" ht="23.25" customHeight="1">
      <c r="A33" s="99" t="s">
        <v>192</v>
      </c>
      <c r="B33" s="101" t="s">
        <v>119</v>
      </c>
      <c r="C33" s="118" t="s">
        <v>477</v>
      </c>
      <c r="D33" s="16"/>
      <c r="E33" s="16"/>
      <c r="F33" s="16"/>
      <c r="G33" s="16"/>
      <c r="H33" s="16"/>
      <c r="I33" s="16"/>
      <c r="J33" s="16"/>
      <c r="K33" s="16"/>
      <c r="L33" s="16"/>
      <c r="M33" s="16"/>
      <c r="N33" s="16"/>
      <c r="O33" s="16"/>
      <c r="P33" s="16"/>
      <c r="Q33" s="16"/>
      <c r="R33" s="16"/>
      <c r="S33" s="16"/>
      <c r="T33" s="16"/>
      <c r="U33" s="16"/>
      <c r="V33" s="16"/>
    </row>
    <row r="34" spans="1:22" ht="15.75">
      <c r="A34" s="289"/>
      <c r="B34" s="290"/>
      <c r="C34" s="291"/>
      <c r="D34" s="16"/>
      <c r="E34" s="16"/>
      <c r="F34" s="16"/>
      <c r="G34" s="16"/>
      <c r="H34" s="16"/>
      <c r="I34" s="16"/>
      <c r="J34" s="16"/>
      <c r="K34" s="16"/>
      <c r="L34" s="16"/>
      <c r="M34" s="16"/>
      <c r="N34" s="16"/>
      <c r="O34" s="16"/>
      <c r="P34" s="16"/>
      <c r="Q34" s="16"/>
      <c r="R34" s="16"/>
      <c r="S34" s="16"/>
      <c r="T34" s="16"/>
      <c r="U34" s="16"/>
      <c r="V34" s="16"/>
    </row>
    <row r="35" spans="1:22" s="270" customFormat="1" ht="49.5">
      <c r="A35" s="266" t="s">
        <v>184</v>
      </c>
      <c r="B35" s="267" t="s">
        <v>227</v>
      </c>
      <c r="C35" s="268" t="s">
        <v>493</v>
      </c>
      <c r="D35" s="269"/>
      <c r="E35" s="269"/>
      <c r="F35" s="269"/>
      <c r="G35" s="269"/>
      <c r="H35" s="269"/>
      <c r="I35" s="269"/>
      <c r="J35" s="269"/>
      <c r="K35" s="269"/>
      <c r="L35" s="269"/>
      <c r="M35" s="269"/>
      <c r="N35" s="269"/>
      <c r="O35" s="269"/>
      <c r="P35" s="269"/>
      <c r="Q35" s="269"/>
      <c r="R35" s="269"/>
      <c r="S35" s="269"/>
      <c r="T35" s="269"/>
      <c r="U35" s="269"/>
      <c r="V35" s="269"/>
    </row>
    <row r="36" spans="1:22" ht="82.5">
      <c r="A36" s="99" t="s">
        <v>193</v>
      </c>
      <c r="B36" s="101" t="s">
        <v>214</v>
      </c>
      <c r="C36" s="119" t="s">
        <v>472</v>
      </c>
      <c r="D36" s="16"/>
      <c r="E36" s="16"/>
      <c r="F36" s="16"/>
      <c r="G36" s="16"/>
      <c r="H36" s="16"/>
      <c r="I36" s="16"/>
      <c r="J36" s="16"/>
      <c r="K36" s="16"/>
      <c r="L36" s="16"/>
      <c r="M36" s="16"/>
      <c r="N36" s="16"/>
      <c r="O36" s="16"/>
      <c r="P36" s="16"/>
      <c r="Q36" s="16"/>
      <c r="R36" s="16"/>
      <c r="S36" s="16"/>
      <c r="T36" s="16"/>
      <c r="U36" s="16"/>
      <c r="V36" s="16"/>
    </row>
    <row r="37" spans="1:22" ht="66">
      <c r="A37" s="99" t="s">
        <v>185</v>
      </c>
      <c r="B37" s="101" t="s">
        <v>224</v>
      </c>
      <c r="C37" s="119" t="s">
        <v>472</v>
      </c>
      <c r="D37" s="16"/>
      <c r="E37" s="16"/>
      <c r="F37" s="16"/>
      <c r="G37" s="16"/>
      <c r="H37" s="16"/>
      <c r="I37" s="16"/>
      <c r="J37" s="16"/>
      <c r="K37" s="16"/>
      <c r="L37" s="16"/>
      <c r="M37" s="16"/>
      <c r="N37" s="16"/>
      <c r="O37" s="16"/>
      <c r="P37" s="16"/>
      <c r="Q37" s="16"/>
      <c r="R37" s="16"/>
      <c r="S37" s="16"/>
      <c r="T37" s="16"/>
      <c r="U37" s="16"/>
      <c r="V37" s="16"/>
    </row>
    <row r="38" spans="1:22" ht="148.5">
      <c r="A38" s="99" t="s">
        <v>196</v>
      </c>
      <c r="B38" s="101" t="s">
        <v>197</v>
      </c>
      <c r="C38" s="119" t="s">
        <v>136</v>
      </c>
      <c r="D38" s="16"/>
      <c r="E38" s="16"/>
      <c r="F38" s="16"/>
      <c r="G38" s="16"/>
      <c r="H38" s="16"/>
      <c r="I38" s="16"/>
      <c r="J38" s="16"/>
      <c r="K38" s="16"/>
      <c r="L38" s="16"/>
      <c r="M38" s="16"/>
      <c r="N38" s="16"/>
      <c r="O38" s="16"/>
      <c r="P38" s="16"/>
      <c r="Q38" s="16"/>
      <c r="R38" s="16"/>
      <c r="S38" s="16"/>
      <c r="T38" s="16"/>
      <c r="U38" s="16"/>
      <c r="V38" s="16"/>
    </row>
    <row r="39" spans="1:22" s="270" customFormat="1" ht="82.5">
      <c r="A39" s="266" t="s">
        <v>186</v>
      </c>
      <c r="B39" s="267" t="s">
        <v>218</v>
      </c>
      <c r="C39" s="268" t="str">
        <f>C35</f>
        <v>2 МВ×А</v>
      </c>
      <c r="D39" s="269"/>
      <c r="E39" s="269"/>
      <c r="F39" s="269"/>
      <c r="G39" s="269"/>
      <c r="H39" s="269"/>
      <c r="I39" s="269"/>
      <c r="J39" s="269"/>
      <c r="K39" s="269"/>
      <c r="L39" s="269"/>
      <c r="M39" s="269"/>
      <c r="N39" s="269"/>
      <c r="O39" s="269"/>
      <c r="P39" s="269"/>
      <c r="Q39" s="269"/>
      <c r="R39" s="269"/>
      <c r="S39" s="269"/>
      <c r="T39" s="269"/>
      <c r="U39" s="269"/>
      <c r="V39" s="269"/>
    </row>
    <row r="40" spans="1:22" ht="82.5">
      <c r="A40" s="99" t="s">
        <v>215</v>
      </c>
      <c r="B40" s="101" t="s">
        <v>219</v>
      </c>
      <c r="C40" s="119" t="s">
        <v>136</v>
      </c>
      <c r="D40" s="16"/>
      <c r="E40" s="16"/>
      <c r="F40" s="16"/>
      <c r="G40" s="16"/>
      <c r="H40" s="16"/>
      <c r="I40" s="16"/>
      <c r="J40" s="16"/>
      <c r="K40" s="16"/>
      <c r="L40" s="16"/>
      <c r="M40" s="16"/>
      <c r="N40" s="16"/>
      <c r="O40" s="16"/>
      <c r="P40" s="16"/>
      <c r="Q40" s="16"/>
      <c r="R40" s="16"/>
      <c r="S40" s="16"/>
      <c r="T40" s="16"/>
      <c r="U40" s="16"/>
      <c r="V40" s="16"/>
    </row>
    <row r="41" spans="1:22" ht="83.25" thickBot="1">
      <c r="A41" s="102" t="s">
        <v>187</v>
      </c>
      <c r="B41" s="103" t="s">
        <v>220</v>
      </c>
      <c r="C41" s="120" t="s">
        <v>136</v>
      </c>
      <c r="D41" s="16"/>
      <c r="E41" s="16"/>
      <c r="F41" s="16"/>
      <c r="G41" s="16"/>
      <c r="H41" s="16"/>
      <c r="I41" s="16"/>
      <c r="J41" s="16"/>
      <c r="K41" s="16"/>
      <c r="L41" s="16"/>
      <c r="M41" s="16"/>
      <c r="N41" s="16"/>
      <c r="O41" s="16"/>
      <c r="P41" s="16"/>
      <c r="Q41" s="16"/>
      <c r="R41" s="16"/>
      <c r="S41" s="16"/>
      <c r="T41" s="16"/>
      <c r="U41" s="16"/>
      <c r="V41" s="16"/>
    </row>
    <row r="42" spans="1:22" ht="16.5" thickBot="1">
      <c r="A42" s="292"/>
      <c r="B42" s="293"/>
      <c r="C42" s="293"/>
      <c r="D42" s="16"/>
      <c r="E42" s="16"/>
      <c r="F42" s="16"/>
      <c r="G42" s="16"/>
      <c r="H42" s="16"/>
      <c r="I42" s="16"/>
      <c r="J42" s="16"/>
      <c r="K42" s="16"/>
      <c r="L42" s="16"/>
      <c r="M42" s="16"/>
      <c r="N42" s="16"/>
      <c r="O42" s="16"/>
      <c r="P42" s="16"/>
      <c r="Q42" s="16"/>
      <c r="R42" s="16"/>
      <c r="S42" s="16"/>
      <c r="T42" s="16"/>
      <c r="U42" s="16"/>
      <c r="V42" s="16"/>
    </row>
    <row r="43" spans="1:22" s="270" customFormat="1" ht="49.5">
      <c r="A43" s="271" t="s">
        <v>216</v>
      </c>
      <c r="B43" s="272" t="s">
        <v>225</v>
      </c>
      <c r="C43" s="273">
        <v>23.02</v>
      </c>
      <c r="D43" s="269"/>
      <c r="E43" s="269"/>
      <c r="F43" s="269"/>
      <c r="G43" s="269"/>
      <c r="H43" s="269"/>
      <c r="I43" s="269"/>
      <c r="J43" s="269"/>
      <c r="K43" s="269"/>
      <c r="L43" s="269"/>
      <c r="M43" s="269"/>
      <c r="N43" s="269"/>
      <c r="O43" s="269"/>
      <c r="P43" s="269"/>
      <c r="Q43" s="269"/>
      <c r="R43" s="269"/>
      <c r="S43" s="269"/>
      <c r="T43" s="269"/>
      <c r="U43" s="269"/>
      <c r="V43" s="269"/>
    </row>
    <row r="44" spans="1:22" s="270" customFormat="1" ht="50.25" thickBot="1">
      <c r="A44" s="274" t="s">
        <v>188</v>
      </c>
      <c r="B44" s="275" t="s">
        <v>226</v>
      </c>
      <c r="C44" s="284">
        <v>19.18</v>
      </c>
      <c r="D44" s="269"/>
      <c r="E44" s="269"/>
      <c r="F44" s="269"/>
      <c r="G44" s="269"/>
      <c r="H44" s="269"/>
      <c r="I44" s="269"/>
      <c r="J44" s="269"/>
      <c r="K44" s="269"/>
      <c r="L44" s="269"/>
      <c r="M44" s="269"/>
      <c r="N44" s="269"/>
      <c r="O44" s="269"/>
      <c r="P44" s="269"/>
      <c r="Q44" s="269"/>
      <c r="R44" s="269"/>
      <c r="S44" s="269"/>
      <c r="T44" s="269"/>
      <c r="U44" s="269"/>
      <c r="V44" s="269"/>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21"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tabSelected="1" view="pageBreakPreview" topLeftCell="A14" zoomScale="70" zoomScaleNormal="70" zoomScaleSheetLayoutView="70" workbookViewId="0">
      <pane xSplit="8" ySplit="6" topLeftCell="R20" activePane="bottomRight" state="frozen"/>
      <selection activeCell="A14" sqref="A14"/>
      <selection pane="topRight" activeCell="I14" sqref="I14"/>
      <selection pane="bottomLeft" activeCell="A20" sqref="A20"/>
      <selection pane="bottomRight" activeCell="D21" sqref="D20:D21"/>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94" t="str">
        <f>' 1. паспорт местополож'!A1:C1</f>
        <v>Год раскрытия информации: 2019 год</v>
      </c>
      <c r="B1" s="294"/>
      <c r="C1" s="294"/>
      <c r="D1" s="294"/>
      <c r="E1" s="294"/>
      <c r="F1" s="294"/>
      <c r="G1" s="294"/>
      <c r="H1" s="294"/>
      <c r="I1" s="294"/>
      <c r="J1" s="294"/>
      <c r="K1" s="294"/>
      <c r="L1" s="294"/>
      <c r="M1" s="294"/>
      <c r="N1" s="294"/>
      <c r="O1" s="294"/>
      <c r="P1" s="294"/>
      <c r="Q1" s="294"/>
      <c r="R1" s="294"/>
      <c r="S1" s="294"/>
      <c r="T1" s="294"/>
      <c r="U1" s="294"/>
      <c r="V1" s="294"/>
      <c r="W1" s="294"/>
      <c r="X1" s="294"/>
      <c r="Y1" s="294"/>
      <c r="Z1" s="294"/>
      <c r="AA1" s="294"/>
      <c r="AB1" s="294"/>
      <c r="AC1" s="294"/>
    </row>
    <row r="2" spans="1:32">
      <c r="AC2" s="209"/>
    </row>
    <row r="3" spans="1:32">
      <c r="A3" s="370" t="s">
        <v>9</v>
      </c>
      <c r="B3" s="370"/>
      <c r="C3" s="370"/>
      <c r="D3" s="370"/>
      <c r="E3" s="370"/>
      <c r="F3" s="370"/>
      <c r="G3" s="370"/>
      <c r="H3" s="370"/>
      <c r="I3" s="370"/>
      <c r="J3" s="370"/>
      <c r="K3" s="370"/>
      <c r="L3" s="370"/>
      <c r="M3" s="370"/>
      <c r="N3" s="370"/>
      <c r="O3" s="370"/>
      <c r="P3" s="370"/>
      <c r="Q3" s="370"/>
      <c r="R3" s="370"/>
      <c r="S3" s="370"/>
      <c r="T3" s="370"/>
      <c r="U3" s="370"/>
      <c r="V3" s="370"/>
      <c r="W3" s="370"/>
      <c r="X3" s="370"/>
      <c r="Y3" s="370"/>
      <c r="Z3" s="370"/>
      <c r="AA3" s="370"/>
      <c r="AB3" s="370"/>
      <c r="AC3" s="370"/>
    </row>
    <row r="4" spans="1:32" ht="24.75" customHeight="1">
      <c r="A4" s="255"/>
      <c r="B4" s="255"/>
      <c r="C4" s="255"/>
      <c r="D4" s="255"/>
      <c r="E4" s="255"/>
      <c r="F4" s="255"/>
      <c r="G4" s="255"/>
      <c r="H4" s="255"/>
      <c r="I4" s="255"/>
      <c r="J4" s="165"/>
      <c r="K4" s="165"/>
      <c r="L4" s="165"/>
      <c r="M4" s="165"/>
      <c r="N4" s="165"/>
      <c r="O4" s="165"/>
      <c r="P4" s="165"/>
      <c r="Q4" s="165"/>
      <c r="R4" s="165"/>
      <c r="S4" s="165"/>
      <c r="T4" s="165"/>
      <c r="U4" s="165"/>
      <c r="V4" s="165"/>
      <c r="W4" s="165"/>
      <c r="X4" s="165"/>
      <c r="Y4" s="165"/>
      <c r="Z4" s="165"/>
      <c r="AA4" s="165"/>
      <c r="AB4" s="165"/>
      <c r="AC4" s="165"/>
    </row>
    <row r="5" spans="1:32">
      <c r="A5" s="298"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8"/>
      <c r="C5" s="298"/>
      <c r="D5" s="298"/>
      <c r="E5" s="298"/>
      <c r="F5" s="298"/>
      <c r="G5" s="298"/>
      <c r="H5" s="298"/>
      <c r="I5" s="298"/>
      <c r="J5" s="298"/>
      <c r="K5" s="298"/>
      <c r="L5" s="298"/>
      <c r="M5" s="298"/>
      <c r="N5" s="298"/>
      <c r="O5" s="298"/>
      <c r="P5" s="298"/>
      <c r="Q5" s="298"/>
      <c r="R5" s="298"/>
      <c r="S5" s="298"/>
      <c r="T5" s="298"/>
      <c r="U5" s="298"/>
      <c r="V5" s="298"/>
      <c r="W5" s="298"/>
      <c r="X5" s="298"/>
      <c r="Y5" s="298"/>
      <c r="Z5" s="298"/>
      <c r="AA5" s="298"/>
      <c r="AB5" s="298"/>
      <c r="AC5" s="298"/>
    </row>
    <row r="6" spans="1:32" ht="18.75" customHeight="1">
      <c r="A6" s="359" t="s">
        <v>8</v>
      </c>
      <c r="B6" s="359"/>
      <c r="C6" s="359"/>
      <c r="D6" s="359"/>
      <c r="E6" s="359"/>
      <c r="F6" s="359"/>
      <c r="G6" s="359"/>
      <c r="H6" s="359"/>
      <c r="I6" s="359"/>
      <c r="J6" s="359"/>
      <c r="K6" s="359"/>
      <c r="L6" s="359"/>
      <c r="M6" s="359"/>
      <c r="N6" s="359"/>
      <c r="O6" s="359"/>
      <c r="P6" s="359"/>
      <c r="Q6" s="359"/>
      <c r="R6" s="359"/>
      <c r="S6" s="359"/>
      <c r="T6" s="359"/>
      <c r="U6" s="359"/>
      <c r="V6" s="359"/>
      <c r="W6" s="359"/>
      <c r="X6" s="359"/>
      <c r="Y6" s="359"/>
      <c r="Z6" s="359"/>
      <c r="AA6" s="359"/>
      <c r="AB6" s="359"/>
      <c r="AC6" s="359"/>
    </row>
    <row r="7" spans="1:32">
      <c r="A7" s="255"/>
      <c r="B7" s="255"/>
      <c r="C7" s="255"/>
      <c r="D7" s="255"/>
      <c r="E7" s="255"/>
      <c r="F7" s="255"/>
      <c r="G7" s="255"/>
      <c r="H7" s="255"/>
      <c r="I7" s="255"/>
      <c r="J7" s="165"/>
      <c r="K7" s="165"/>
      <c r="L7" s="165"/>
      <c r="M7" s="165"/>
      <c r="N7" s="165"/>
      <c r="O7" s="165"/>
      <c r="P7" s="165"/>
      <c r="Q7" s="165"/>
      <c r="R7" s="165"/>
      <c r="S7" s="165"/>
      <c r="T7" s="165"/>
      <c r="U7" s="165"/>
      <c r="V7" s="165"/>
      <c r="W7" s="165"/>
      <c r="X7" s="165"/>
      <c r="Y7" s="165"/>
      <c r="Z7" s="165"/>
      <c r="AA7" s="165"/>
      <c r="AB7" s="165"/>
      <c r="AC7" s="165"/>
    </row>
    <row r="8" spans="1:32">
      <c r="A8" s="298" t="str">
        <f>' 1. паспорт местополож'!A8:C8</f>
        <v>J_ДВОСТ-389</v>
      </c>
      <c r="B8" s="298"/>
      <c r="C8" s="298"/>
      <c r="D8" s="298"/>
      <c r="E8" s="298"/>
      <c r="F8" s="298"/>
      <c r="G8" s="298"/>
      <c r="H8" s="298"/>
      <c r="I8" s="298"/>
      <c r="J8" s="298"/>
      <c r="K8" s="298"/>
      <c r="L8" s="298"/>
      <c r="M8" s="298"/>
      <c r="N8" s="298"/>
      <c r="O8" s="298"/>
      <c r="P8" s="298"/>
      <c r="Q8" s="298"/>
      <c r="R8" s="298"/>
      <c r="S8" s="298"/>
      <c r="T8" s="298"/>
      <c r="U8" s="298"/>
      <c r="V8" s="298"/>
      <c r="W8" s="298"/>
      <c r="X8" s="298"/>
      <c r="Y8" s="298"/>
      <c r="Z8" s="298"/>
      <c r="AA8" s="298"/>
      <c r="AB8" s="298"/>
      <c r="AC8" s="298"/>
    </row>
    <row r="9" spans="1:32">
      <c r="A9" s="359" t="s">
        <v>7</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359"/>
      <c r="AB9" s="359"/>
      <c r="AC9" s="359"/>
    </row>
    <row r="10" spans="1:32" ht="16.5" customHeight="1">
      <c r="A10" s="112"/>
      <c r="B10" s="112"/>
      <c r="C10" s="112"/>
      <c r="D10" s="112"/>
      <c r="E10" s="112"/>
      <c r="F10" s="112"/>
      <c r="G10" s="112"/>
      <c r="H10" s="112"/>
      <c r="I10" s="112"/>
      <c r="J10" s="166"/>
      <c r="K10" s="166"/>
      <c r="L10" s="166"/>
      <c r="M10" s="166"/>
      <c r="N10" s="166"/>
      <c r="O10" s="166"/>
      <c r="P10" s="166"/>
      <c r="Q10" s="166"/>
      <c r="R10" s="166"/>
      <c r="S10" s="166"/>
      <c r="T10" s="166"/>
      <c r="U10" s="166"/>
      <c r="V10" s="166"/>
      <c r="W10" s="166"/>
      <c r="X10" s="166"/>
      <c r="Y10" s="166"/>
      <c r="Z10" s="166"/>
      <c r="AA10" s="166"/>
      <c r="AB10" s="166"/>
      <c r="AC10" s="166"/>
    </row>
    <row r="11" spans="1:32">
      <c r="A11" s="298" t="str">
        <f>' 1. паспорт местополож'!A11:C11</f>
        <v xml:space="preserve">Техническое перевооружение объекта "Оборудование ТП-31 ул. Сигнальная" г. Хабаровск </v>
      </c>
      <c r="B11" s="298"/>
      <c r="C11" s="298"/>
      <c r="D11" s="298"/>
      <c r="E11" s="298"/>
      <c r="F11" s="298"/>
      <c r="G11" s="298"/>
      <c r="H11" s="298"/>
      <c r="I11" s="298"/>
      <c r="J11" s="298"/>
      <c r="K11" s="298"/>
      <c r="L11" s="298"/>
      <c r="M11" s="298"/>
      <c r="N11" s="298"/>
      <c r="O11" s="298"/>
      <c r="P11" s="298"/>
      <c r="Q11" s="298"/>
      <c r="R11" s="298"/>
      <c r="S11" s="298"/>
      <c r="T11" s="298"/>
      <c r="U11" s="298"/>
      <c r="V11" s="298"/>
      <c r="W11" s="298"/>
      <c r="X11" s="298"/>
      <c r="Y11" s="298"/>
      <c r="Z11" s="298"/>
      <c r="AA11" s="298"/>
      <c r="AB11" s="298"/>
      <c r="AC11" s="298"/>
    </row>
    <row r="12" spans="1:32" ht="15.75" customHeight="1">
      <c r="A12" s="359" t="s">
        <v>5</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359"/>
      <c r="AB12" s="359"/>
      <c r="AC12" s="359"/>
    </row>
    <row r="13" spans="1:32">
      <c r="A13" s="360"/>
      <c r="B13" s="360"/>
      <c r="C13" s="360"/>
      <c r="D13" s="360"/>
      <c r="E13" s="360"/>
      <c r="F13" s="360"/>
      <c r="G13" s="360"/>
      <c r="H13" s="360"/>
      <c r="I13" s="360"/>
      <c r="J13" s="360"/>
      <c r="K13" s="360"/>
      <c r="L13" s="360"/>
      <c r="M13" s="360"/>
      <c r="N13" s="360"/>
      <c r="O13" s="360"/>
      <c r="P13" s="360"/>
      <c r="Q13" s="360"/>
      <c r="R13" s="360"/>
      <c r="S13" s="360"/>
      <c r="T13" s="360"/>
      <c r="U13" s="360"/>
      <c r="V13" s="360"/>
      <c r="W13" s="360"/>
      <c r="X13" s="360"/>
      <c r="Y13" s="360"/>
      <c r="Z13" s="360"/>
      <c r="AA13" s="360"/>
      <c r="AB13" s="360"/>
      <c r="AC13" s="360"/>
    </row>
    <row r="15" spans="1:32">
      <c r="A15" s="361" t="s">
        <v>246</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row>
    <row r="16" spans="1:32" s="257" customFormat="1" ht="33" customHeight="1">
      <c r="A16" s="362" t="s">
        <v>247</v>
      </c>
      <c r="B16" s="362" t="s">
        <v>248</v>
      </c>
      <c r="C16" s="358" t="s">
        <v>249</v>
      </c>
      <c r="D16" s="358"/>
      <c r="E16" s="365" t="s">
        <v>250</v>
      </c>
      <c r="F16" s="365"/>
      <c r="G16" s="362" t="s">
        <v>500</v>
      </c>
      <c r="H16" s="356">
        <v>2020</v>
      </c>
      <c r="I16" s="357"/>
      <c r="J16" s="357"/>
      <c r="K16" s="357"/>
      <c r="L16" s="356">
        <v>2021</v>
      </c>
      <c r="M16" s="357"/>
      <c r="N16" s="357"/>
      <c r="O16" s="357"/>
      <c r="P16" s="356">
        <v>2022</v>
      </c>
      <c r="Q16" s="357"/>
      <c r="R16" s="357"/>
      <c r="S16" s="357"/>
      <c r="T16" s="356">
        <v>2023</v>
      </c>
      <c r="U16" s="357"/>
      <c r="V16" s="357"/>
      <c r="W16" s="357"/>
      <c r="X16" s="356">
        <v>2024</v>
      </c>
      <c r="Y16" s="357"/>
      <c r="Z16" s="357"/>
      <c r="AA16" s="357"/>
      <c r="AB16" s="366" t="s">
        <v>251</v>
      </c>
      <c r="AC16" s="367"/>
      <c r="AD16" s="256"/>
      <c r="AE16" s="256"/>
      <c r="AF16" s="256"/>
    </row>
    <row r="17" spans="1:29" s="257" customFormat="1" ht="16.5">
      <c r="A17" s="363"/>
      <c r="B17" s="363"/>
      <c r="C17" s="358"/>
      <c r="D17" s="358"/>
      <c r="E17" s="365"/>
      <c r="F17" s="365"/>
      <c r="G17" s="363"/>
      <c r="H17" s="358" t="s">
        <v>1</v>
      </c>
      <c r="I17" s="358"/>
      <c r="J17" s="358" t="s">
        <v>252</v>
      </c>
      <c r="K17" s="358"/>
      <c r="L17" s="358" t="s">
        <v>1</v>
      </c>
      <c r="M17" s="358"/>
      <c r="N17" s="358" t="s">
        <v>252</v>
      </c>
      <c r="O17" s="358"/>
      <c r="P17" s="358" t="s">
        <v>1</v>
      </c>
      <c r="Q17" s="358"/>
      <c r="R17" s="358" t="s">
        <v>252</v>
      </c>
      <c r="S17" s="358"/>
      <c r="T17" s="358" t="s">
        <v>1</v>
      </c>
      <c r="U17" s="358"/>
      <c r="V17" s="358" t="s">
        <v>252</v>
      </c>
      <c r="W17" s="358"/>
      <c r="X17" s="358" t="s">
        <v>1</v>
      </c>
      <c r="Y17" s="358"/>
      <c r="Z17" s="358" t="s">
        <v>252</v>
      </c>
      <c r="AA17" s="358"/>
      <c r="AB17" s="368"/>
      <c r="AC17" s="369"/>
    </row>
    <row r="18" spans="1:29" s="258" customFormat="1" ht="89.25" customHeight="1">
      <c r="A18" s="364"/>
      <c r="B18" s="364"/>
      <c r="C18" s="254" t="s">
        <v>1</v>
      </c>
      <c r="D18" s="254" t="s">
        <v>253</v>
      </c>
      <c r="E18" s="285" t="s">
        <v>502</v>
      </c>
      <c r="F18" s="285" t="s">
        <v>501</v>
      </c>
      <c r="G18" s="364"/>
      <c r="H18" s="167" t="s">
        <v>254</v>
      </c>
      <c r="I18" s="167" t="s">
        <v>255</v>
      </c>
      <c r="J18" s="167" t="s">
        <v>254</v>
      </c>
      <c r="K18" s="167" t="s">
        <v>255</v>
      </c>
      <c r="L18" s="167" t="s">
        <v>254</v>
      </c>
      <c r="M18" s="167" t="s">
        <v>255</v>
      </c>
      <c r="N18" s="167" t="s">
        <v>254</v>
      </c>
      <c r="O18" s="167" t="s">
        <v>255</v>
      </c>
      <c r="P18" s="167" t="s">
        <v>254</v>
      </c>
      <c r="Q18" s="167" t="s">
        <v>255</v>
      </c>
      <c r="R18" s="167" t="s">
        <v>254</v>
      </c>
      <c r="S18" s="167" t="s">
        <v>255</v>
      </c>
      <c r="T18" s="167" t="s">
        <v>254</v>
      </c>
      <c r="U18" s="167" t="s">
        <v>255</v>
      </c>
      <c r="V18" s="167" t="s">
        <v>254</v>
      </c>
      <c r="W18" s="167" t="s">
        <v>255</v>
      </c>
      <c r="X18" s="167" t="s">
        <v>254</v>
      </c>
      <c r="Y18" s="167" t="s">
        <v>255</v>
      </c>
      <c r="Z18" s="167" t="s">
        <v>254</v>
      </c>
      <c r="AA18" s="167" t="s">
        <v>255</v>
      </c>
      <c r="AB18" s="168" t="s">
        <v>256</v>
      </c>
      <c r="AC18" s="168" t="s">
        <v>253</v>
      </c>
    </row>
    <row r="19" spans="1:29" s="259"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49.5">
      <c r="A20" s="169">
        <v>1</v>
      </c>
      <c r="B20" s="170" t="s">
        <v>257</v>
      </c>
      <c r="C20" s="263">
        <f>SUM(C21:C25)</f>
        <v>23.015999999999998</v>
      </c>
      <c r="D20" s="263" t="s">
        <v>244</v>
      </c>
      <c r="E20" s="263">
        <f t="shared" ref="E20:AA20" si="0">SUM(E21:E25)</f>
        <v>23.015999999999998</v>
      </c>
      <c r="F20" s="263">
        <f t="shared" si="0"/>
        <v>23.015999999999998</v>
      </c>
      <c r="G20" s="263">
        <f t="shared" si="0"/>
        <v>0</v>
      </c>
      <c r="H20" s="263">
        <f t="shared" si="0"/>
        <v>23.015999999999998</v>
      </c>
      <c r="I20" s="263">
        <f t="shared" si="0"/>
        <v>0</v>
      </c>
      <c r="J20" s="263">
        <f t="shared" si="0"/>
        <v>0</v>
      </c>
      <c r="K20" s="263">
        <f t="shared" si="0"/>
        <v>0</v>
      </c>
      <c r="L20" s="263">
        <f t="shared" si="0"/>
        <v>0</v>
      </c>
      <c r="M20" s="263">
        <f t="shared" si="0"/>
        <v>0</v>
      </c>
      <c r="N20" s="263">
        <f t="shared" si="0"/>
        <v>0</v>
      </c>
      <c r="O20" s="263">
        <f t="shared" si="0"/>
        <v>0</v>
      </c>
      <c r="P20" s="263">
        <f t="shared" si="0"/>
        <v>0</v>
      </c>
      <c r="Q20" s="263">
        <v>0</v>
      </c>
      <c r="R20" s="263">
        <f t="shared" si="0"/>
        <v>0</v>
      </c>
      <c r="S20" s="263">
        <f t="shared" si="0"/>
        <v>0</v>
      </c>
      <c r="T20" s="263">
        <f t="shared" si="0"/>
        <v>0</v>
      </c>
      <c r="U20" s="263">
        <f t="shared" si="0"/>
        <v>0</v>
      </c>
      <c r="V20" s="263">
        <f t="shared" si="0"/>
        <v>0</v>
      </c>
      <c r="W20" s="263">
        <f t="shared" si="0"/>
        <v>0</v>
      </c>
      <c r="X20" s="263">
        <f t="shared" si="0"/>
        <v>0</v>
      </c>
      <c r="Y20" s="263">
        <f t="shared" si="0"/>
        <v>0</v>
      </c>
      <c r="Z20" s="263">
        <f t="shared" si="0"/>
        <v>0</v>
      </c>
      <c r="AA20" s="263">
        <f t="shared" si="0"/>
        <v>0</v>
      </c>
      <c r="AB20" s="263">
        <f>SUM(AB21:AB25)</f>
        <v>23.015999999999998</v>
      </c>
      <c r="AC20" s="263">
        <f>SUM(AC21:AC25)</f>
        <v>0</v>
      </c>
    </row>
    <row r="21" spans="1:29" ht="16.5">
      <c r="A21" s="171" t="s">
        <v>258</v>
      </c>
      <c r="B21" s="172" t="s">
        <v>259</v>
      </c>
      <c r="C21" s="263">
        <v>0</v>
      </c>
      <c r="D21" s="263" t="s">
        <v>244</v>
      </c>
      <c r="E21" s="263">
        <v>0</v>
      </c>
      <c r="F21" s="263">
        <f t="shared" ref="F21:F54" si="1">G21+H21+L21+P21+T21+X21</f>
        <v>0</v>
      </c>
      <c r="G21" s="263">
        <v>0</v>
      </c>
      <c r="H21" s="263">
        <v>0</v>
      </c>
      <c r="I21" s="263" t="s">
        <v>244</v>
      </c>
      <c r="J21" s="263" t="s">
        <v>244</v>
      </c>
      <c r="K21" s="263" t="s">
        <v>244</v>
      </c>
      <c r="L21" s="263">
        <v>0</v>
      </c>
      <c r="M21" s="263" t="s">
        <v>244</v>
      </c>
      <c r="N21" s="263" t="s">
        <v>244</v>
      </c>
      <c r="O21" s="263" t="s">
        <v>244</v>
      </c>
      <c r="P21" s="263">
        <v>0</v>
      </c>
      <c r="Q21" s="263" t="s">
        <v>244</v>
      </c>
      <c r="R21" s="263" t="s">
        <v>244</v>
      </c>
      <c r="S21" s="263" t="s">
        <v>244</v>
      </c>
      <c r="T21" s="263">
        <v>0</v>
      </c>
      <c r="U21" s="263" t="s">
        <v>244</v>
      </c>
      <c r="V21" s="263" t="s">
        <v>244</v>
      </c>
      <c r="W21" s="263" t="s">
        <v>244</v>
      </c>
      <c r="X21" s="263">
        <v>0</v>
      </c>
      <c r="Y21" s="263" t="s">
        <v>244</v>
      </c>
      <c r="Z21" s="263" t="s">
        <v>244</v>
      </c>
      <c r="AA21" s="263" t="s">
        <v>244</v>
      </c>
      <c r="AB21" s="263">
        <f>X21+T21+P21+L21+H21+G21</f>
        <v>0</v>
      </c>
      <c r="AC21" s="263" t="s">
        <v>244</v>
      </c>
    </row>
    <row r="22" spans="1:29" ht="16.5">
      <c r="A22" s="171" t="s">
        <v>260</v>
      </c>
      <c r="B22" s="172" t="s">
        <v>261</v>
      </c>
      <c r="C22" s="263">
        <v>0</v>
      </c>
      <c r="D22" s="263" t="s">
        <v>244</v>
      </c>
      <c r="E22" s="263">
        <v>0</v>
      </c>
      <c r="F22" s="263">
        <v>0</v>
      </c>
      <c r="G22" s="263">
        <v>0</v>
      </c>
      <c r="H22" s="263">
        <v>0</v>
      </c>
      <c r="I22" s="263" t="s">
        <v>244</v>
      </c>
      <c r="J22" s="263" t="s">
        <v>244</v>
      </c>
      <c r="K22" s="263" t="s">
        <v>244</v>
      </c>
      <c r="L22" s="263">
        <v>0</v>
      </c>
      <c r="M22" s="263" t="s">
        <v>244</v>
      </c>
      <c r="N22" s="263" t="s">
        <v>244</v>
      </c>
      <c r="O22" s="263" t="s">
        <v>244</v>
      </c>
      <c r="P22" s="263">
        <v>0</v>
      </c>
      <c r="Q22" s="263" t="s">
        <v>244</v>
      </c>
      <c r="R22" s="263" t="s">
        <v>244</v>
      </c>
      <c r="S22" s="263" t="s">
        <v>244</v>
      </c>
      <c r="T22" s="263">
        <v>0</v>
      </c>
      <c r="U22" s="263" t="s">
        <v>244</v>
      </c>
      <c r="V22" s="263" t="s">
        <v>244</v>
      </c>
      <c r="W22" s="263" t="s">
        <v>244</v>
      </c>
      <c r="X22" s="263">
        <v>0</v>
      </c>
      <c r="Y22" s="263" t="s">
        <v>244</v>
      </c>
      <c r="Z22" s="263" t="s">
        <v>244</v>
      </c>
      <c r="AA22" s="263" t="s">
        <v>244</v>
      </c>
      <c r="AB22" s="263">
        <f t="shared" ref="AB22:AB53" si="2">X22+T22+P22+L22+H22+G22</f>
        <v>0</v>
      </c>
      <c r="AC22" s="263" t="s">
        <v>244</v>
      </c>
    </row>
    <row r="23" spans="1:29" ht="33">
      <c r="A23" s="171" t="s">
        <v>262</v>
      </c>
      <c r="B23" s="172" t="s">
        <v>263</v>
      </c>
      <c r="C23" s="263">
        <v>0</v>
      </c>
      <c r="D23" s="263" t="s">
        <v>244</v>
      </c>
      <c r="E23" s="263">
        <f>C23</f>
        <v>0</v>
      </c>
      <c r="F23" s="263">
        <f>C23</f>
        <v>0</v>
      </c>
      <c r="G23" s="263">
        <v>0</v>
      </c>
      <c r="H23" s="264">
        <v>0</v>
      </c>
      <c r="I23" s="263" t="s">
        <v>244</v>
      </c>
      <c r="J23" s="263" t="s">
        <v>244</v>
      </c>
      <c r="K23" s="263" t="s">
        <v>244</v>
      </c>
      <c r="L23" s="264">
        <v>0</v>
      </c>
      <c r="M23" s="263" t="s">
        <v>244</v>
      </c>
      <c r="N23" s="263" t="s">
        <v>244</v>
      </c>
      <c r="O23" s="263" t="s">
        <v>244</v>
      </c>
      <c r="P23" s="264">
        <v>0</v>
      </c>
      <c r="Q23" s="263" t="s">
        <v>244</v>
      </c>
      <c r="R23" s="263" t="s">
        <v>244</v>
      </c>
      <c r="S23" s="263" t="s">
        <v>244</v>
      </c>
      <c r="T23" s="264">
        <v>0</v>
      </c>
      <c r="U23" s="263" t="s">
        <v>244</v>
      </c>
      <c r="V23" s="263" t="s">
        <v>244</v>
      </c>
      <c r="W23" s="263" t="s">
        <v>244</v>
      </c>
      <c r="X23" s="264">
        <f>X26*1.18</f>
        <v>0</v>
      </c>
      <c r="Y23" s="263" t="s">
        <v>244</v>
      </c>
      <c r="Z23" s="263" t="s">
        <v>244</v>
      </c>
      <c r="AA23" s="263" t="s">
        <v>244</v>
      </c>
      <c r="AB23" s="263">
        <f t="shared" si="2"/>
        <v>0</v>
      </c>
      <c r="AC23" s="263" t="s">
        <v>244</v>
      </c>
    </row>
    <row r="24" spans="1:29" ht="16.5">
      <c r="A24" s="171" t="s">
        <v>264</v>
      </c>
      <c r="B24" s="172" t="s">
        <v>265</v>
      </c>
      <c r="C24" s="263">
        <v>0</v>
      </c>
      <c r="D24" s="263" t="s">
        <v>244</v>
      </c>
      <c r="E24" s="263">
        <v>0</v>
      </c>
      <c r="F24" s="263">
        <v>0</v>
      </c>
      <c r="G24" s="263">
        <v>0</v>
      </c>
      <c r="H24" s="264">
        <v>0</v>
      </c>
      <c r="I24" s="263" t="s">
        <v>244</v>
      </c>
      <c r="J24" s="263" t="s">
        <v>244</v>
      </c>
      <c r="K24" s="263" t="s">
        <v>244</v>
      </c>
      <c r="L24" s="264">
        <v>0</v>
      </c>
      <c r="M24" s="263" t="s">
        <v>244</v>
      </c>
      <c r="N24" s="263" t="s">
        <v>244</v>
      </c>
      <c r="O24" s="263" t="s">
        <v>244</v>
      </c>
      <c r="P24" s="264">
        <v>0</v>
      </c>
      <c r="Q24" s="263" t="s">
        <v>244</v>
      </c>
      <c r="R24" s="263" t="s">
        <v>244</v>
      </c>
      <c r="S24" s="263" t="s">
        <v>244</v>
      </c>
      <c r="T24" s="264">
        <v>0</v>
      </c>
      <c r="U24" s="263" t="s">
        <v>244</v>
      </c>
      <c r="V24" s="263" t="s">
        <v>244</v>
      </c>
      <c r="W24" s="263" t="s">
        <v>244</v>
      </c>
      <c r="X24" s="264">
        <v>0</v>
      </c>
      <c r="Y24" s="263" t="s">
        <v>244</v>
      </c>
      <c r="Z24" s="263" t="s">
        <v>244</v>
      </c>
      <c r="AA24" s="263" t="s">
        <v>244</v>
      </c>
      <c r="AB24" s="263">
        <f t="shared" si="2"/>
        <v>0</v>
      </c>
      <c r="AC24" s="263" t="s">
        <v>244</v>
      </c>
    </row>
    <row r="25" spans="1:29" ht="16.5">
      <c r="A25" s="171" t="s">
        <v>266</v>
      </c>
      <c r="B25" s="173" t="s">
        <v>267</v>
      </c>
      <c r="C25" s="263">
        <v>23.015999999999998</v>
      </c>
      <c r="D25" s="263" t="s">
        <v>244</v>
      </c>
      <c r="E25" s="263">
        <f>C25</f>
        <v>23.015999999999998</v>
      </c>
      <c r="F25" s="263">
        <f>C25</f>
        <v>23.015999999999998</v>
      </c>
      <c r="G25" s="263">
        <v>0</v>
      </c>
      <c r="H25" s="264">
        <v>23.015999999999998</v>
      </c>
      <c r="I25" s="263" t="s">
        <v>244</v>
      </c>
      <c r="J25" s="263" t="s">
        <v>244</v>
      </c>
      <c r="K25" s="263" t="s">
        <v>244</v>
      </c>
      <c r="L25" s="264">
        <v>0</v>
      </c>
      <c r="M25" s="263" t="s">
        <v>244</v>
      </c>
      <c r="N25" s="263" t="s">
        <v>244</v>
      </c>
      <c r="O25" s="263" t="s">
        <v>244</v>
      </c>
      <c r="P25" s="264">
        <v>0</v>
      </c>
      <c r="Q25" s="263" t="s">
        <v>244</v>
      </c>
      <c r="R25" s="263" t="s">
        <v>244</v>
      </c>
      <c r="S25" s="263" t="s">
        <v>244</v>
      </c>
      <c r="T25" s="264">
        <v>0</v>
      </c>
      <c r="U25" s="263" t="s">
        <v>244</v>
      </c>
      <c r="V25" s="263" t="s">
        <v>244</v>
      </c>
      <c r="W25" s="263" t="s">
        <v>244</v>
      </c>
      <c r="X25" s="264">
        <v>0</v>
      </c>
      <c r="Y25" s="263" t="s">
        <v>244</v>
      </c>
      <c r="Z25" s="263" t="s">
        <v>244</v>
      </c>
      <c r="AA25" s="263" t="s">
        <v>244</v>
      </c>
      <c r="AB25" s="263">
        <f t="shared" si="2"/>
        <v>23.015999999999998</v>
      </c>
      <c r="AC25" s="263" t="s">
        <v>244</v>
      </c>
    </row>
    <row r="26" spans="1:29" ht="33">
      <c r="A26" s="169" t="s">
        <v>20</v>
      </c>
      <c r="B26" s="170" t="s">
        <v>268</v>
      </c>
      <c r="C26" s="263">
        <f>SUM(C27:C30)</f>
        <v>19.18</v>
      </c>
      <c r="D26" s="263" t="s">
        <v>244</v>
      </c>
      <c r="E26" s="263">
        <f>SUM(E27:E30)</f>
        <v>19.18</v>
      </c>
      <c r="F26" s="263">
        <f t="shared" ref="F26:AC26" si="3">SUM(F27:F30)</f>
        <v>19.18</v>
      </c>
      <c r="G26" s="263">
        <f t="shared" si="3"/>
        <v>0</v>
      </c>
      <c r="H26" s="263">
        <f t="shared" si="3"/>
        <v>19.18</v>
      </c>
      <c r="I26" s="263">
        <f t="shared" si="3"/>
        <v>0</v>
      </c>
      <c r="J26" s="263">
        <f t="shared" si="3"/>
        <v>0</v>
      </c>
      <c r="K26" s="263">
        <f t="shared" si="3"/>
        <v>0</v>
      </c>
      <c r="L26" s="263">
        <f t="shared" si="3"/>
        <v>0</v>
      </c>
      <c r="M26" s="263">
        <f t="shared" si="3"/>
        <v>0</v>
      </c>
      <c r="N26" s="263">
        <f t="shared" si="3"/>
        <v>0</v>
      </c>
      <c r="O26" s="263">
        <f t="shared" si="3"/>
        <v>0</v>
      </c>
      <c r="P26" s="263">
        <f t="shared" si="3"/>
        <v>0</v>
      </c>
      <c r="Q26" s="263">
        <f t="shared" si="3"/>
        <v>0</v>
      </c>
      <c r="R26" s="263">
        <f t="shared" si="3"/>
        <v>0</v>
      </c>
      <c r="S26" s="263">
        <f t="shared" si="3"/>
        <v>0</v>
      </c>
      <c r="T26" s="263">
        <f t="shared" si="3"/>
        <v>0</v>
      </c>
      <c r="U26" s="263">
        <f t="shared" si="3"/>
        <v>0</v>
      </c>
      <c r="V26" s="263">
        <f t="shared" si="3"/>
        <v>0</v>
      </c>
      <c r="W26" s="263">
        <f t="shared" si="3"/>
        <v>0</v>
      </c>
      <c r="X26" s="263">
        <f t="shared" si="3"/>
        <v>0</v>
      </c>
      <c r="Y26" s="263">
        <f t="shared" si="3"/>
        <v>0</v>
      </c>
      <c r="Z26" s="263">
        <f t="shared" si="3"/>
        <v>0</v>
      </c>
      <c r="AA26" s="263">
        <f t="shared" si="3"/>
        <v>0</v>
      </c>
      <c r="AB26" s="263">
        <f t="shared" si="3"/>
        <v>19.18</v>
      </c>
      <c r="AC26" s="263">
        <f t="shared" si="3"/>
        <v>0</v>
      </c>
    </row>
    <row r="27" spans="1:29" ht="16.5">
      <c r="A27" s="169" t="s">
        <v>269</v>
      </c>
      <c r="B27" s="172" t="s">
        <v>270</v>
      </c>
      <c r="C27" s="263">
        <v>19.18</v>
      </c>
      <c r="D27" s="263" t="s">
        <v>244</v>
      </c>
      <c r="E27" s="263">
        <f>C27</f>
        <v>19.18</v>
      </c>
      <c r="F27" s="263">
        <f>C27</f>
        <v>19.18</v>
      </c>
      <c r="G27" s="263">
        <v>0</v>
      </c>
      <c r="H27" s="264">
        <f>C27</f>
        <v>19.18</v>
      </c>
      <c r="I27" s="263" t="s">
        <v>244</v>
      </c>
      <c r="J27" s="263" t="s">
        <v>244</v>
      </c>
      <c r="K27" s="263" t="s">
        <v>244</v>
      </c>
      <c r="L27" s="264">
        <v>0</v>
      </c>
      <c r="M27" s="263" t="s">
        <v>244</v>
      </c>
      <c r="N27" s="263" t="s">
        <v>244</v>
      </c>
      <c r="O27" s="263" t="s">
        <v>244</v>
      </c>
      <c r="P27" s="264">
        <v>0</v>
      </c>
      <c r="Q27" s="263" t="s">
        <v>244</v>
      </c>
      <c r="R27" s="263" t="s">
        <v>244</v>
      </c>
      <c r="S27" s="263" t="s">
        <v>244</v>
      </c>
      <c r="T27" s="264">
        <v>0</v>
      </c>
      <c r="U27" s="263" t="s">
        <v>244</v>
      </c>
      <c r="V27" s="263" t="s">
        <v>244</v>
      </c>
      <c r="W27" s="263" t="s">
        <v>244</v>
      </c>
      <c r="X27" s="264">
        <v>0</v>
      </c>
      <c r="Y27" s="263" t="s">
        <v>244</v>
      </c>
      <c r="Z27" s="263" t="s">
        <v>244</v>
      </c>
      <c r="AA27" s="263" t="s">
        <v>244</v>
      </c>
      <c r="AB27" s="263">
        <f t="shared" si="2"/>
        <v>19.18</v>
      </c>
      <c r="AC27" s="263" t="s">
        <v>244</v>
      </c>
    </row>
    <row r="28" spans="1:29" ht="16.5">
      <c r="A28" s="169" t="s">
        <v>271</v>
      </c>
      <c r="B28" s="172" t="s">
        <v>272</v>
      </c>
      <c r="C28" s="263">
        <v>0</v>
      </c>
      <c r="D28" s="263" t="s">
        <v>244</v>
      </c>
      <c r="E28" s="263">
        <f>C28</f>
        <v>0</v>
      </c>
      <c r="F28" s="263">
        <f>C28</f>
        <v>0</v>
      </c>
      <c r="G28" s="263">
        <v>0</v>
      </c>
      <c r="H28" s="264">
        <v>0</v>
      </c>
      <c r="I28" s="263" t="s">
        <v>244</v>
      </c>
      <c r="J28" s="263" t="s">
        <v>244</v>
      </c>
      <c r="K28" s="263" t="s">
        <v>244</v>
      </c>
      <c r="L28" s="264">
        <f>C28</f>
        <v>0</v>
      </c>
      <c r="M28" s="263" t="s">
        <v>244</v>
      </c>
      <c r="N28" s="263" t="s">
        <v>244</v>
      </c>
      <c r="O28" s="263" t="s">
        <v>244</v>
      </c>
      <c r="P28" s="264">
        <v>0</v>
      </c>
      <c r="Q28" s="263" t="s">
        <v>244</v>
      </c>
      <c r="R28" s="263" t="s">
        <v>244</v>
      </c>
      <c r="S28" s="263" t="s">
        <v>244</v>
      </c>
      <c r="T28" s="264">
        <v>0</v>
      </c>
      <c r="U28" s="263" t="s">
        <v>244</v>
      </c>
      <c r="V28" s="263" t="s">
        <v>244</v>
      </c>
      <c r="W28" s="263" t="s">
        <v>244</v>
      </c>
      <c r="X28" s="264">
        <v>0</v>
      </c>
      <c r="Y28" s="263" t="s">
        <v>244</v>
      </c>
      <c r="Z28" s="263" t="s">
        <v>244</v>
      </c>
      <c r="AA28" s="263" t="s">
        <v>244</v>
      </c>
      <c r="AB28" s="263">
        <f t="shared" si="2"/>
        <v>0</v>
      </c>
      <c r="AC28" s="263" t="s">
        <v>244</v>
      </c>
    </row>
    <row r="29" spans="1:29" ht="16.5">
      <c r="A29" s="169" t="s">
        <v>273</v>
      </c>
      <c r="B29" s="172" t="s">
        <v>274</v>
      </c>
      <c r="C29" s="263">
        <v>0</v>
      </c>
      <c r="D29" s="263" t="s">
        <v>244</v>
      </c>
      <c r="E29" s="263">
        <v>0</v>
      </c>
      <c r="F29" s="263">
        <v>0</v>
      </c>
      <c r="G29" s="263">
        <v>0</v>
      </c>
      <c r="H29" s="264">
        <v>0</v>
      </c>
      <c r="I29" s="263" t="s">
        <v>244</v>
      </c>
      <c r="J29" s="263" t="s">
        <v>244</v>
      </c>
      <c r="K29" s="263" t="s">
        <v>244</v>
      </c>
      <c r="L29" s="264">
        <v>0</v>
      </c>
      <c r="M29" s="263" t="s">
        <v>244</v>
      </c>
      <c r="N29" s="263" t="s">
        <v>244</v>
      </c>
      <c r="O29" s="263" t="s">
        <v>244</v>
      </c>
      <c r="P29" s="264">
        <v>0</v>
      </c>
      <c r="Q29" s="263" t="s">
        <v>244</v>
      </c>
      <c r="R29" s="263" t="s">
        <v>244</v>
      </c>
      <c r="S29" s="263" t="s">
        <v>244</v>
      </c>
      <c r="T29" s="264">
        <v>0</v>
      </c>
      <c r="U29" s="263" t="s">
        <v>244</v>
      </c>
      <c r="V29" s="263" t="s">
        <v>244</v>
      </c>
      <c r="W29" s="263" t="s">
        <v>244</v>
      </c>
      <c r="X29" s="264">
        <v>0</v>
      </c>
      <c r="Y29" s="263" t="s">
        <v>244</v>
      </c>
      <c r="Z29" s="263" t="s">
        <v>244</v>
      </c>
      <c r="AA29" s="263" t="s">
        <v>244</v>
      </c>
      <c r="AB29" s="263">
        <f t="shared" si="2"/>
        <v>0</v>
      </c>
      <c r="AC29" s="263" t="s">
        <v>244</v>
      </c>
    </row>
    <row r="30" spans="1:29" ht="16.5">
      <c r="A30" s="169" t="s">
        <v>275</v>
      </c>
      <c r="B30" s="172" t="s">
        <v>276</v>
      </c>
      <c r="C30" s="263">
        <v>0</v>
      </c>
      <c r="D30" s="263" t="s">
        <v>244</v>
      </c>
      <c r="E30" s="263">
        <v>0</v>
      </c>
      <c r="F30" s="263">
        <f t="shared" si="1"/>
        <v>0</v>
      </c>
      <c r="G30" s="263">
        <v>0</v>
      </c>
      <c r="H30" s="264">
        <v>0</v>
      </c>
      <c r="I30" s="263" t="s">
        <v>244</v>
      </c>
      <c r="J30" s="263" t="s">
        <v>244</v>
      </c>
      <c r="K30" s="263" t="s">
        <v>244</v>
      </c>
      <c r="L30" s="264">
        <v>0</v>
      </c>
      <c r="M30" s="263" t="s">
        <v>244</v>
      </c>
      <c r="N30" s="263" t="s">
        <v>244</v>
      </c>
      <c r="O30" s="263" t="s">
        <v>244</v>
      </c>
      <c r="P30" s="264">
        <v>0</v>
      </c>
      <c r="Q30" s="263" t="s">
        <v>244</v>
      </c>
      <c r="R30" s="263" t="s">
        <v>244</v>
      </c>
      <c r="S30" s="263" t="s">
        <v>244</v>
      </c>
      <c r="T30" s="264">
        <v>0</v>
      </c>
      <c r="U30" s="263" t="s">
        <v>244</v>
      </c>
      <c r="V30" s="263" t="s">
        <v>244</v>
      </c>
      <c r="W30" s="263" t="s">
        <v>244</v>
      </c>
      <c r="X30" s="264">
        <v>0</v>
      </c>
      <c r="Y30" s="263" t="s">
        <v>244</v>
      </c>
      <c r="Z30" s="263" t="s">
        <v>244</v>
      </c>
      <c r="AA30" s="263" t="s">
        <v>244</v>
      </c>
      <c r="AB30" s="263">
        <f t="shared" si="2"/>
        <v>0</v>
      </c>
      <c r="AC30" s="263" t="s">
        <v>244</v>
      </c>
    </row>
    <row r="31" spans="1:29" ht="16.5">
      <c r="A31" s="169" t="s">
        <v>19</v>
      </c>
      <c r="B31" s="170" t="s">
        <v>277</v>
      </c>
      <c r="C31" s="263">
        <v>0</v>
      </c>
      <c r="D31" s="263" t="s">
        <v>244</v>
      </c>
      <c r="E31" s="263">
        <v>0</v>
      </c>
      <c r="F31" s="263">
        <f t="shared" si="1"/>
        <v>0</v>
      </c>
      <c r="G31" s="264">
        <v>0</v>
      </c>
      <c r="H31" s="264">
        <f t="shared" ref="H31:AA31" si="4">SUM(H32:H38)</f>
        <v>0</v>
      </c>
      <c r="I31" s="264" t="s">
        <v>244</v>
      </c>
      <c r="J31" s="264" t="s">
        <v>244</v>
      </c>
      <c r="K31" s="264" t="s">
        <v>244</v>
      </c>
      <c r="L31" s="264">
        <v>0</v>
      </c>
      <c r="M31" s="264" t="s">
        <v>244</v>
      </c>
      <c r="N31" s="264" t="s">
        <v>244</v>
      </c>
      <c r="O31" s="264" t="s">
        <v>244</v>
      </c>
      <c r="P31" s="264">
        <v>0</v>
      </c>
      <c r="Q31" s="264" t="s">
        <v>244</v>
      </c>
      <c r="R31" s="264" t="s">
        <v>244</v>
      </c>
      <c r="S31" s="264" t="s">
        <v>244</v>
      </c>
      <c r="T31" s="264">
        <f t="shared" si="4"/>
        <v>0</v>
      </c>
      <c r="U31" s="264">
        <f t="shared" si="4"/>
        <v>0</v>
      </c>
      <c r="V31" s="264">
        <f t="shared" si="4"/>
        <v>0</v>
      </c>
      <c r="W31" s="264">
        <f t="shared" si="4"/>
        <v>0</v>
      </c>
      <c r="X31" s="264">
        <f t="shared" si="4"/>
        <v>0</v>
      </c>
      <c r="Y31" s="264">
        <f t="shared" si="4"/>
        <v>0</v>
      </c>
      <c r="Z31" s="264">
        <f t="shared" si="4"/>
        <v>0</v>
      </c>
      <c r="AA31" s="264">
        <f t="shared" si="4"/>
        <v>0</v>
      </c>
      <c r="AB31" s="263">
        <v>0</v>
      </c>
      <c r="AC31" s="263" t="s">
        <v>244</v>
      </c>
    </row>
    <row r="32" spans="1:29" ht="16.5">
      <c r="A32" s="171" t="s">
        <v>278</v>
      </c>
      <c r="B32" s="174" t="s">
        <v>279</v>
      </c>
      <c r="C32" s="263">
        <v>0</v>
      </c>
      <c r="D32" s="263" t="s">
        <v>244</v>
      </c>
      <c r="E32" s="263">
        <v>0</v>
      </c>
      <c r="F32" s="263">
        <f t="shared" si="1"/>
        <v>0</v>
      </c>
      <c r="G32" s="263">
        <v>0</v>
      </c>
      <c r="H32" s="264">
        <v>0</v>
      </c>
      <c r="I32" s="263" t="s">
        <v>244</v>
      </c>
      <c r="J32" s="263" t="s">
        <v>244</v>
      </c>
      <c r="K32" s="263" t="s">
        <v>244</v>
      </c>
      <c r="L32" s="264">
        <v>0</v>
      </c>
      <c r="M32" s="263" t="s">
        <v>244</v>
      </c>
      <c r="N32" s="263" t="s">
        <v>244</v>
      </c>
      <c r="O32" s="263" t="s">
        <v>244</v>
      </c>
      <c r="P32" s="264">
        <v>0</v>
      </c>
      <c r="Q32" s="263" t="s">
        <v>244</v>
      </c>
      <c r="R32" s="263" t="s">
        <v>244</v>
      </c>
      <c r="S32" s="263" t="s">
        <v>244</v>
      </c>
      <c r="T32" s="264">
        <v>0</v>
      </c>
      <c r="U32" s="263" t="s">
        <v>244</v>
      </c>
      <c r="V32" s="263" t="s">
        <v>244</v>
      </c>
      <c r="W32" s="263" t="s">
        <v>244</v>
      </c>
      <c r="X32" s="264">
        <v>0</v>
      </c>
      <c r="Y32" s="263" t="s">
        <v>244</v>
      </c>
      <c r="Z32" s="263" t="s">
        <v>244</v>
      </c>
      <c r="AA32" s="263" t="s">
        <v>244</v>
      </c>
      <c r="AB32" s="263">
        <f t="shared" si="2"/>
        <v>0</v>
      </c>
      <c r="AC32" s="263" t="s">
        <v>244</v>
      </c>
    </row>
    <row r="33" spans="1:29" ht="16.5">
      <c r="A33" s="171" t="s">
        <v>280</v>
      </c>
      <c r="B33" s="174" t="s">
        <v>281</v>
      </c>
      <c r="C33" s="263">
        <v>0.25</v>
      </c>
      <c r="D33" s="263" t="s">
        <v>244</v>
      </c>
      <c r="E33" s="263">
        <v>0.25</v>
      </c>
      <c r="F33" s="263">
        <v>0.25</v>
      </c>
      <c r="G33" s="263">
        <v>0</v>
      </c>
      <c r="H33" s="263">
        <v>0</v>
      </c>
      <c r="I33" s="263" t="s">
        <v>244</v>
      </c>
      <c r="J33" s="263" t="s">
        <v>244</v>
      </c>
      <c r="K33" s="263" t="s">
        <v>244</v>
      </c>
      <c r="L33" s="264">
        <v>0</v>
      </c>
      <c r="M33" s="263" t="s">
        <v>244</v>
      </c>
      <c r="N33" s="263" t="s">
        <v>244</v>
      </c>
      <c r="O33" s="263" t="s">
        <v>244</v>
      </c>
      <c r="P33" s="264">
        <v>0.25</v>
      </c>
      <c r="Q33" s="263" t="s">
        <v>244</v>
      </c>
      <c r="R33" s="263" t="s">
        <v>244</v>
      </c>
      <c r="S33" s="263" t="s">
        <v>244</v>
      </c>
      <c r="T33" s="264">
        <v>0</v>
      </c>
      <c r="U33" s="263" t="s">
        <v>244</v>
      </c>
      <c r="V33" s="263" t="s">
        <v>244</v>
      </c>
      <c r="W33" s="263" t="s">
        <v>244</v>
      </c>
      <c r="X33" s="264">
        <v>0</v>
      </c>
      <c r="Y33" s="263" t="s">
        <v>244</v>
      </c>
      <c r="Z33" s="263" t="s">
        <v>244</v>
      </c>
      <c r="AA33" s="263" t="s">
        <v>244</v>
      </c>
      <c r="AB33" s="263">
        <f t="shared" si="2"/>
        <v>0.25</v>
      </c>
      <c r="AC33" s="263" t="s">
        <v>244</v>
      </c>
    </row>
    <row r="34" spans="1:29" ht="16.5">
      <c r="A34" s="171" t="s">
        <v>282</v>
      </c>
      <c r="B34" s="174" t="s">
        <v>283</v>
      </c>
      <c r="C34" s="263">
        <v>0</v>
      </c>
      <c r="D34" s="263" t="s">
        <v>244</v>
      </c>
      <c r="E34" s="263">
        <f t="shared" ref="E34:F37" si="5">G34</f>
        <v>0</v>
      </c>
      <c r="F34" s="263">
        <f t="shared" si="5"/>
        <v>0</v>
      </c>
      <c r="G34" s="263">
        <v>0</v>
      </c>
      <c r="H34" s="264">
        <v>0</v>
      </c>
      <c r="I34" s="263" t="s">
        <v>244</v>
      </c>
      <c r="J34" s="263" t="s">
        <v>244</v>
      </c>
      <c r="K34" s="263" t="s">
        <v>244</v>
      </c>
      <c r="L34" s="264">
        <v>0</v>
      </c>
      <c r="M34" s="263" t="s">
        <v>244</v>
      </c>
      <c r="N34" s="263" t="s">
        <v>244</v>
      </c>
      <c r="O34" s="263" t="s">
        <v>244</v>
      </c>
      <c r="P34" s="264">
        <v>0</v>
      </c>
      <c r="Q34" s="263" t="s">
        <v>244</v>
      </c>
      <c r="R34" s="263" t="s">
        <v>244</v>
      </c>
      <c r="S34" s="263" t="s">
        <v>244</v>
      </c>
      <c r="T34" s="264">
        <v>0</v>
      </c>
      <c r="U34" s="263" t="s">
        <v>244</v>
      </c>
      <c r="V34" s="263" t="s">
        <v>244</v>
      </c>
      <c r="W34" s="263" t="s">
        <v>244</v>
      </c>
      <c r="X34" s="264">
        <v>0</v>
      </c>
      <c r="Y34" s="263" t="s">
        <v>244</v>
      </c>
      <c r="Z34" s="263" t="s">
        <v>244</v>
      </c>
      <c r="AA34" s="263" t="s">
        <v>244</v>
      </c>
      <c r="AB34" s="263">
        <f t="shared" si="2"/>
        <v>0</v>
      </c>
      <c r="AC34" s="263" t="s">
        <v>244</v>
      </c>
    </row>
    <row r="35" spans="1:29" ht="16.5">
      <c r="A35" s="171" t="s">
        <v>284</v>
      </c>
      <c r="B35" s="172" t="s">
        <v>285</v>
      </c>
      <c r="C35" s="263">
        <v>0</v>
      </c>
      <c r="D35" s="263" t="s">
        <v>244</v>
      </c>
      <c r="E35" s="263">
        <f t="shared" si="5"/>
        <v>0</v>
      </c>
      <c r="F35" s="263">
        <f t="shared" si="5"/>
        <v>0</v>
      </c>
      <c r="G35" s="263">
        <v>0</v>
      </c>
      <c r="H35" s="264">
        <v>0</v>
      </c>
      <c r="I35" s="263" t="s">
        <v>244</v>
      </c>
      <c r="J35" s="263" t="s">
        <v>244</v>
      </c>
      <c r="K35" s="263" t="s">
        <v>244</v>
      </c>
      <c r="L35" s="264">
        <v>0</v>
      </c>
      <c r="M35" s="263" t="s">
        <v>244</v>
      </c>
      <c r="N35" s="263" t="s">
        <v>244</v>
      </c>
      <c r="O35" s="263" t="s">
        <v>244</v>
      </c>
      <c r="P35" s="264">
        <v>0</v>
      </c>
      <c r="Q35" s="263" t="s">
        <v>244</v>
      </c>
      <c r="R35" s="263" t="s">
        <v>244</v>
      </c>
      <c r="S35" s="263" t="s">
        <v>244</v>
      </c>
      <c r="T35" s="264">
        <v>0</v>
      </c>
      <c r="U35" s="263" t="s">
        <v>244</v>
      </c>
      <c r="V35" s="263" t="s">
        <v>244</v>
      </c>
      <c r="W35" s="263" t="s">
        <v>244</v>
      </c>
      <c r="X35" s="264">
        <v>0</v>
      </c>
      <c r="Y35" s="263" t="s">
        <v>244</v>
      </c>
      <c r="Z35" s="263" t="s">
        <v>244</v>
      </c>
      <c r="AA35" s="263" t="s">
        <v>244</v>
      </c>
      <c r="AB35" s="263">
        <f t="shared" si="2"/>
        <v>0</v>
      </c>
      <c r="AC35" s="263" t="s">
        <v>244</v>
      </c>
    </row>
    <row r="36" spans="1:29" ht="16.5">
      <c r="A36" s="171" t="s">
        <v>286</v>
      </c>
      <c r="B36" s="172" t="s">
        <v>287</v>
      </c>
      <c r="C36" s="263">
        <v>0</v>
      </c>
      <c r="D36" s="263" t="s">
        <v>244</v>
      </c>
      <c r="E36" s="263">
        <f t="shared" si="5"/>
        <v>0</v>
      </c>
      <c r="F36" s="263">
        <f t="shared" si="5"/>
        <v>0</v>
      </c>
      <c r="G36" s="263">
        <v>0</v>
      </c>
      <c r="H36" s="264">
        <v>0</v>
      </c>
      <c r="I36" s="263" t="s">
        <v>244</v>
      </c>
      <c r="J36" s="263" t="s">
        <v>244</v>
      </c>
      <c r="K36" s="263" t="s">
        <v>244</v>
      </c>
      <c r="L36" s="264">
        <v>0</v>
      </c>
      <c r="M36" s="263" t="s">
        <v>244</v>
      </c>
      <c r="N36" s="263" t="s">
        <v>244</v>
      </c>
      <c r="O36" s="263" t="s">
        <v>244</v>
      </c>
      <c r="P36" s="264">
        <v>0</v>
      </c>
      <c r="Q36" s="263" t="s">
        <v>244</v>
      </c>
      <c r="R36" s="263" t="s">
        <v>244</v>
      </c>
      <c r="S36" s="263" t="s">
        <v>244</v>
      </c>
      <c r="T36" s="264">
        <v>0</v>
      </c>
      <c r="U36" s="263" t="s">
        <v>244</v>
      </c>
      <c r="V36" s="263" t="s">
        <v>244</v>
      </c>
      <c r="W36" s="263" t="s">
        <v>244</v>
      </c>
      <c r="X36" s="264">
        <v>0</v>
      </c>
      <c r="Y36" s="263" t="s">
        <v>244</v>
      </c>
      <c r="Z36" s="263" t="s">
        <v>244</v>
      </c>
      <c r="AA36" s="263" t="s">
        <v>244</v>
      </c>
      <c r="AB36" s="263">
        <f t="shared" si="2"/>
        <v>0</v>
      </c>
      <c r="AC36" s="263" t="s">
        <v>244</v>
      </c>
    </row>
    <row r="37" spans="1:29" ht="16.5">
      <c r="A37" s="171" t="s">
        <v>288</v>
      </c>
      <c r="B37" s="172" t="s">
        <v>289</v>
      </c>
      <c r="C37" s="263">
        <v>0</v>
      </c>
      <c r="D37" s="263" t="s">
        <v>244</v>
      </c>
      <c r="E37" s="263">
        <f t="shared" si="5"/>
        <v>0</v>
      </c>
      <c r="F37" s="263">
        <f t="shared" si="5"/>
        <v>0</v>
      </c>
      <c r="G37" s="263">
        <v>0</v>
      </c>
      <c r="H37" s="264">
        <v>0</v>
      </c>
      <c r="I37" s="263" t="s">
        <v>244</v>
      </c>
      <c r="J37" s="263" t="s">
        <v>244</v>
      </c>
      <c r="K37" s="263" t="s">
        <v>244</v>
      </c>
      <c r="L37" s="264">
        <v>0</v>
      </c>
      <c r="M37" s="263" t="s">
        <v>244</v>
      </c>
      <c r="N37" s="263" t="s">
        <v>244</v>
      </c>
      <c r="O37" s="263" t="s">
        <v>244</v>
      </c>
      <c r="P37" s="264">
        <v>0</v>
      </c>
      <c r="Q37" s="263" t="s">
        <v>244</v>
      </c>
      <c r="R37" s="263" t="s">
        <v>244</v>
      </c>
      <c r="S37" s="263" t="s">
        <v>244</v>
      </c>
      <c r="T37" s="264">
        <v>0</v>
      </c>
      <c r="U37" s="263" t="s">
        <v>244</v>
      </c>
      <c r="V37" s="263" t="s">
        <v>244</v>
      </c>
      <c r="W37" s="263" t="s">
        <v>244</v>
      </c>
      <c r="X37" s="264">
        <v>0</v>
      </c>
      <c r="Y37" s="263" t="s">
        <v>244</v>
      </c>
      <c r="Z37" s="263" t="s">
        <v>244</v>
      </c>
      <c r="AA37" s="263" t="s">
        <v>244</v>
      </c>
      <c r="AB37" s="263">
        <f t="shared" si="2"/>
        <v>0</v>
      </c>
      <c r="AC37" s="263" t="s">
        <v>244</v>
      </c>
    </row>
    <row r="38" spans="1:29" ht="16.5">
      <c r="A38" s="171" t="s">
        <v>290</v>
      </c>
      <c r="B38" s="174" t="s">
        <v>509</v>
      </c>
      <c r="C38" s="263">
        <v>0</v>
      </c>
      <c r="D38" s="263" t="s">
        <v>244</v>
      </c>
      <c r="E38" s="263">
        <v>0</v>
      </c>
      <c r="F38" s="263">
        <v>0</v>
      </c>
      <c r="G38" s="263">
        <v>0</v>
      </c>
      <c r="H38" s="264">
        <v>0</v>
      </c>
      <c r="I38" s="263" t="s">
        <v>244</v>
      </c>
      <c r="J38" s="263" t="s">
        <v>244</v>
      </c>
      <c r="K38" s="263" t="s">
        <v>244</v>
      </c>
      <c r="L38" s="264">
        <v>0</v>
      </c>
      <c r="M38" s="263" t="s">
        <v>244</v>
      </c>
      <c r="N38" s="263" t="s">
        <v>244</v>
      </c>
      <c r="O38" s="263" t="s">
        <v>244</v>
      </c>
      <c r="P38" s="264">
        <v>0</v>
      </c>
      <c r="Q38" s="263" t="s">
        <v>244</v>
      </c>
      <c r="R38" s="263" t="s">
        <v>244</v>
      </c>
      <c r="S38" s="263" t="s">
        <v>244</v>
      </c>
      <c r="T38" s="264">
        <v>0</v>
      </c>
      <c r="U38" s="263" t="s">
        <v>244</v>
      </c>
      <c r="V38" s="263" t="s">
        <v>244</v>
      </c>
      <c r="W38" s="263" t="s">
        <v>244</v>
      </c>
      <c r="X38" s="264">
        <v>0</v>
      </c>
      <c r="Y38" s="263" t="s">
        <v>244</v>
      </c>
      <c r="Z38" s="263" t="s">
        <v>244</v>
      </c>
      <c r="AA38" s="263" t="s">
        <v>244</v>
      </c>
      <c r="AB38" s="263">
        <f t="shared" si="2"/>
        <v>0</v>
      </c>
      <c r="AC38" s="263" t="s">
        <v>244</v>
      </c>
    </row>
    <row r="39" spans="1:29" s="260" customFormat="1" ht="16.5">
      <c r="A39" s="169" t="s">
        <v>18</v>
      </c>
      <c r="B39" s="170" t="s">
        <v>291</v>
      </c>
      <c r="C39" s="263">
        <v>0</v>
      </c>
      <c r="D39" s="263" t="s">
        <v>244</v>
      </c>
      <c r="E39" s="263">
        <v>0</v>
      </c>
      <c r="F39" s="263">
        <v>0</v>
      </c>
      <c r="G39" s="263">
        <v>0</v>
      </c>
      <c r="H39" s="263">
        <v>0</v>
      </c>
      <c r="I39" s="263" t="s">
        <v>244</v>
      </c>
      <c r="J39" s="263" t="s">
        <v>244</v>
      </c>
      <c r="K39" s="263" t="s">
        <v>244</v>
      </c>
      <c r="L39" s="263">
        <v>0</v>
      </c>
      <c r="M39" s="263" t="s">
        <v>244</v>
      </c>
      <c r="N39" s="263" t="s">
        <v>244</v>
      </c>
      <c r="O39" s="263" t="s">
        <v>244</v>
      </c>
      <c r="P39" s="263">
        <v>0</v>
      </c>
      <c r="Q39" s="263" t="s">
        <v>244</v>
      </c>
      <c r="R39" s="263" t="s">
        <v>244</v>
      </c>
      <c r="S39" s="263" t="s">
        <v>244</v>
      </c>
      <c r="T39" s="263">
        <v>0</v>
      </c>
      <c r="U39" s="263">
        <f t="shared" ref="U39:AA39" si="6">SUM(U40:U46)</f>
        <v>0</v>
      </c>
      <c r="V39" s="263">
        <f t="shared" si="6"/>
        <v>0</v>
      </c>
      <c r="W39" s="263">
        <f t="shared" si="6"/>
        <v>0</v>
      </c>
      <c r="X39" s="263">
        <f t="shared" si="6"/>
        <v>0</v>
      </c>
      <c r="Y39" s="263">
        <f t="shared" si="6"/>
        <v>0</v>
      </c>
      <c r="Z39" s="263">
        <f t="shared" si="6"/>
        <v>0</v>
      </c>
      <c r="AA39" s="263">
        <f t="shared" si="6"/>
        <v>0</v>
      </c>
      <c r="AB39" s="263">
        <v>0</v>
      </c>
      <c r="AC39" s="263" t="s">
        <v>244</v>
      </c>
    </row>
    <row r="40" spans="1:29" ht="16.5">
      <c r="A40" s="171" t="s">
        <v>292</v>
      </c>
      <c r="B40" s="172" t="s">
        <v>293</v>
      </c>
      <c r="C40" s="263">
        <v>0</v>
      </c>
      <c r="D40" s="263" t="s">
        <v>244</v>
      </c>
      <c r="E40" s="263">
        <v>0</v>
      </c>
      <c r="F40" s="263">
        <v>0</v>
      </c>
      <c r="G40" s="263">
        <v>0</v>
      </c>
      <c r="H40" s="264">
        <v>0</v>
      </c>
      <c r="I40" s="263" t="s">
        <v>244</v>
      </c>
      <c r="J40" s="263" t="s">
        <v>244</v>
      </c>
      <c r="K40" s="263" t="s">
        <v>244</v>
      </c>
      <c r="L40" s="264">
        <v>0</v>
      </c>
      <c r="M40" s="263" t="s">
        <v>244</v>
      </c>
      <c r="N40" s="263" t="s">
        <v>244</v>
      </c>
      <c r="O40" s="263" t="s">
        <v>244</v>
      </c>
      <c r="P40" s="264">
        <v>0</v>
      </c>
      <c r="Q40" s="263" t="s">
        <v>244</v>
      </c>
      <c r="R40" s="263" t="s">
        <v>244</v>
      </c>
      <c r="S40" s="263" t="s">
        <v>244</v>
      </c>
      <c r="T40" s="264">
        <v>0</v>
      </c>
      <c r="U40" s="263" t="s">
        <v>244</v>
      </c>
      <c r="V40" s="263" t="s">
        <v>244</v>
      </c>
      <c r="W40" s="263" t="s">
        <v>244</v>
      </c>
      <c r="X40" s="264">
        <v>0</v>
      </c>
      <c r="Y40" s="263" t="s">
        <v>244</v>
      </c>
      <c r="Z40" s="263" t="s">
        <v>244</v>
      </c>
      <c r="AA40" s="263" t="s">
        <v>244</v>
      </c>
      <c r="AB40" s="263">
        <f t="shared" si="2"/>
        <v>0</v>
      </c>
      <c r="AC40" s="263" t="s">
        <v>244</v>
      </c>
    </row>
    <row r="41" spans="1:29" ht="16.5">
      <c r="A41" s="171" t="s">
        <v>294</v>
      </c>
      <c r="B41" s="172" t="s">
        <v>281</v>
      </c>
      <c r="C41" s="263">
        <v>0.25</v>
      </c>
      <c r="D41" s="263" t="s">
        <v>244</v>
      </c>
      <c r="E41" s="263">
        <v>0.25</v>
      </c>
      <c r="F41" s="263">
        <v>0.25</v>
      </c>
      <c r="G41" s="263">
        <v>0</v>
      </c>
      <c r="H41" s="263">
        <v>0</v>
      </c>
      <c r="I41" s="263" t="s">
        <v>244</v>
      </c>
      <c r="J41" s="263" t="s">
        <v>244</v>
      </c>
      <c r="K41" s="263" t="s">
        <v>244</v>
      </c>
      <c r="L41" s="264">
        <v>0</v>
      </c>
      <c r="M41" s="263" t="s">
        <v>244</v>
      </c>
      <c r="N41" s="263" t="s">
        <v>244</v>
      </c>
      <c r="O41" s="263" t="s">
        <v>244</v>
      </c>
      <c r="P41" s="264">
        <v>0.25</v>
      </c>
      <c r="Q41" s="263" t="s">
        <v>244</v>
      </c>
      <c r="R41" s="263" t="s">
        <v>244</v>
      </c>
      <c r="S41" s="263" t="s">
        <v>244</v>
      </c>
      <c r="T41" s="264">
        <v>0</v>
      </c>
      <c r="U41" s="263" t="s">
        <v>244</v>
      </c>
      <c r="V41" s="263" t="s">
        <v>244</v>
      </c>
      <c r="W41" s="263" t="s">
        <v>244</v>
      </c>
      <c r="X41" s="264">
        <v>0</v>
      </c>
      <c r="Y41" s="263" t="s">
        <v>244</v>
      </c>
      <c r="Z41" s="263" t="s">
        <v>244</v>
      </c>
      <c r="AA41" s="263" t="s">
        <v>244</v>
      </c>
      <c r="AB41" s="263">
        <f t="shared" si="2"/>
        <v>0.25</v>
      </c>
      <c r="AC41" s="263" t="s">
        <v>244</v>
      </c>
    </row>
    <row r="42" spans="1:29" ht="16.5">
      <c r="A42" s="171" t="s">
        <v>295</v>
      </c>
      <c r="B42" s="172" t="s">
        <v>283</v>
      </c>
      <c r="C42" s="263">
        <v>0</v>
      </c>
      <c r="D42" s="263" t="s">
        <v>244</v>
      </c>
      <c r="E42" s="263">
        <f t="shared" ref="E42:F44" si="7">G42</f>
        <v>0</v>
      </c>
      <c r="F42" s="263">
        <f t="shared" si="7"/>
        <v>0</v>
      </c>
      <c r="G42" s="263">
        <v>0</v>
      </c>
      <c r="H42" s="264">
        <v>0</v>
      </c>
      <c r="I42" s="263" t="s">
        <v>244</v>
      </c>
      <c r="J42" s="263" t="s">
        <v>244</v>
      </c>
      <c r="K42" s="263" t="s">
        <v>244</v>
      </c>
      <c r="L42" s="264">
        <v>0</v>
      </c>
      <c r="M42" s="263" t="s">
        <v>244</v>
      </c>
      <c r="N42" s="263" t="s">
        <v>244</v>
      </c>
      <c r="O42" s="263" t="s">
        <v>244</v>
      </c>
      <c r="P42" s="264">
        <v>0</v>
      </c>
      <c r="Q42" s="263" t="s">
        <v>244</v>
      </c>
      <c r="R42" s="263" t="s">
        <v>244</v>
      </c>
      <c r="S42" s="263" t="s">
        <v>244</v>
      </c>
      <c r="T42" s="264">
        <v>0</v>
      </c>
      <c r="U42" s="263" t="s">
        <v>244</v>
      </c>
      <c r="V42" s="263" t="s">
        <v>244</v>
      </c>
      <c r="W42" s="263" t="s">
        <v>244</v>
      </c>
      <c r="X42" s="264">
        <v>0</v>
      </c>
      <c r="Y42" s="263" t="s">
        <v>244</v>
      </c>
      <c r="Z42" s="263" t="s">
        <v>244</v>
      </c>
      <c r="AA42" s="263" t="s">
        <v>244</v>
      </c>
      <c r="AB42" s="263">
        <f t="shared" si="2"/>
        <v>0</v>
      </c>
      <c r="AC42" s="263" t="s">
        <v>244</v>
      </c>
    </row>
    <row r="43" spans="1:29" ht="16.5">
      <c r="A43" s="171" t="s">
        <v>296</v>
      </c>
      <c r="B43" s="172" t="s">
        <v>285</v>
      </c>
      <c r="C43" s="263">
        <v>0</v>
      </c>
      <c r="D43" s="263" t="s">
        <v>244</v>
      </c>
      <c r="E43" s="263">
        <f t="shared" si="7"/>
        <v>0</v>
      </c>
      <c r="F43" s="263">
        <f t="shared" si="7"/>
        <v>0</v>
      </c>
      <c r="G43" s="263">
        <v>0</v>
      </c>
      <c r="H43" s="264">
        <v>0</v>
      </c>
      <c r="I43" s="263" t="s">
        <v>244</v>
      </c>
      <c r="J43" s="263" t="s">
        <v>244</v>
      </c>
      <c r="K43" s="263" t="s">
        <v>244</v>
      </c>
      <c r="L43" s="264">
        <v>0</v>
      </c>
      <c r="M43" s="263" t="s">
        <v>244</v>
      </c>
      <c r="N43" s="263" t="s">
        <v>244</v>
      </c>
      <c r="O43" s="263" t="s">
        <v>244</v>
      </c>
      <c r="P43" s="264">
        <v>0</v>
      </c>
      <c r="Q43" s="263" t="s">
        <v>244</v>
      </c>
      <c r="R43" s="263" t="s">
        <v>244</v>
      </c>
      <c r="S43" s="263" t="s">
        <v>244</v>
      </c>
      <c r="T43" s="264">
        <v>0</v>
      </c>
      <c r="U43" s="263" t="s">
        <v>244</v>
      </c>
      <c r="V43" s="263" t="s">
        <v>244</v>
      </c>
      <c r="W43" s="263" t="s">
        <v>244</v>
      </c>
      <c r="X43" s="264">
        <v>0</v>
      </c>
      <c r="Y43" s="263" t="s">
        <v>244</v>
      </c>
      <c r="Z43" s="263" t="s">
        <v>244</v>
      </c>
      <c r="AA43" s="263" t="s">
        <v>244</v>
      </c>
      <c r="AB43" s="263">
        <f t="shared" si="2"/>
        <v>0</v>
      </c>
      <c r="AC43" s="263" t="s">
        <v>244</v>
      </c>
    </row>
    <row r="44" spans="1:29" ht="16.5">
      <c r="A44" s="171" t="s">
        <v>297</v>
      </c>
      <c r="B44" s="172" t="s">
        <v>287</v>
      </c>
      <c r="C44" s="263">
        <v>0</v>
      </c>
      <c r="D44" s="263" t="s">
        <v>244</v>
      </c>
      <c r="E44" s="263">
        <f t="shared" si="7"/>
        <v>0</v>
      </c>
      <c r="F44" s="263">
        <f t="shared" si="7"/>
        <v>0</v>
      </c>
      <c r="G44" s="263">
        <v>0</v>
      </c>
      <c r="H44" s="264">
        <v>0</v>
      </c>
      <c r="I44" s="263" t="s">
        <v>244</v>
      </c>
      <c r="J44" s="263" t="s">
        <v>244</v>
      </c>
      <c r="K44" s="263" t="s">
        <v>244</v>
      </c>
      <c r="L44" s="264">
        <v>0</v>
      </c>
      <c r="M44" s="263" t="s">
        <v>244</v>
      </c>
      <c r="N44" s="263" t="s">
        <v>244</v>
      </c>
      <c r="O44" s="263" t="s">
        <v>244</v>
      </c>
      <c r="P44" s="264">
        <v>0</v>
      </c>
      <c r="Q44" s="263" t="s">
        <v>244</v>
      </c>
      <c r="R44" s="263" t="s">
        <v>244</v>
      </c>
      <c r="S44" s="263" t="s">
        <v>244</v>
      </c>
      <c r="T44" s="264">
        <v>0</v>
      </c>
      <c r="U44" s="263" t="s">
        <v>244</v>
      </c>
      <c r="V44" s="263" t="s">
        <v>244</v>
      </c>
      <c r="W44" s="263" t="s">
        <v>244</v>
      </c>
      <c r="X44" s="264">
        <v>0</v>
      </c>
      <c r="Y44" s="263" t="s">
        <v>244</v>
      </c>
      <c r="Z44" s="263" t="s">
        <v>244</v>
      </c>
      <c r="AA44" s="263" t="s">
        <v>244</v>
      </c>
      <c r="AB44" s="263">
        <f t="shared" si="2"/>
        <v>0</v>
      </c>
      <c r="AC44" s="263" t="s">
        <v>244</v>
      </c>
    </row>
    <row r="45" spans="1:29" ht="16.5">
      <c r="A45" s="171" t="s">
        <v>298</v>
      </c>
      <c r="B45" s="172" t="s">
        <v>289</v>
      </c>
      <c r="C45" s="263">
        <v>0</v>
      </c>
      <c r="D45" s="263" t="s">
        <v>244</v>
      </c>
      <c r="E45" s="263">
        <v>0</v>
      </c>
      <c r="F45" s="263">
        <v>0</v>
      </c>
      <c r="G45" s="263">
        <v>0</v>
      </c>
      <c r="H45" s="264">
        <v>0</v>
      </c>
      <c r="I45" s="263" t="s">
        <v>244</v>
      </c>
      <c r="J45" s="263" t="s">
        <v>244</v>
      </c>
      <c r="K45" s="263" t="s">
        <v>244</v>
      </c>
      <c r="L45" s="264">
        <v>0</v>
      </c>
      <c r="M45" s="263" t="s">
        <v>244</v>
      </c>
      <c r="N45" s="263" t="s">
        <v>244</v>
      </c>
      <c r="O45" s="263" t="s">
        <v>244</v>
      </c>
      <c r="P45" s="264">
        <v>0</v>
      </c>
      <c r="Q45" s="263" t="s">
        <v>244</v>
      </c>
      <c r="R45" s="263" t="s">
        <v>244</v>
      </c>
      <c r="S45" s="263" t="s">
        <v>244</v>
      </c>
      <c r="T45" s="264">
        <v>0</v>
      </c>
      <c r="U45" s="263" t="s">
        <v>244</v>
      </c>
      <c r="V45" s="263" t="s">
        <v>244</v>
      </c>
      <c r="W45" s="263" t="s">
        <v>244</v>
      </c>
      <c r="X45" s="264">
        <v>0</v>
      </c>
      <c r="Y45" s="263" t="s">
        <v>244</v>
      </c>
      <c r="Z45" s="263" t="s">
        <v>244</v>
      </c>
      <c r="AA45" s="263" t="s">
        <v>244</v>
      </c>
      <c r="AB45" s="263">
        <f t="shared" si="2"/>
        <v>0</v>
      </c>
      <c r="AC45" s="263" t="s">
        <v>244</v>
      </c>
    </row>
    <row r="46" spans="1:29" ht="16.5">
      <c r="A46" s="171" t="s">
        <v>299</v>
      </c>
      <c r="B46" s="174" t="s">
        <v>509</v>
      </c>
      <c r="C46" s="263">
        <v>0</v>
      </c>
      <c r="D46" s="263" t="s">
        <v>244</v>
      </c>
      <c r="E46" s="263">
        <v>0</v>
      </c>
      <c r="F46" s="263">
        <v>0</v>
      </c>
      <c r="G46" s="263">
        <v>0</v>
      </c>
      <c r="H46" s="264">
        <v>0</v>
      </c>
      <c r="I46" s="263" t="s">
        <v>244</v>
      </c>
      <c r="J46" s="263" t="s">
        <v>244</v>
      </c>
      <c r="K46" s="263" t="s">
        <v>244</v>
      </c>
      <c r="L46" s="264">
        <v>0</v>
      </c>
      <c r="M46" s="263" t="s">
        <v>244</v>
      </c>
      <c r="N46" s="263" t="s">
        <v>244</v>
      </c>
      <c r="O46" s="263" t="s">
        <v>244</v>
      </c>
      <c r="P46" s="264">
        <v>0</v>
      </c>
      <c r="Q46" s="263" t="s">
        <v>244</v>
      </c>
      <c r="R46" s="263" t="s">
        <v>244</v>
      </c>
      <c r="S46" s="263" t="s">
        <v>244</v>
      </c>
      <c r="T46" s="264">
        <v>0</v>
      </c>
      <c r="U46" s="263" t="s">
        <v>244</v>
      </c>
      <c r="V46" s="263" t="s">
        <v>244</v>
      </c>
      <c r="W46" s="263" t="s">
        <v>244</v>
      </c>
      <c r="X46" s="264">
        <f>X26</f>
        <v>0</v>
      </c>
      <c r="Y46" s="263" t="s">
        <v>244</v>
      </c>
      <c r="Z46" s="263" t="s">
        <v>244</v>
      </c>
      <c r="AA46" s="263" t="s">
        <v>244</v>
      </c>
      <c r="AB46" s="263">
        <f t="shared" si="2"/>
        <v>0</v>
      </c>
      <c r="AC46" s="263" t="s">
        <v>244</v>
      </c>
    </row>
    <row r="47" spans="1:29" s="260" customFormat="1" ht="16.5">
      <c r="A47" s="169" t="s">
        <v>16</v>
      </c>
      <c r="B47" s="170" t="s">
        <v>300</v>
      </c>
      <c r="C47" s="263">
        <v>0</v>
      </c>
      <c r="D47" s="263" t="s">
        <v>244</v>
      </c>
      <c r="E47" s="263">
        <v>0</v>
      </c>
      <c r="F47" s="263">
        <f>C48</f>
        <v>19.18</v>
      </c>
      <c r="G47" s="263">
        <f t="shared" ref="G47:AA47" si="8">SUM(G48:G53)</f>
        <v>0</v>
      </c>
      <c r="H47" s="263">
        <f>H48</f>
        <v>19.18</v>
      </c>
      <c r="I47" s="263" t="s">
        <v>244</v>
      </c>
      <c r="J47" s="263" t="s">
        <v>244</v>
      </c>
      <c r="K47" s="263" t="s">
        <v>244</v>
      </c>
      <c r="L47" s="263">
        <f>L48</f>
        <v>0</v>
      </c>
      <c r="M47" s="263" t="s">
        <v>244</v>
      </c>
      <c r="N47" s="263" t="s">
        <v>244</v>
      </c>
      <c r="O47" s="263" t="s">
        <v>244</v>
      </c>
      <c r="P47" s="263">
        <f>P48</f>
        <v>0</v>
      </c>
      <c r="Q47" s="263" t="s">
        <v>244</v>
      </c>
      <c r="R47" s="263" t="s">
        <v>244</v>
      </c>
      <c r="S47" s="263" t="s">
        <v>244</v>
      </c>
      <c r="T47" s="263">
        <v>0</v>
      </c>
      <c r="U47" s="263">
        <f t="shared" si="8"/>
        <v>0</v>
      </c>
      <c r="V47" s="263">
        <f t="shared" si="8"/>
        <v>0</v>
      </c>
      <c r="W47" s="263">
        <f t="shared" si="8"/>
        <v>0</v>
      </c>
      <c r="X47" s="263">
        <f t="shared" si="8"/>
        <v>0</v>
      </c>
      <c r="Y47" s="263">
        <f t="shared" si="8"/>
        <v>0</v>
      </c>
      <c r="Z47" s="263">
        <f t="shared" si="8"/>
        <v>0</v>
      </c>
      <c r="AA47" s="263">
        <f t="shared" si="8"/>
        <v>0</v>
      </c>
      <c r="AB47" s="263">
        <v>0</v>
      </c>
      <c r="AC47" s="263" t="s">
        <v>244</v>
      </c>
    </row>
    <row r="48" spans="1:29" ht="16.5">
      <c r="A48" s="171" t="s">
        <v>301</v>
      </c>
      <c r="B48" s="172" t="s">
        <v>302</v>
      </c>
      <c r="C48" s="263">
        <f>C26</f>
        <v>19.18</v>
      </c>
      <c r="D48" s="263" t="s">
        <v>244</v>
      </c>
      <c r="E48" s="263">
        <f>C48</f>
        <v>19.18</v>
      </c>
      <c r="F48" s="263">
        <f>C48</f>
        <v>19.18</v>
      </c>
      <c r="G48" s="263">
        <v>0</v>
      </c>
      <c r="H48" s="264">
        <f>H27</f>
        <v>19.18</v>
      </c>
      <c r="I48" s="263" t="s">
        <v>244</v>
      </c>
      <c r="J48" s="263" t="s">
        <v>244</v>
      </c>
      <c r="K48" s="263" t="s">
        <v>244</v>
      </c>
      <c r="L48" s="264">
        <f>L28</f>
        <v>0</v>
      </c>
      <c r="M48" s="263" t="s">
        <v>244</v>
      </c>
      <c r="N48" s="263" t="s">
        <v>244</v>
      </c>
      <c r="O48" s="263" t="s">
        <v>244</v>
      </c>
      <c r="P48" s="264">
        <f>P28</f>
        <v>0</v>
      </c>
      <c r="Q48" s="263" t="s">
        <v>244</v>
      </c>
      <c r="R48" s="263" t="s">
        <v>244</v>
      </c>
      <c r="S48" s="263" t="s">
        <v>244</v>
      </c>
      <c r="T48" s="264">
        <f>T28</f>
        <v>0</v>
      </c>
      <c r="U48" s="263" t="s">
        <v>244</v>
      </c>
      <c r="V48" s="263" t="s">
        <v>244</v>
      </c>
      <c r="W48" s="263" t="s">
        <v>244</v>
      </c>
      <c r="X48" s="264">
        <f>X39</f>
        <v>0</v>
      </c>
      <c r="Y48" s="263" t="s">
        <v>244</v>
      </c>
      <c r="Z48" s="263" t="s">
        <v>244</v>
      </c>
      <c r="AA48" s="263" t="s">
        <v>244</v>
      </c>
      <c r="AB48" s="263">
        <f>X48+T48+P48+L48+H48+G48</f>
        <v>19.18</v>
      </c>
      <c r="AC48" s="263" t="s">
        <v>244</v>
      </c>
    </row>
    <row r="49" spans="1:29" ht="16.5">
      <c r="A49" s="171" t="s">
        <v>303</v>
      </c>
      <c r="B49" s="172" t="s">
        <v>304</v>
      </c>
      <c r="C49" s="263">
        <v>0</v>
      </c>
      <c r="D49" s="263" t="s">
        <v>244</v>
      </c>
      <c r="E49" s="263">
        <v>0</v>
      </c>
      <c r="F49" s="263">
        <v>0</v>
      </c>
      <c r="G49" s="263">
        <v>0</v>
      </c>
      <c r="H49" s="264">
        <v>0</v>
      </c>
      <c r="I49" s="263" t="s">
        <v>244</v>
      </c>
      <c r="J49" s="263" t="s">
        <v>244</v>
      </c>
      <c r="K49" s="263" t="s">
        <v>244</v>
      </c>
      <c r="L49" s="264">
        <v>0</v>
      </c>
      <c r="M49" s="263" t="s">
        <v>244</v>
      </c>
      <c r="N49" s="263" t="s">
        <v>244</v>
      </c>
      <c r="O49" s="263" t="s">
        <v>244</v>
      </c>
      <c r="P49" s="264">
        <v>0</v>
      </c>
      <c r="Q49" s="263" t="s">
        <v>244</v>
      </c>
      <c r="R49" s="263" t="s">
        <v>244</v>
      </c>
      <c r="S49" s="263" t="s">
        <v>244</v>
      </c>
      <c r="T49" s="264">
        <v>0</v>
      </c>
      <c r="U49" s="263" t="s">
        <v>244</v>
      </c>
      <c r="V49" s="263" t="s">
        <v>244</v>
      </c>
      <c r="W49" s="263" t="s">
        <v>244</v>
      </c>
      <c r="X49" s="264">
        <v>0</v>
      </c>
      <c r="Y49" s="263" t="s">
        <v>244</v>
      </c>
      <c r="Z49" s="263" t="s">
        <v>244</v>
      </c>
      <c r="AA49" s="263" t="s">
        <v>244</v>
      </c>
      <c r="AB49" s="263">
        <f t="shared" si="2"/>
        <v>0</v>
      </c>
      <c r="AC49" s="263" t="s">
        <v>244</v>
      </c>
    </row>
    <row r="50" spans="1:29" ht="16.5">
      <c r="A50" s="171" t="s">
        <v>305</v>
      </c>
      <c r="B50" s="174" t="s">
        <v>306</v>
      </c>
      <c r="C50" s="263">
        <v>0.25</v>
      </c>
      <c r="D50" s="263" t="s">
        <v>244</v>
      </c>
      <c r="E50" s="263">
        <v>0.25</v>
      </c>
      <c r="F50" s="263">
        <v>0.25</v>
      </c>
      <c r="G50" s="263">
        <v>0</v>
      </c>
      <c r="H50" s="263">
        <v>0</v>
      </c>
      <c r="I50" s="263" t="s">
        <v>244</v>
      </c>
      <c r="J50" s="263" t="s">
        <v>244</v>
      </c>
      <c r="K50" s="263" t="s">
        <v>244</v>
      </c>
      <c r="L50" s="264">
        <v>0</v>
      </c>
      <c r="M50" s="263" t="s">
        <v>244</v>
      </c>
      <c r="N50" s="263" t="s">
        <v>244</v>
      </c>
      <c r="O50" s="263" t="s">
        <v>244</v>
      </c>
      <c r="P50" s="264">
        <v>0.25</v>
      </c>
      <c r="Q50" s="263" t="s">
        <v>244</v>
      </c>
      <c r="R50" s="263" t="s">
        <v>244</v>
      </c>
      <c r="S50" s="263" t="s">
        <v>244</v>
      </c>
      <c r="T50" s="264">
        <v>0</v>
      </c>
      <c r="U50" s="263" t="s">
        <v>244</v>
      </c>
      <c r="V50" s="263" t="s">
        <v>244</v>
      </c>
      <c r="W50" s="263" t="s">
        <v>244</v>
      </c>
      <c r="X50" s="264">
        <v>0</v>
      </c>
      <c r="Y50" s="263" t="s">
        <v>244</v>
      </c>
      <c r="Z50" s="263" t="s">
        <v>244</v>
      </c>
      <c r="AA50" s="263" t="s">
        <v>244</v>
      </c>
      <c r="AB50" s="263">
        <f t="shared" si="2"/>
        <v>0.25</v>
      </c>
      <c r="AC50" s="263" t="s">
        <v>244</v>
      </c>
    </row>
    <row r="51" spans="1:29" ht="16.5">
      <c r="A51" s="171" t="s">
        <v>307</v>
      </c>
      <c r="B51" s="174" t="s">
        <v>308</v>
      </c>
      <c r="C51" s="263">
        <v>0</v>
      </c>
      <c r="D51" s="263" t="s">
        <v>244</v>
      </c>
      <c r="E51" s="263">
        <f t="shared" ref="E51:F59" si="9">G51</f>
        <v>0</v>
      </c>
      <c r="F51" s="263">
        <f t="shared" si="9"/>
        <v>0</v>
      </c>
      <c r="G51" s="263">
        <v>0</v>
      </c>
      <c r="H51" s="264">
        <v>0</v>
      </c>
      <c r="I51" s="263" t="s">
        <v>244</v>
      </c>
      <c r="J51" s="263" t="s">
        <v>244</v>
      </c>
      <c r="K51" s="263" t="s">
        <v>244</v>
      </c>
      <c r="L51" s="264">
        <v>0</v>
      </c>
      <c r="M51" s="263" t="s">
        <v>244</v>
      </c>
      <c r="N51" s="263" t="s">
        <v>244</v>
      </c>
      <c r="O51" s="263" t="s">
        <v>244</v>
      </c>
      <c r="P51" s="264">
        <v>0</v>
      </c>
      <c r="Q51" s="263" t="s">
        <v>244</v>
      </c>
      <c r="R51" s="263" t="s">
        <v>244</v>
      </c>
      <c r="S51" s="263" t="s">
        <v>244</v>
      </c>
      <c r="T51" s="264">
        <v>0</v>
      </c>
      <c r="U51" s="263" t="s">
        <v>244</v>
      </c>
      <c r="V51" s="263" t="s">
        <v>244</v>
      </c>
      <c r="W51" s="263" t="s">
        <v>244</v>
      </c>
      <c r="X51" s="264">
        <v>0</v>
      </c>
      <c r="Y51" s="263" t="s">
        <v>244</v>
      </c>
      <c r="Z51" s="263" t="s">
        <v>244</v>
      </c>
      <c r="AA51" s="263" t="s">
        <v>244</v>
      </c>
      <c r="AB51" s="263">
        <f t="shared" si="2"/>
        <v>0</v>
      </c>
      <c r="AC51" s="263" t="s">
        <v>244</v>
      </c>
    </row>
    <row r="52" spans="1:29" ht="16.5">
      <c r="A52" s="171" t="s">
        <v>309</v>
      </c>
      <c r="B52" s="174" t="s">
        <v>310</v>
      </c>
      <c r="C52" s="263">
        <v>0</v>
      </c>
      <c r="D52" s="263" t="s">
        <v>244</v>
      </c>
      <c r="E52" s="263">
        <f t="shared" si="9"/>
        <v>0</v>
      </c>
      <c r="F52" s="263">
        <f t="shared" si="9"/>
        <v>0</v>
      </c>
      <c r="G52" s="263">
        <v>0</v>
      </c>
      <c r="H52" s="264">
        <v>0</v>
      </c>
      <c r="I52" s="263" t="s">
        <v>244</v>
      </c>
      <c r="J52" s="263" t="s">
        <v>244</v>
      </c>
      <c r="K52" s="263" t="s">
        <v>244</v>
      </c>
      <c r="L52" s="264">
        <v>0</v>
      </c>
      <c r="M52" s="263" t="s">
        <v>244</v>
      </c>
      <c r="N52" s="263" t="s">
        <v>244</v>
      </c>
      <c r="O52" s="263" t="s">
        <v>244</v>
      </c>
      <c r="P52" s="264">
        <v>0</v>
      </c>
      <c r="Q52" s="263" t="s">
        <v>244</v>
      </c>
      <c r="R52" s="263" t="s">
        <v>244</v>
      </c>
      <c r="S52" s="263" t="s">
        <v>244</v>
      </c>
      <c r="T52" s="264">
        <v>0</v>
      </c>
      <c r="U52" s="263" t="s">
        <v>244</v>
      </c>
      <c r="V52" s="263" t="s">
        <v>244</v>
      </c>
      <c r="W52" s="263" t="s">
        <v>244</v>
      </c>
      <c r="X52" s="264">
        <v>0</v>
      </c>
      <c r="Y52" s="263" t="s">
        <v>244</v>
      </c>
      <c r="Z52" s="263" t="s">
        <v>244</v>
      </c>
      <c r="AA52" s="263" t="s">
        <v>244</v>
      </c>
      <c r="AB52" s="263">
        <f t="shared" si="2"/>
        <v>0</v>
      </c>
      <c r="AC52" s="263" t="s">
        <v>244</v>
      </c>
    </row>
    <row r="53" spans="1:29" ht="16.5">
      <c r="A53" s="171" t="s">
        <v>311</v>
      </c>
      <c r="B53" s="174" t="s">
        <v>510</v>
      </c>
      <c r="C53" s="263">
        <v>0</v>
      </c>
      <c r="D53" s="263" t="s">
        <v>244</v>
      </c>
      <c r="E53" s="263">
        <v>0</v>
      </c>
      <c r="F53" s="263">
        <v>0</v>
      </c>
      <c r="G53" s="263">
        <v>0</v>
      </c>
      <c r="H53" s="264">
        <v>0</v>
      </c>
      <c r="I53" s="263" t="s">
        <v>244</v>
      </c>
      <c r="J53" s="263" t="s">
        <v>244</v>
      </c>
      <c r="K53" s="263" t="s">
        <v>244</v>
      </c>
      <c r="L53" s="264">
        <v>0</v>
      </c>
      <c r="M53" s="263" t="s">
        <v>244</v>
      </c>
      <c r="N53" s="263" t="s">
        <v>244</v>
      </c>
      <c r="O53" s="263" t="s">
        <v>244</v>
      </c>
      <c r="P53" s="264">
        <v>0</v>
      </c>
      <c r="Q53" s="263" t="s">
        <v>244</v>
      </c>
      <c r="R53" s="263" t="s">
        <v>244</v>
      </c>
      <c r="S53" s="263" t="s">
        <v>244</v>
      </c>
      <c r="T53" s="264">
        <v>0</v>
      </c>
      <c r="U53" s="263" t="s">
        <v>244</v>
      </c>
      <c r="V53" s="263" t="s">
        <v>244</v>
      </c>
      <c r="W53" s="263" t="s">
        <v>244</v>
      </c>
      <c r="X53" s="264">
        <v>0</v>
      </c>
      <c r="Y53" s="263" t="s">
        <v>244</v>
      </c>
      <c r="Z53" s="263" t="s">
        <v>244</v>
      </c>
      <c r="AA53" s="263" t="s">
        <v>244</v>
      </c>
      <c r="AB53" s="263">
        <f t="shared" si="2"/>
        <v>0</v>
      </c>
      <c r="AC53" s="263" t="s">
        <v>244</v>
      </c>
    </row>
    <row r="54" spans="1:29" ht="33">
      <c r="A54" s="169" t="s">
        <v>15</v>
      </c>
      <c r="B54" s="177" t="s">
        <v>312</v>
      </c>
      <c r="C54" s="263">
        <v>0</v>
      </c>
      <c r="D54" s="263" t="s">
        <v>244</v>
      </c>
      <c r="E54" s="263">
        <v>0</v>
      </c>
      <c r="F54" s="263">
        <f t="shared" si="1"/>
        <v>0</v>
      </c>
      <c r="G54" s="263">
        <v>0</v>
      </c>
      <c r="H54" s="264">
        <v>0</v>
      </c>
      <c r="I54" s="263" t="s">
        <v>244</v>
      </c>
      <c r="J54" s="263" t="s">
        <v>244</v>
      </c>
      <c r="K54" s="263" t="s">
        <v>244</v>
      </c>
      <c r="L54" s="264">
        <v>0</v>
      </c>
      <c r="M54" s="263" t="s">
        <v>244</v>
      </c>
      <c r="N54" s="263" t="s">
        <v>244</v>
      </c>
      <c r="O54" s="263" t="s">
        <v>244</v>
      </c>
      <c r="P54" s="264">
        <v>0</v>
      </c>
      <c r="Q54" s="263" t="s">
        <v>244</v>
      </c>
      <c r="R54" s="263" t="s">
        <v>244</v>
      </c>
      <c r="S54" s="263" t="s">
        <v>244</v>
      </c>
      <c r="T54" s="264">
        <v>0</v>
      </c>
      <c r="U54" s="263" t="s">
        <v>244</v>
      </c>
      <c r="V54" s="263" t="s">
        <v>244</v>
      </c>
      <c r="W54" s="263" t="s">
        <v>244</v>
      </c>
      <c r="X54" s="264">
        <v>0</v>
      </c>
      <c r="Y54" s="263" t="s">
        <v>244</v>
      </c>
      <c r="Z54" s="263" t="s">
        <v>244</v>
      </c>
      <c r="AA54" s="263" t="s">
        <v>244</v>
      </c>
      <c r="AB54" s="263">
        <v>0</v>
      </c>
      <c r="AC54" s="263" t="s">
        <v>244</v>
      </c>
    </row>
    <row r="55" spans="1:29" ht="16.5">
      <c r="A55" s="169" t="s">
        <v>13</v>
      </c>
      <c r="B55" s="170" t="s">
        <v>313</v>
      </c>
      <c r="C55" s="263">
        <v>0</v>
      </c>
      <c r="D55" s="263" t="s">
        <v>244</v>
      </c>
      <c r="E55" s="263">
        <v>0</v>
      </c>
      <c r="F55" s="263">
        <v>0</v>
      </c>
      <c r="G55" s="264">
        <v>0</v>
      </c>
      <c r="H55" s="264">
        <v>0</v>
      </c>
      <c r="I55" s="264">
        <v>0</v>
      </c>
      <c r="J55" s="264">
        <v>0</v>
      </c>
      <c r="K55" s="264">
        <v>0</v>
      </c>
      <c r="L55" s="264">
        <v>0</v>
      </c>
      <c r="M55" s="264">
        <v>0</v>
      </c>
      <c r="N55" s="264">
        <v>0</v>
      </c>
      <c r="O55" s="264">
        <v>0</v>
      </c>
      <c r="P55" s="264">
        <v>0</v>
      </c>
      <c r="Q55" s="264">
        <v>0</v>
      </c>
      <c r="R55" s="264">
        <v>0</v>
      </c>
      <c r="S55" s="264">
        <v>0</v>
      </c>
      <c r="T55" s="264">
        <v>0</v>
      </c>
      <c r="U55" s="264">
        <v>0</v>
      </c>
      <c r="V55" s="264">
        <v>0</v>
      </c>
      <c r="W55" s="264">
        <v>0</v>
      </c>
      <c r="X55" s="264">
        <v>0</v>
      </c>
      <c r="Y55" s="264">
        <v>0</v>
      </c>
      <c r="Z55" s="264">
        <v>0</v>
      </c>
      <c r="AA55" s="264">
        <v>0</v>
      </c>
      <c r="AB55" s="263">
        <v>0</v>
      </c>
      <c r="AC55" s="263" t="s">
        <v>244</v>
      </c>
    </row>
    <row r="56" spans="1:29" ht="16.5">
      <c r="A56" s="171" t="s">
        <v>314</v>
      </c>
      <c r="B56" s="178" t="s">
        <v>293</v>
      </c>
      <c r="C56" s="263">
        <v>0</v>
      </c>
      <c r="D56" s="263" t="s">
        <v>244</v>
      </c>
      <c r="E56" s="263">
        <v>0</v>
      </c>
      <c r="F56" s="263">
        <f t="shared" ref="F56" si="10">G56+H56+L56+P56+T56+X56</f>
        <v>0</v>
      </c>
      <c r="G56" s="263">
        <v>0</v>
      </c>
      <c r="H56" s="264">
        <v>0</v>
      </c>
      <c r="I56" s="263" t="s">
        <v>244</v>
      </c>
      <c r="J56" s="263" t="s">
        <v>244</v>
      </c>
      <c r="K56" s="263" t="s">
        <v>244</v>
      </c>
      <c r="L56" s="264">
        <v>0</v>
      </c>
      <c r="M56" s="263" t="s">
        <v>244</v>
      </c>
      <c r="N56" s="263" t="s">
        <v>244</v>
      </c>
      <c r="O56" s="263" t="s">
        <v>244</v>
      </c>
      <c r="P56" s="264">
        <v>0</v>
      </c>
      <c r="Q56" s="263" t="s">
        <v>244</v>
      </c>
      <c r="R56" s="263" t="s">
        <v>244</v>
      </c>
      <c r="S56" s="263" t="s">
        <v>244</v>
      </c>
      <c r="T56" s="264">
        <v>0</v>
      </c>
      <c r="U56" s="263" t="s">
        <v>244</v>
      </c>
      <c r="V56" s="263" t="s">
        <v>244</v>
      </c>
      <c r="W56" s="263" t="s">
        <v>244</v>
      </c>
      <c r="X56" s="264">
        <v>0</v>
      </c>
      <c r="Y56" s="263" t="s">
        <v>244</v>
      </c>
      <c r="Z56" s="263" t="s">
        <v>244</v>
      </c>
      <c r="AA56" s="263" t="s">
        <v>244</v>
      </c>
      <c r="AB56" s="263">
        <f t="shared" ref="AB56:AB59" si="11">X56+T56+P56+L56+H56+G56</f>
        <v>0</v>
      </c>
      <c r="AC56" s="263" t="s">
        <v>244</v>
      </c>
    </row>
    <row r="57" spans="1:29" ht="16.5">
      <c r="A57" s="171" t="s">
        <v>315</v>
      </c>
      <c r="B57" s="178" t="s">
        <v>281</v>
      </c>
      <c r="C57" s="263">
        <v>0.25</v>
      </c>
      <c r="D57" s="263" t="s">
        <v>244</v>
      </c>
      <c r="E57" s="263">
        <v>0.25</v>
      </c>
      <c r="F57" s="263">
        <v>0.25</v>
      </c>
      <c r="G57" s="263">
        <v>0</v>
      </c>
      <c r="H57" s="263">
        <v>0</v>
      </c>
      <c r="I57" s="263" t="s">
        <v>244</v>
      </c>
      <c r="J57" s="263" t="s">
        <v>244</v>
      </c>
      <c r="K57" s="263" t="s">
        <v>244</v>
      </c>
      <c r="L57" s="264">
        <v>0</v>
      </c>
      <c r="M57" s="263" t="s">
        <v>244</v>
      </c>
      <c r="N57" s="263" t="s">
        <v>244</v>
      </c>
      <c r="O57" s="263" t="s">
        <v>244</v>
      </c>
      <c r="P57" s="264">
        <v>0.25</v>
      </c>
      <c r="Q57" s="263" t="s">
        <v>244</v>
      </c>
      <c r="R57" s="263" t="s">
        <v>244</v>
      </c>
      <c r="S57" s="263" t="s">
        <v>244</v>
      </c>
      <c r="T57" s="264">
        <v>0</v>
      </c>
      <c r="U57" s="263" t="s">
        <v>244</v>
      </c>
      <c r="V57" s="263" t="s">
        <v>244</v>
      </c>
      <c r="W57" s="263" t="s">
        <v>244</v>
      </c>
      <c r="X57" s="264">
        <v>0</v>
      </c>
      <c r="Y57" s="263" t="s">
        <v>244</v>
      </c>
      <c r="Z57" s="263" t="s">
        <v>244</v>
      </c>
      <c r="AA57" s="263" t="s">
        <v>244</v>
      </c>
      <c r="AB57" s="263">
        <f t="shared" si="11"/>
        <v>0.25</v>
      </c>
      <c r="AC57" s="263" t="s">
        <v>244</v>
      </c>
    </row>
    <row r="58" spans="1:29" ht="16.5">
      <c r="A58" s="171" t="s">
        <v>316</v>
      </c>
      <c r="B58" s="178" t="s">
        <v>283</v>
      </c>
      <c r="C58" s="263">
        <v>0</v>
      </c>
      <c r="D58" s="263" t="s">
        <v>244</v>
      </c>
      <c r="E58" s="263">
        <f t="shared" si="9"/>
        <v>0</v>
      </c>
      <c r="F58" s="263">
        <f t="shared" si="9"/>
        <v>0</v>
      </c>
      <c r="G58" s="263">
        <v>0</v>
      </c>
      <c r="H58" s="264">
        <v>0</v>
      </c>
      <c r="I58" s="263" t="s">
        <v>244</v>
      </c>
      <c r="J58" s="263" t="s">
        <v>244</v>
      </c>
      <c r="K58" s="263" t="s">
        <v>244</v>
      </c>
      <c r="L58" s="264">
        <v>0</v>
      </c>
      <c r="M58" s="263" t="s">
        <v>244</v>
      </c>
      <c r="N58" s="263" t="s">
        <v>244</v>
      </c>
      <c r="O58" s="263" t="s">
        <v>244</v>
      </c>
      <c r="P58" s="264">
        <v>0</v>
      </c>
      <c r="Q58" s="263" t="s">
        <v>244</v>
      </c>
      <c r="R58" s="263" t="s">
        <v>244</v>
      </c>
      <c r="S58" s="263" t="s">
        <v>244</v>
      </c>
      <c r="T58" s="264">
        <v>0</v>
      </c>
      <c r="U58" s="263" t="s">
        <v>244</v>
      </c>
      <c r="V58" s="263" t="s">
        <v>244</v>
      </c>
      <c r="W58" s="263" t="s">
        <v>244</v>
      </c>
      <c r="X58" s="264">
        <v>0</v>
      </c>
      <c r="Y58" s="263" t="s">
        <v>244</v>
      </c>
      <c r="Z58" s="263" t="s">
        <v>244</v>
      </c>
      <c r="AA58" s="263" t="s">
        <v>244</v>
      </c>
      <c r="AB58" s="263">
        <f t="shared" si="11"/>
        <v>0</v>
      </c>
      <c r="AC58" s="263" t="s">
        <v>244</v>
      </c>
    </row>
    <row r="59" spans="1:29" ht="16.5">
      <c r="A59" s="171" t="s">
        <v>317</v>
      </c>
      <c r="B59" s="178" t="s">
        <v>318</v>
      </c>
      <c r="C59" s="263">
        <v>0</v>
      </c>
      <c r="D59" s="263" t="s">
        <v>244</v>
      </c>
      <c r="E59" s="263">
        <f t="shared" si="9"/>
        <v>0</v>
      </c>
      <c r="F59" s="263">
        <f t="shared" si="9"/>
        <v>0</v>
      </c>
      <c r="G59" s="263">
        <v>0</v>
      </c>
      <c r="H59" s="264">
        <v>0</v>
      </c>
      <c r="I59" s="263" t="s">
        <v>244</v>
      </c>
      <c r="J59" s="263" t="s">
        <v>244</v>
      </c>
      <c r="K59" s="263" t="s">
        <v>244</v>
      </c>
      <c r="L59" s="264">
        <v>0</v>
      </c>
      <c r="M59" s="263" t="s">
        <v>244</v>
      </c>
      <c r="N59" s="263" t="s">
        <v>244</v>
      </c>
      <c r="O59" s="263" t="s">
        <v>244</v>
      </c>
      <c r="P59" s="264">
        <v>0</v>
      </c>
      <c r="Q59" s="263" t="s">
        <v>244</v>
      </c>
      <c r="R59" s="263" t="s">
        <v>244</v>
      </c>
      <c r="S59" s="263" t="s">
        <v>244</v>
      </c>
      <c r="T59" s="264">
        <v>0</v>
      </c>
      <c r="U59" s="263" t="s">
        <v>244</v>
      </c>
      <c r="V59" s="263" t="s">
        <v>244</v>
      </c>
      <c r="W59" s="263" t="s">
        <v>244</v>
      </c>
      <c r="X59" s="264">
        <v>0</v>
      </c>
      <c r="Y59" s="263" t="s">
        <v>244</v>
      </c>
      <c r="Z59" s="263" t="s">
        <v>244</v>
      </c>
      <c r="AA59" s="263" t="s">
        <v>244</v>
      </c>
      <c r="AB59" s="263">
        <f t="shared" si="11"/>
        <v>0</v>
      </c>
      <c r="AC59" s="263" t="s">
        <v>244</v>
      </c>
    </row>
    <row r="60" spans="1:29" ht="16.5">
      <c r="A60" s="171" t="s">
        <v>319</v>
      </c>
      <c r="B60" s="174" t="s">
        <v>510</v>
      </c>
      <c r="C60" s="176">
        <v>0</v>
      </c>
      <c r="D60" s="263" t="s">
        <v>244</v>
      </c>
      <c r="E60" s="176">
        <v>0</v>
      </c>
      <c r="F60" s="176">
        <v>0</v>
      </c>
      <c r="G60" s="176">
        <v>0</v>
      </c>
      <c r="H60" s="175">
        <v>0</v>
      </c>
      <c r="I60" s="176" t="s">
        <v>244</v>
      </c>
      <c r="J60" s="176" t="s">
        <v>244</v>
      </c>
      <c r="K60" s="176" t="s">
        <v>244</v>
      </c>
      <c r="L60" s="175">
        <v>0</v>
      </c>
      <c r="M60" s="176" t="s">
        <v>244</v>
      </c>
      <c r="N60" s="176" t="s">
        <v>244</v>
      </c>
      <c r="O60" s="176" t="s">
        <v>244</v>
      </c>
      <c r="P60" s="175">
        <v>0</v>
      </c>
      <c r="Q60" s="176" t="s">
        <v>244</v>
      </c>
      <c r="R60" s="176" t="s">
        <v>244</v>
      </c>
      <c r="S60" s="176" t="s">
        <v>244</v>
      </c>
      <c r="T60" s="175">
        <v>0</v>
      </c>
      <c r="U60" s="176" t="s">
        <v>244</v>
      </c>
      <c r="V60" s="176" t="s">
        <v>244</v>
      </c>
      <c r="W60" s="176" t="s">
        <v>244</v>
      </c>
      <c r="X60" s="175">
        <v>0</v>
      </c>
      <c r="Y60" s="176" t="s">
        <v>244</v>
      </c>
      <c r="Z60" s="176" t="s">
        <v>244</v>
      </c>
      <c r="AA60" s="176" t="s">
        <v>244</v>
      </c>
      <c r="AB60" s="176">
        <f t="shared" ref="AB60" si="12">X60+T60+P60+L60</f>
        <v>0</v>
      </c>
      <c r="AC60" s="263" t="s">
        <v>244</v>
      </c>
    </row>
    <row r="61" spans="1:29">
      <c r="A61" s="179"/>
      <c r="B61" s="180"/>
      <c r="C61" s="180"/>
      <c r="D61" s="180"/>
      <c r="E61" s="180"/>
      <c r="F61" s="180"/>
      <c r="G61" s="180"/>
      <c r="H61" s="180"/>
      <c r="I61" s="180"/>
      <c r="J61" s="180"/>
      <c r="K61" s="180"/>
      <c r="L61" s="179"/>
      <c r="M61" s="179"/>
      <c r="T61" s="179"/>
      <c r="U61" s="179"/>
    </row>
    <row r="62" spans="1:29" ht="54" customHeight="1">
      <c r="B62" s="354"/>
      <c r="C62" s="354"/>
      <c r="D62" s="354"/>
      <c r="E62" s="354"/>
      <c r="F62" s="354"/>
      <c r="G62" s="354"/>
      <c r="H62" s="354"/>
      <c r="I62" s="354"/>
      <c r="J62" s="252"/>
      <c r="K62" s="252"/>
      <c r="L62" s="181"/>
      <c r="M62" s="181"/>
      <c r="N62" s="181"/>
      <c r="O62" s="181"/>
      <c r="P62" s="181"/>
      <c r="Q62" s="181"/>
      <c r="R62" s="181"/>
      <c r="S62" s="181"/>
      <c r="T62" s="181"/>
      <c r="U62" s="181"/>
      <c r="V62" s="181"/>
      <c r="W62" s="181"/>
      <c r="X62" s="181"/>
      <c r="Y62" s="181"/>
      <c r="Z62" s="181"/>
      <c r="AA62" s="181"/>
      <c r="AB62" s="181"/>
    </row>
    <row r="64" spans="1:29" ht="50.25" customHeight="1">
      <c r="B64" s="353"/>
      <c r="C64" s="353"/>
      <c r="D64" s="353"/>
      <c r="E64" s="353"/>
      <c r="F64" s="353"/>
      <c r="G64" s="353"/>
      <c r="H64" s="353"/>
      <c r="I64" s="353"/>
      <c r="J64" s="251"/>
      <c r="K64" s="251"/>
    </row>
    <row r="66" spans="2:22" ht="36.75" customHeight="1">
      <c r="B66" s="354"/>
      <c r="C66" s="354"/>
      <c r="D66" s="354"/>
      <c r="E66" s="354"/>
      <c r="F66" s="354"/>
      <c r="G66" s="354"/>
      <c r="H66" s="354"/>
      <c r="I66" s="354"/>
      <c r="J66" s="252"/>
      <c r="K66" s="252"/>
    </row>
    <row r="67" spans="2:22">
      <c r="B67" s="39"/>
      <c r="C67" s="39"/>
      <c r="D67" s="39"/>
      <c r="E67" s="39"/>
      <c r="F67" s="39"/>
      <c r="N67" s="182"/>
      <c r="V67" s="182"/>
    </row>
    <row r="68" spans="2:22" ht="51" customHeight="1">
      <c r="B68" s="354"/>
      <c r="C68" s="354"/>
      <c r="D68" s="354"/>
      <c r="E68" s="354"/>
      <c r="F68" s="354"/>
      <c r="G68" s="354"/>
      <c r="H68" s="354"/>
      <c r="I68" s="354"/>
      <c r="J68" s="252"/>
      <c r="K68" s="252"/>
      <c r="N68" s="182"/>
      <c r="V68" s="182"/>
    </row>
    <row r="69" spans="2:22" ht="32.25" customHeight="1">
      <c r="B69" s="353"/>
      <c r="C69" s="353"/>
      <c r="D69" s="353"/>
      <c r="E69" s="353"/>
      <c r="F69" s="353"/>
      <c r="G69" s="353"/>
      <c r="H69" s="353"/>
      <c r="I69" s="353"/>
      <c r="J69" s="251"/>
      <c r="K69" s="251"/>
    </row>
    <row r="70" spans="2:22" ht="51.75" customHeight="1">
      <c r="B70" s="354"/>
      <c r="C70" s="354"/>
      <c r="D70" s="354"/>
      <c r="E70" s="354"/>
      <c r="F70" s="354"/>
      <c r="G70" s="354"/>
      <c r="H70" s="354"/>
      <c r="I70" s="354"/>
      <c r="J70" s="252"/>
      <c r="K70" s="252"/>
    </row>
    <row r="71" spans="2:22" ht="21.75" customHeight="1">
      <c r="B71" s="355"/>
      <c r="C71" s="355"/>
      <c r="D71" s="355"/>
      <c r="E71" s="355"/>
      <c r="F71" s="355"/>
      <c r="G71" s="355"/>
      <c r="H71" s="355"/>
      <c r="I71" s="355"/>
      <c r="J71" s="253"/>
      <c r="K71" s="253"/>
      <c r="L71" s="183"/>
      <c r="M71" s="183"/>
      <c r="T71" s="183"/>
      <c r="U71" s="183"/>
    </row>
    <row r="72" spans="2:22" ht="23.25" customHeight="1">
      <c r="B72" s="183"/>
      <c r="C72" s="183"/>
      <c r="D72" s="183"/>
      <c r="E72" s="183"/>
      <c r="F72" s="183"/>
    </row>
    <row r="73" spans="2:22" ht="18.75" customHeight="1">
      <c r="B73" s="352"/>
      <c r="C73" s="352"/>
      <c r="D73" s="352"/>
      <c r="E73" s="352"/>
      <c r="F73" s="352"/>
      <c r="G73" s="352"/>
      <c r="H73" s="352"/>
      <c r="I73" s="352"/>
      <c r="J73" s="250"/>
      <c r="K73" s="250"/>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I21:K25 M21:O25 Q21:S25 U21:W25 Y21:AA25 G56:G60 I27:K30 M27:O30 Q27:S30 U27:W30 Y27:AA30 Y48:AA54 U48:W54 Q48:S54 M48:O54 I48:K54 I56:K60 M56:O60 Q56:S60 U56:W60 Y56:AA60 G48:G54 G40:G46 Y32:AA38 U32:W38 Q32:S38 M32:O38 I32:K38 I40:K46 M40:O46 Q40:S46 U40:W46 Y40:AA46 G32:G38 G27:G30 G21:G25 X21:X23 T21:T23 P21:P23 L21:L23 H21:H23 H28:H30 L28:L30 P28:P30 T28:T30 X28:X30 P46 C20:AC20 D26:AC26 E21:F60 C41:G41 C50:G50 C57:G57 C20:E60">
    <cfRule type="containsText" dxfId="18" priority="29" operator="containsText" text="х!">
      <formula>NOT(ISERROR(SEARCH("х!",C18)))</formula>
    </cfRule>
  </conditionalFormatting>
  <conditionalFormatting sqref="AC21:AC60">
    <cfRule type="containsText" dxfId="17" priority="28" operator="containsText" text="х!">
      <formula>NOT(ISERROR(SEARCH("х!",AC21)))</formula>
    </cfRule>
  </conditionalFormatting>
  <conditionalFormatting sqref="I21:K25 M21:O25 Q21:S25 U21:W25 Y21:AA25 G56:G60 I27:K30 M27:O30 Q27:S30 U27:W30 Y27:AA30 Y48:AA54 U48:W54 Q48:S54 M48:O54 I48:K54 I56:K60 M56:O60 Q56:S60 U56:W60 Y56:AA60 G48:G54 G40:G46 Y32:AA38 U32:W38 Q32:S38 M32:O38 I32:K38 I40:K46 M40:O46 Q40:S46 U40:W46 Y40:AA46 G32:G38 G27:G30 G21:G25 X21:X23 T21:T23 P21:P23 L21:L23 H21:H23 H28:H30 L28:L30 P28:P30 T28:T30 X28:X30 P46 AC20:AC60 C20:AC20 D26:AC26 E21:F60 C41:G41 C50:G50 C57:G57 C20:E60">
    <cfRule type="containsBlanks" dxfId="16" priority="27">
      <formula>LEN(TRIM(C20))=0</formula>
    </cfRule>
  </conditionalFormatting>
  <conditionalFormatting sqref="AB20:AB60">
    <cfRule type="containsText" dxfId="15" priority="12" operator="containsText" text="х!">
      <formula>NOT(ISERROR(SEARCH("х!",AB20)))</formula>
    </cfRule>
  </conditionalFormatting>
  <conditionalFormatting sqref="AB20:AB60">
    <cfRule type="containsBlanks" dxfId="14" priority="11">
      <formula>LEN(TRIM(AB20))=0</formula>
    </cfRule>
  </conditionalFormatting>
  <conditionalFormatting sqref="H33">
    <cfRule type="containsText" dxfId="13" priority="10" operator="containsText" text="х!">
      <formula>NOT(ISERROR(SEARCH("х!",H33)))</formula>
    </cfRule>
  </conditionalFormatting>
  <conditionalFormatting sqref="H33">
    <cfRule type="containsBlanks" dxfId="12" priority="9">
      <formula>LEN(TRIM(H33))=0</formula>
    </cfRule>
  </conditionalFormatting>
  <conditionalFormatting sqref="H41">
    <cfRule type="containsText" dxfId="11" priority="8" operator="containsText" text="х!">
      <formula>NOT(ISERROR(SEARCH("х!",H41)))</formula>
    </cfRule>
  </conditionalFormatting>
  <conditionalFormatting sqref="H41">
    <cfRule type="containsBlanks" dxfId="10" priority="7">
      <formula>LEN(TRIM(H41))=0</formula>
    </cfRule>
  </conditionalFormatting>
  <conditionalFormatting sqref="H50">
    <cfRule type="containsText" dxfId="9" priority="6" operator="containsText" text="х!">
      <formula>NOT(ISERROR(SEARCH("х!",H50)))</formula>
    </cfRule>
  </conditionalFormatting>
  <conditionalFormatting sqref="H50">
    <cfRule type="containsBlanks" dxfId="8" priority="5">
      <formula>LEN(TRIM(H50))=0</formula>
    </cfRule>
  </conditionalFormatting>
  <conditionalFormatting sqref="H57">
    <cfRule type="containsText" dxfId="7" priority="4" operator="containsText" text="х!">
      <formula>NOT(ISERROR(SEARCH("х!",H57)))</formula>
    </cfRule>
  </conditionalFormatting>
  <conditionalFormatting sqref="H57">
    <cfRule type="containsBlanks" dxfId="6" priority="3">
      <formula>LEN(TRIM(H57))=0</formula>
    </cfRule>
  </conditionalFormatting>
  <conditionalFormatting sqref="H57">
    <cfRule type="containsText" dxfId="5" priority="2" operator="containsText" text="х!">
      <formula>NOT(ISERROR(SEARCH("х!",H57)))</formula>
    </cfRule>
  </conditionalFormatting>
  <conditionalFormatting sqref="H57">
    <cfRule type="containsBlanks" dxfId="4" priority="1">
      <formula>LEN(TRIM(H57))=0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D21" sqref="D21"/>
    </sheetView>
  </sheetViews>
  <sheetFormatPr defaultColWidth="9.140625" defaultRowHeight="15"/>
  <cols>
    <col min="1" max="1" width="6.140625" style="184" customWidth="1"/>
    <col min="2" max="2" width="18.7109375" style="184" customWidth="1"/>
    <col min="3" max="3" width="13.85546875" style="184" customWidth="1"/>
    <col min="4" max="4" width="15.140625" style="184" customWidth="1"/>
    <col min="5" max="10" width="7.7109375" style="184" customWidth="1"/>
    <col min="11" max="11" width="6.42578125" style="184" customWidth="1"/>
    <col min="12" max="12" width="7.7109375" style="184" customWidth="1"/>
    <col min="13" max="15" width="10.7109375" style="184" customWidth="1"/>
    <col min="16" max="16" width="17.28515625" style="184" customWidth="1"/>
    <col min="17" max="17" width="14.28515625" style="184" customWidth="1"/>
    <col min="18" max="18" width="17" style="184" customWidth="1"/>
    <col min="19" max="19" width="7.85546875" style="184" customWidth="1"/>
    <col min="20" max="20" width="8.5703125" style="184" customWidth="1"/>
    <col min="21" max="21" width="11.42578125" style="184" customWidth="1"/>
    <col min="22" max="22" width="12.7109375" style="184" customWidth="1"/>
    <col min="23" max="23" width="12.42578125" style="184" customWidth="1"/>
    <col min="24" max="24" width="12.28515625" style="184" customWidth="1"/>
    <col min="25" max="25" width="13.140625" style="184" customWidth="1"/>
    <col min="26" max="26" width="11" style="184" customWidth="1"/>
    <col min="27" max="27" width="13.42578125" style="184" customWidth="1"/>
    <col min="28" max="28" width="16.140625" style="184" customWidth="1"/>
    <col min="29" max="29" width="18.28515625" style="184" customWidth="1"/>
    <col min="30" max="30" width="11.85546875" style="184" customWidth="1"/>
    <col min="31" max="31" width="17.140625" style="184" customWidth="1"/>
    <col min="32" max="32" width="11.7109375" style="184" customWidth="1"/>
    <col min="33" max="33" width="11.5703125" style="184" customWidth="1"/>
    <col min="34" max="35" width="9.7109375" style="184" customWidth="1"/>
    <col min="36" max="36" width="11.7109375" style="184" customWidth="1"/>
    <col min="37" max="37" width="13.5703125" style="184" customWidth="1"/>
    <col min="38" max="38" width="14.28515625" style="184" customWidth="1"/>
    <col min="39" max="39" width="11.42578125" style="184" customWidth="1"/>
    <col min="40" max="40" width="8.7109375" style="184" customWidth="1"/>
    <col min="41" max="41" width="9.7109375" style="184" customWidth="1"/>
    <col min="42" max="42" width="12.42578125" style="184" customWidth="1"/>
    <col min="43" max="43" width="8" style="184" customWidth="1"/>
    <col min="44" max="44" width="16.7109375" style="184" customWidth="1"/>
    <col min="45" max="45" width="14.7109375" style="184" customWidth="1"/>
    <col min="46" max="46" width="14.85546875" style="184" customWidth="1"/>
    <col min="47" max="47" width="12" style="184" customWidth="1"/>
    <col min="48" max="48" width="14" style="184" customWidth="1"/>
    <col min="49" max="16384" width="9.140625" style="184"/>
  </cols>
  <sheetData>
    <row r="1" spans="1:48" ht="18.75" customHeight="1">
      <c r="A1" s="294" t="str">
        <f>' 1. паспорт местополож'!A1:C1</f>
        <v>Год раскрытия информации: 2019 год</v>
      </c>
      <c r="B1" s="294"/>
      <c r="C1" s="294"/>
      <c r="D1" s="294"/>
      <c r="E1" s="294"/>
      <c r="F1" s="294"/>
      <c r="G1" s="294"/>
      <c r="H1" s="294"/>
      <c r="I1" s="294"/>
      <c r="J1" s="294"/>
      <c r="K1" s="294"/>
      <c r="L1" s="294"/>
      <c r="M1" s="294"/>
      <c r="N1" s="294"/>
      <c r="O1" s="294"/>
      <c r="P1" s="294"/>
      <c r="Q1" s="294"/>
      <c r="R1" s="294"/>
      <c r="S1" s="294"/>
      <c r="T1" s="294"/>
      <c r="U1" s="294"/>
      <c r="V1" s="294"/>
      <c r="W1" s="294"/>
      <c r="X1" s="294"/>
      <c r="Y1" s="294"/>
      <c r="Z1" s="294"/>
      <c r="AA1" s="294"/>
      <c r="AB1" s="294"/>
      <c r="AC1" s="294"/>
      <c r="AD1" s="294"/>
      <c r="AE1" s="294"/>
      <c r="AF1" s="294"/>
      <c r="AG1" s="294"/>
      <c r="AH1" s="294"/>
      <c r="AI1" s="294"/>
      <c r="AJ1" s="294"/>
      <c r="AK1" s="294"/>
      <c r="AL1" s="294"/>
      <c r="AM1" s="294"/>
      <c r="AN1" s="294"/>
      <c r="AO1" s="294"/>
      <c r="AP1" s="294"/>
      <c r="AQ1" s="294"/>
      <c r="AR1" s="294"/>
      <c r="AS1" s="294"/>
      <c r="AT1" s="294"/>
      <c r="AU1" s="294"/>
      <c r="AV1" s="294"/>
    </row>
    <row r="2" spans="1:48" ht="15.75">
      <c r="A2" s="185"/>
      <c r="B2" s="185"/>
      <c r="C2" s="185"/>
      <c r="D2" s="185"/>
      <c r="E2" s="185"/>
      <c r="F2" s="185"/>
      <c r="G2" s="185"/>
      <c r="H2" s="185"/>
      <c r="I2" s="185"/>
      <c r="J2" s="185"/>
      <c r="K2" s="185"/>
      <c r="L2" s="185"/>
      <c r="M2" s="185"/>
      <c r="N2" s="185"/>
      <c r="O2" s="185"/>
      <c r="P2" s="185"/>
      <c r="Q2" s="185"/>
      <c r="R2" s="185"/>
      <c r="S2" s="185"/>
      <c r="T2" s="185"/>
      <c r="U2" s="185"/>
      <c r="V2" s="185"/>
      <c r="W2" s="185"/>
      <c r="X2" s="185"/>
      <c r="Y2" s="185"/>
      <c r="Z2" s="185"/>
      <c r="AA2" s="185"/>
      <c r="AB2" s="185"/>
      <c r="AC2" s="185"/>
      <c r="AD2" s="185"/>
      <c r="AE2" s="185"/>
      <c r="AF2" s="185"/>
      <c r="AG2" s="185"/>
      <c r="AH2" s="185"/>
      <c r="AI2" s="185"/>
      <c r="AJ2" s="185"/>
      <c r="AK2" s="185"/>
      <c r="AL2" s="185"/>
      <c r="AM2" s="185"/>
      <c r="AN2" s="185"/>
      <c r="AO2" s="185"/>
      <c r="AP2" s="185"/>
      <c r="AQ2" s="185"/>
      <c r="AR2" s="185"/>
      <c r="AS2" s="185"/>
      <c r="AT2" s="185"/>
      <c r="AU2" s="185"/>
      <c r="AV2" s="48"/>
    </row>
    <row r="3" spans="1:48" ht="15.75">
      <c r="A3" s="297" t="s">
        <v>9</v>
      </c>
      <c r="B3" s="297"/>
      <c r="C3" s="297"/>
      <c r="D3" s="297"/>
      <c r="E3" s="297"/>
      <c r="F3" s="297"/>
      <c r="G3" s="297"/>
      <c r="H3" s="297"/>
      <c r="I3" s="297"/>
      <c r="J3" s="297"/>
      <c r="K3" s="297"/>
      <c r="L3" s="297"/>
      <c r="M3" s="297"/>
      <c r="N3" s="297"/>
      <c r="O3" s="297"/>
      <c r="P3" s="297"/>
      <c r="Q3" s="297"/>
      <c r="R3" s="297"/>
      <c r="S3" s="297"/>
      <c r="T3" s="297"/>
      <c r="U3" s="297"/>
      <c r="V3" s="297"/>
      <c r="W3" s="297"/>
      <c r="X3" s="297"/>
      <c r="Y3" s="297"/>
      <c r="Z3" s="297"/>
      <c r="AA3" s="297"/>
      <c r="AB3" s="297"/>
      <c r="AC3" s="297"/>
      <c r="AD3" s="297"/>
      <c r="AE3" s="297"/>
      <c r="AF3" s="297"/>
      <c r="AG3" s="297"/>
      <c r="AH3" s="297"/>
      <c r="AI3" s="297"/>
      <c r="AJ3" s="297"/>
      <c r="AK3" s="297"/>
      <c r="AL3" s="297"/>
      <c r="AM3" s="297"/>
      <c r="AN3" s="297"/>
      <c r="AO3" s="297"/>
      <c r="AP3" s="297"/>
      <c r="AQ3" s="297"/>
      <c r="AR3" s="297"/>
      <c r="AS3" s="297"/>
      <c r="AT3" s="297"/>
      <c r="AU3" s="297"/>
      <c r="AV3" s="297"/>
    </row>
    <row r="4" spans="1:48" ht="12" customHeight="1">
      <c r="A4" s="297"/>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c r="AD4" s="297"/>
      <c r="AE4" s="297"/>
      <c r="AF4" s="297"/>
      <c r="AG4" s="297"/>
      <c r="AH4" s="297"/>
      <c r="AI4" s="297"/>
      <c r="AJ4" s="297"/>
      <c r="AK4" s="297"/>
      <c r="AL4" s="297"/>
      <c r="AM4" s="297"/>
      <c r="AN4" s="297"/>
      <c r="AO4" s="297"/>
      <c r="AP4" s="297"/>
      <c r="AQ4" s="297"/>
      <c r="AR4" s="297"/>
      <c r="AS4" s="297"/>
      <c r="AT4" s="297"/>
      <c r="AU4" s="297"/>
      <c r="AV4" s="297"/>
    </row>
    <row r="5" spans="1:48" ht="15.75">
      <c r="A5" s="30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1"/>
      <c r="C5" s="301"/>
      <c r="D5" s="301"/>
      <c r="E5" s="301"/>
      <c r="F5" s="301"/>
      <c r="G5" s="301"/>
      <c r="H5" s="301"/>
      <c r="I5" s="301"/>
      <c r="J5" s="301"/>
      <c r="K5" s="301"/>
      <c r="L5" s="301"/>
      <c r="M5" s="301"/>
      <c r="N5" s="301"/>
      <c r="O5" s="301"/>
      <c r="P5" s="301"/>
      <c r="Q5" s="301"/>
      <c r="R5" s="301"/>
      <c r="S5" s="301"/>
      <c r="T5" s="301"/>
      <c r="U5" s="301"/>
      <c r="V5" s="301"/>
      <c r="W5" s="301"/>
      <c r="X5" s="301"/>
      <c r="Y5" s="301"/>
      <c r="Z5" s="301"/>
      <c r="AA5" s="301"/>
      <c r="AB5" s="301"/>
      <c r="AC5" s="301"/>
      <c r="AD5" s="301"/>
      <c r="AE5" s="301"/>
      <c r="AF5" s="301"/>
      <c r="AG5" s="301"/>
      <c r="AH5" s="301"/>
      <c r="AI5" s="301"/>
      <c r="AJ5" s="301"/>
      <c r="AK5" s="301"/>
      <c r="AL5" s="301"/>
      <c r="AM5" s="301"/>
      <c r="AN5" s="301"/>
      <c r="AO5" s="301"/>
      <c r="AP5" s="301"/>
      <c r="AQ5" s="301"/>
      <c r="AR5" s="301"/>
      <c r="AS5" s="301"/>
      <c r="AT5" s="301"/>
      <c r="AU5" s="301"/>
      <c r="AV5" s="301"/>
    </row>
    <row r="6" spans="1:48" ht="15.75">
      <c r="A6" s="295" t="s">
        <v>8</v>
      </c>
      <c r="B6" s="295"/>
      <c r="C6" s="295"/>
      <c r="D6" s="295"/>
      <c r="E6" s="295"/>
      <c r="F6" s="295"/>
      <c r="G6" s="295"/>
      <c r="H6" s="295"/>
      <c r="I6" s="295"/>
      <c r="J6" s="295"/>
      <c r="K6" s="295"/>
      <c r="L6" s="295"/>
      <c r="M6" s="295"/>
      <c r="N6" s="295"/>
      <c r="O6" s="295"/>
      <c r="P6" s="295"/>
      <c r="Q6" s="295"/>
      <c r="R6" s="295"/>
      <c r="S6" s="295"/>
      <c r="T6" s="295"/>
      <c r="U6" s="295"/>
      <c r="V6" s="295"/>
      <c r="W6" s="295"/>
      <c r="X6" s="295"/>
      <c r="Y6" s="295"/>
      <c r="Z6" s="295"/>
      <c r="AA6" s="295"/>
      <c r="AB6" s="295"/>
      <c r="AC6" s="295"/>
      <c r="AD6" s="295"/>
      <c r="AE6" s="295"/>
      <c r="AF6" s="295"/>
      <c r="AG6" s="295"/>
      <c r="AH6" s="295"/>
      <c r="AI6" s="295"/>
      <c r="AJ6" s="295"/>
      <c r="AK6" s="295"/>
      <c r="AL6" s="295"/>
      <c r="AM6" s="295"/>
      <c r="AN6" s="295"/>
      <c r="AO6" s="295"/>
      <c r="AP6" s="295"/>
      <c r="AQ6" s="295"/>
      <c r="AR6" s="295"/>
      <c r="AS6" s="295"/>
      <c r="AT6" s="295"/>
      <c r="AU6" s="295"/>
      <c r="AV6" s="295"/>
    </row>
    <row r="7" spans="1:48" ht="12" customHeight="1">
      <c r="A7" s="297"/>
      <c r="B7" s="297"/>
      <c r="C7" s="297"/>
      <c r="D7" s="297"/>
      <c r="E7" s="297"/>
      <c r="F7" s="297"/>
      <c r="G7" s="297"/>
      <c r="H7" s="297"/>
      <c r="I7" s="297"/>
      <c r="J7" s="297"/>
      <c r="K7" s="297"/>
      <c r="L7" s="297"/>
      <c r="M7" s="297"/>
      <c r="N7" s="297"/>
      <c r="O7" s="297"/>
      <c r="P7" s="297"/>
      <c r="Q7" s="297"/>
      <c r="R7" s="297"/>
      <c r="S7" s="297"/>
      <c r="T7" s="297"/>
      <c r="U7" s="297"/>
      <c r="V7" s="297"/>
      <c r="W7" s="297"/>
      <c r="X7" s="297"/>
      <c r="Y7" s="297"/>
      <c r="Z7" s="297"/>
      <c r="AA7" s="297"/>
      <c r="AB7" s="297"/>
      <c r="AC7" s="297"/>
      <c r="AD7" s="297"/>
      <c r="AE7" s="297"/>
      <c r="AF7" s="297"/>
      <c r="AG7" s="297"/>
      <c r="AH7" s="297"/>
      <c r="AI7" s="297"/>
      <c r="AJ7" s="297"/>
      <c r="AK7" s="297"/>
      <c r="AL7" s="297"/>
      <c r="AM7" s="297"/>
      <c r="AN7" s="297"/>
      <c r="AO7" s="297"/>
      <c r="AP7" s="297"/>
      <c r="AQ7" s="297"/>
      <c r="AR7" s="297"/>
      <c r="AS7" s="297"/>
      <c r="AT7" s="297"/>
      <c r="AU7" s="297"/>
      <c r="AV7" s="297"/>
    </row>
    <row r="8" spans="1:48" ht="15.75">
      <c r="A8" s="301" t="str">
        <f>' 1. паспорт местополож'!A8:C8</f>
        <v>J_ДВОСТ-389</v>
      </c>
      <c r="B8" s="301"/>
      <c r="C8" s="301"/>
      <c r="D8" s="301"/>
      <c r="E8" s="301"/>
      <c r="F8" s="301"/>
      <c r="G8" s="301"/>
      <c r="H8" s="301"/>
      <c r="I8" s="301"/>
      <c r="J8" s="301"/>
      <c r="K8" s="301"/>
      <c r="L8" s="301"/>
      <c r="M8" s="301"/>
      <c r="N8" s="301"/>
      <c r="O8" s="301"/>
      <c r="P8" s="301"/>
      <c r="Q8" s="301"/>
      <c r="R8" s="301"/>
      <c r="S8" s="301"/>
      <c r="T8" s="301"/>
      <c r="U8" s="301"/>
      <c r="V8" s="301"/>
      <c r="W8" s="301"/>
      <c r="X8" s="301"/>
      <c r="Y8" s="301"/>
      <c r="Z8" s="301"/>
      <c r="AA8" s="301"/>
      <c r="AB8" s="301"/>
      <c r="AC8" s="301"/>
      <c r="AD8" s="301"/>
      <c r="AE8" s="301"/>
      <c r="AF8" s="301"/>
      <c r="AG8" s="301"/>
      <c r="AH8" s="301"/>
      <c r="AI8" s="301"/>
      <c r="AJ8" s="301"/>
      <c r="AK8" s="301"/>
      <c r="AL8" s="301"/>
      <c r="AM8" s="301"/>
      <c r="AN8" s="301"/>
      <c r="AO8" s="301"/>
      <c r="AP8" s="301"/>
      <c r="AQ8" s="301"/>
      <c r="AR8" s="301"/>
      <c r="AS8" s="301"/>
      <c r="AT8" s="301"/>
      <c r="AU8" s="301"/>
      <c r="AV8" s="301"/>
    </row>
    <row r="9" spans="1:48" ht="15.75">
      <c r="A9" s="295" t="s">
        <v>7</v>
      </c>
      <c r="B9" s="295"/>
      <c r="C9" s="295"/>
      <c r="D9" s="295"/>
      <c r="E9" s="295"/>
      <c r="F9" s="295"/>
      <c r="G9" s="295"/>
      <c r="H9" s="295"/>
      <c r="I9" s="295"/>
      <c r="J9" s="295"/>
      <c r="K9" s="295"/>
      <c r="L9" s="295"/>
      <c r="M9" s="295"/>
      <c r="N9" s="295"/>
      <c r="O9" s="295"/>
      <c r="P9" s="295"/>
      <c r="Q9" s="295"/>
      <c r="R9" s="295"/>
      <c r="S9" s="295"/>
      <c r="T9" s="295"/>
      <c r="U9" s="295"/>
      <c r="V9" s="295"/>
      <c r="W9" s="295"/>
      <c r="X9" s="295"/>
      <c r="Y9" s="295"/>
      <c r="Z9" s="295"/>
      <c r="AA9" s="295"/>
      <c r="AB9" s="295"/>
      <c r="AC9" s="295"/>
      <c r="AD9" s="295"/>
      <c r="AE9" s="295"/>
      <c r="AF9" s="295"/>
      <c r="AG9" s="295"/>
      <c r="AH9" s="295"/>
      <c r="AI9" s="295"/>
      <c r="AJ9" s="295"/>
      <c r="AK9" s="295"/>
      <c r="AL9" s="295"/>
      <c r="AM9" s="295"/>
      <c r="AN9" s="295"/>
      <c r="AO9" s="295"/>
      <c r="AP9" s="295"/>
      <c r="AQ9" s="295"/>
      <c r="AR9" s="295"/>
      <c r="AS9" s="295"/>
      <c r="AT9" s="295"/>
      <c r="AU9" s="295"/>
      <c r="AV9" s="295"/>
    </row>
    <row r="10" spans="1:48" ht="12.75" customHeight="1">
      <c r="A10" s="308"/>
      <c r="B10" s="308"/>
      <c r="C10" s="308"/>
      <c r="D10" s="308"/>
      <c r="E10" s="308"/>
      <c r="F10" s="308"/>
      <c r="G10" s="308"/>
      <c r="H10" s="308"/>
      <c r="I10" s="308"/>
      <c r="J10" s="308"/>
      <c r="K10" s="308"/>
      <c r="L10" s="308"/>
      <c r="M10" s="308"/>
      <c r="N10" s="308"/>
      <c r="O10" s="308"/>
      <c r="P10" s="308"/>
      <c r="Q10" s="308"/>
      <c r="R10" s="308"/>
      <c r="S10" s="308"/>
      <c r="T10" s="308"/>
      <c r="U10" s="308"/>
      <c r="V10" s="308"/>
      <c r="W10" s="308"/>
      <c r="X10" s="308"/>
      <c r="Y10" s="308"/>
      <c r="Z10" s="308"/>
      <c r="AA10" s="308"/>
      <c r="AB10" s="308"/>
      <c r="AC10" s="308"/>
      <c r="AD10" s="308"/>
      <c r="AE10" s="308"/>
      <c r="AF10" s="308"/>
      <c r="AG10" s="308"/>
      <c r="AH10" s="308"/>
      <c r="AI10" s="308"/>
      <c r="AJ10" s="308"/>
      <c r="AK10" s="308"/>
      <c r="AL10" s="308"/>
      <c r="AM10" s="308"/>
      <c r="AN10" s="308"/>
      <c r="AO10" s="308"/>
      <c r="AP10" s="308"/>
      <c r="AQ10" s="308"/>
      <c r="AR10" s="308"/>
      <c r="AS10" s="308"/>
      <c r="AT10" s="308"/>
      <c r="AU10" s="308"/>
      <c r="AV10" s="308"/>
    </row>
    <row r="11" spans="1:48" ht="15.75">
      <c r="A11" s="301" t="str">
        <f>' 1. паспорт местополож'!A11:C11</f>
        <v xml:space="preserve">Техническое перевооружение объекта "Оборудование ТП-31 ул. Сигнальная" г. Хабаровск </v>
      </c>
      <c r="B11" s="301"/>
      <c r="C11" s="301"/>
      <c r="D11" s="301"/>
      <c r="E11" s="301"/>
      <c r="F11" s="301"/>
      <c r="G11" s="301"/>
      <c r="H11" s="301"/>
      <c r="I11" s="301"/>
      <c r="J11" s="301"/>
      <c r="K11" s="301"/>
      <c r="L11" s="301"/>
      <c r="M11" s="301"/>
      <c r="N11" s="301"/>
      <c r="O11" s="301"/>
      <c r="P11" s="301"/>
      <c r="Q11" s="301"/>
      <c r="R11" s="301"/>
      <c r="S11" s="301"/>
      <c r="T11" s="301"/>
      <c r="U11" s="301"/>
      <c r="V11" s="301"/>
      <c r="W11" s="301"/>
      <c r="X11" s="301"/>
      <c r="Y11" s="301"/>
      <c r="Z11" s="301"/>
      <c r="AA11" s="301"/>
      <c r="AB11" s="301"/>
      <c r="AC11" s="301"/>
      <c r="AD11" s="301"/>
      <c r="AE11" s="301"/>
      <c r="AF11" s="301"/>
      <c r="AG11" s="301"/>
      <c r="AH11" s="301"/>
      <c r="AI11" s="301"/>
      <c r="AJ11" s="301"/>
      <c r="AK11" s="301"/>
      <c r="AL11" s="301"/>
      <c r="AM11" s="301"/>
      <c r="AN11" s="301"/>
      <c r="AO11" s="301"/>
      <c r="AP11" s="301"/>
      <c r="AQ11" s="301"/>
      <c r="AR11" s="301"/>
      <c r="AS11" s="301"/>
      <c r="AT11" s="301"/>
      <c r="AU11" s="301"/>
      <c r="AV11" s="301"/>
    </row>
    <row r="12" spans="1:48" ht="15.75">
      <c r="A12" s="295" t="s">
        <v>5</v>
      </c>
      <c r="B12" s="295"/>
      <c r="C12" s="295"/>
      <c r="D12" s="295"/>
      <c r="E12" s="295"/>
      <c r="F12" s="295"/>
      <c r="G12" s="295"/>
      <c r="H12" s="295"/>
      <c r="I12" s="295"/>
      <c r="J12" s="295"/>
      <c r="K12" s="295"/>
      <c r="L12" s="295"/>
      <c r="M12" s="295"/>
      <c r="N12" s="295"/>
      <c r="O12" s="295"/>
      <c r="P12" s="295"/>
      <c r="Q12" s="295"/>
      <c r="R12" s="295"/>
      <c r="S12" s="295"/>
      <c r="T12" s="295"/>
      <c r="U12" s="295"/>
      <c r="V12" s="295"/>
      <c r="W12" s="295"/>
      <c r="X12" s="295"/>
      <c r="Y12" s="295"/>
      <c r="Z12" s="295"/>
      <c r="AA12" s="295"/>
      <c r="AB12" s="295"/>
      <c r="AC12" s="295"/>
      <c r="AD12" s="295"/>
      <c r="AE12" s="295"/>
      <c r="AF12" s="295"/>
      <c r="AG12" s="295"/>
      <c r="AH12" s="295"/>
      <c r="AI12" s="295"/>
      <c r="AJ12" s="295"/>
      <c r="AK12" s="295"/>
      <c r="AL12" s="295"/>
      <c r="AM12" s="295"/>
      <c r="AN12" s="295"/>
      <c r="AO12" s="295"/>
      <c r="AP12" s="295"/>
      <c r="AQ12" s="295"/>
      <c r="AR12" s="295"/>
      <c r="AS12" s="295"/>
      <c r="AT12" s="295"/>
      <c r="AU12" s="295"/>
      <c r="AV12" s="295"/>
    </row>
    <row r="13" spans="1:48" ht="15.75">
      <c r="A13" s="328"/>
      <c r="B13" s="328"/>
      <c r="C13" s="328"/>
      <c r="D13" s="328"/>
      <c r="E13" s="328"/>
      <c r="F13" s="328"/>
      <c r="G13" s="328"/>
      <c r="H13" s="328"/>
      <c r="I13" s="328"/>
      <c r="J13" s="328"/>
      <c r="K13" s="328"/>
      <c r="L13" s="328"/>
      <c r="M13" s="328"/>
      <c r="N13" s="328"/>
      <c r="O13" s="328"/>
      <c r="P13" s="328"/>
      <c r="Q13" s="328"/>
      <c r="R13" s="328"/>
      <c r="S13" s="328"/>
      <c r="T13" s="328"/>
      <c r="U13" s="328"/>
      <c r="V13" s="328"/>
      <c r="W13" s="328"/>
      <c r="X13" s="328"/>
      <c r="Y13" s="328"/>
      <c r="Z13" s="328"/>
      <c r="AA13" s="328"/>
      <c r="AB13" s="328"/>
      <c r="AC13" s="328"/>
      <c r="AD13" s="328"/>
      <c r="AE13" s="328"/>
      <c r="AF13" s="328"/>
      <c r="AG13" s="328"/>
      <c r="AH13" s="328"/>
      <c r="AI13" s="328"/>
      <c r="AJ13" s="328"/>
      <c r="AK13" s="328"/>
      <c r="AL13" s="328"/>
      <c r="AM13" s="328"/>
      <c r="AN13" s="328"/>
      <c r="AO13" s="328"/>
      <c r="AP13" s="328"/>
      <c r="AQ13" s="328"/>
      <c r="AR13" s="328"/>
      <c r="AS13" s="328"/>
      <c r="AT13" s="328"/>
      <c r="AU13" s="328"/>
      <c r="AV13" s="328"/>
    </row>
    <row r="14" spans="1:48" ht="14.25" customHeight="1">
      <c r="A14" s="328"/>
      <c r="B14" s="328"/>
      <c r="C14" s="328"/>
      <c r="D14" s="328"/>
      <c r="E14" s="328"/>
      <c r="F14" s="328"/>
      <c r="G14" s="328"/>
      <c r="H14" s="328"/>
      <c r="I14" s="328"/>
      <c r="J14" s="328"/>
      <c r="K14" s="328"/>
      <c r="L14" s="328"/>
      <c r="M14" s="328"/>
      <c r="N14" s="328"/>
      <c r="O14" s="328"/>
      <c r="P14" s="328"/>
      <c r="Q14" s="328"/>
      <c r="R14" s="328"/>
      <c r="S14" s="328"/>
      <c r="T14" s="328"/>
      <c r="U14" s="328"/>
      <c r="V14" s="328"/>
      <c r="W14" s="328"/>
      <c r="X14" s="328"/>
      <c r="Y14" s="328"/>
      <c r="Z14" s="328"/>
      <c r="AA14" s="328"/>
      <c r="AB14" s="328"/>
      <c r="AC14" s="328"/>
      <c r="AD14" s="328"/>
      <c r="AE14" s="328"/>
      <c r="AF14" s="328"/>
      <c r="AG14" s="328"/>
      <c r="AH14" s="328"/>
      <c r="AI14" s="328"/>
      <c r="AJ14" s="328"/>
      <c r="AK14" s="328"/>
      <c r="AL14" s="328"/>
      <c r="AM14" s="328"/>
      <c r="AN14" s="328"/>
      <c r="AO14" s="328"/>
      <c r="AP14" s="328"/>
      <c r="AQ14" s="328"/>
      <c r="AR14" s="328"/>
      <c r="AS14" s="328"/>
      <c r="AT14" s="328"/>
      <c r="AU14" s="328"/>
      <c r="AV14" s="328"/>
    </row>
    <row r="15" spans="1:48" ht="15.75">
      <c r="A15" s="328"/>
      <c r="B15" s="328"/>
      <c r="C15" s="328"/>
      <c r="D15" s="328"/>
      <c r="E15" s="328"/>
      <c r="F15" s="328"/>
      <c r="G15" s="328"/>
      <c r="H15" s="328"/>
      <c r="I15" s="328"/>
      <c r="J15" s="328"/>
      <c r="K15" s="328"/>
      <c r="L15" s="328"/>
      <c r="M15" s="328"/>
      <c r="N15" s="328"/>
      <c r="O15" s="328"/>
      <c r="P15" s="328"/>
      <c r="Q15" s="328"/>
      <c r="R15" s="328"/>
      <c r="S15" s="328"/>
      <c r="T15" s="328"/>
      <c r="U15" s="328"/>
      <c r="V15" s="328"/>
      <c r="W15" s="328"/>
      <c r="X15" s="328"/>
      <c r="Y15" s="328"/>
      <c r="Z15" s="328"/>
      <c r="AA15" s="328"/>
      <c r="AB15" s="328"/>
      <c r="AC15" s="328"/>
      <c r="AD15" s="328"/>
      <c r="AE15" s="328"/>
      <c r="AF15" s="328"/>
      <c r="AG15" s="328"/>
      <c r="AH15" s="328"/>
      <c r="AI15" s="328"/>
      <c r="AJ15" s="328"/>
      <c r="AK15" s="328"/>
      <c r="AL15" s="328"/>
      <c r="AM15" s="328"/>
      <c r="AN15" s="328"/>
      <c r="AO15" s="328"/>
      <c r="AP15" s="328"/>
      <c r="AQ15" s="328"/>
      <c r="AR15" s="328"/>
      <c r="AS15" s="328"/>
      <c r="AT15" s="328"/>
      <c r="AU15" s="328"/>
      <c r="AV15" s="328"/>
    </row>
    <row r="16" spans="1:48" s="186" customFormat="1" ht="34.5" customHeight="1">
      <c r="A16" s="385" t="s">
        <v>320</v>
      </c>
      <c r="B16" s="385"/>
      <c r="C16" s="385"/>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385"/>
      <c r="AB16" s="385"/>
      <c r="AC16" s="385"/>
      <c r="AD16" s="385"/>
      <c r="AE16" s="385"/>
      <c r="AF16" s="385"/>
      <c r="AG16" s="385"/>
      <c r="AH16" s="385"/>
      <c r="AI16" s="385"/>
      <c r="AJ16" s="385"/>
      <c r="AK16" s="385"/>
      <c r="AL16" s="385"/>
      <c r="AM16" s="385"/>
      <c r="AN16" s="385"/>
      <c r="AO16" s="385"/>
      <c r="AP16" s="385"/>
      <c r="AQ16" s="385"/>
      <c r="AR16" s="385"/>
      <c r="AS16" s="385"/>
      <c r="AT16" s="385"/>
      <c r="AU16" s="385"/>
      <c r="AV16" s="385"/>
    </row>
    <row r="17" spans="1:55" s="187" customFormat="1" ht="140.25" customHeight="1">
      <c r="A17" s="380" t="s">
        <v>321</v>
      </c>
      <c r="B17" s="387" t="s">
        <v>322</v>
      </c>
      <c r="C17" s="380" t="s">
        <v>323</v>
      </c>
      <c r="D17" s="380" t="s">
        <v>324</v>
      </c>
      <c r="E17" s="390" t="s">
        <v>325</v>
      </c>
      <c r="F17" s="391"/>
      <c r="G17" s="391"/>
      <c r="H17" s="391"/>
      <c r="I17" s="391"/>
      <c r="J17" s="391"/>
      <c r="K17" s="391"/>
      <c r="L17" s="392"/>
      <c r="M17" s="380" t="s">
        <v>326</v>
      </c>
      <c r="N17" s="380" t="s">
        <v>327</v>
      </c>
      <c r="O17" s="380" t="s">
        <v>328</v>
      </c>
      <c r="P17" s="379" t="s">
        <v>329</v>
      </c>
      <c r="Q17" s="379" t="s">
        <v>330</v>
      </c>
      <c r="R17" s="379" t="s">
        <v>331</v>
      </c>
      <c r="S17" s="379" t="s">
        <v>332</v>
      </c>
      <c r="T17" s="379"/>
      <c r="U17" s="379" t="s">
        <v>333</v>
      </c>
      <c r="V17" s="379" t="s">
        <v>334</v>
      </c>
      <c r="W17" s="379" t="s">
        <v>335</v>
      </c>
      <c r="X17" s="379" t="s">
        <v>336</v>
      </c>
      <c r="Y17" s="379" t="s">
        <v>337</v>
      </c>
      <c r="Z17" s="382" t="s">
        <v>338</v>
      </c>
      <c r="AA17" s="379" t="s">
        <v>339</v>
      </c>
      <c r="AB17" s="379" t="s">
        <v>340</v>
      </c>
      <c r="AC17" s="379" t="s">
        <v>341</v>
      </c>
      <c r="AD17" s="379" t="s">
        <v>342</v>
      </c>
      <c r="AE17" s="379" t="s">
        <v>343</v>
      </c>
      <c r="AF17" s="379" t="s">
        <v>344</v>
      </c>
      <c r="AG17" s="379"/>
      <c r="AH17" s="379"/>
      <c r="AI17" s="379"/>
      <c r="AJ17" s="379"/>
      <c r="AK17" s="379"/>
      <c r="AL17" s="379" t="s">
        <v>345</v>
      </c>
      <c r="AM17" s="379"/>
      <c r="AN17" s="379"/>
      <c r="AO17" s="379"/>
      <c r="AP17" s="379" t="s">
        <v>346</v>
      </c>
      <c r="AQ17" s="379"/>
      <c r="AR17" s="379" t="s">
        <v>347</v>
      </c>
      <c r="AS17" s="379" t="s">
        <v>348</v>
      </c>
      <c r="AT17" s="379" t="s">
        <v>349</v>
      </c>
      <c r="AU17" s="379" t="s">
        <v>350</v>
      </c>
      <c r="AV17" s="379" t="s">
        <v>351</v>
      </c>
    </row>
    <row r="18" spans="1:55" s="187" customFormat="1" ht="19.5">
      <c r="A18" s="386"/>
      <c r="B18" s="388"/>
      <c r="C18" s="386"/>
      <c r="D18" s="386"/>
      <c r="E18" s="380" t="s">
        <v>352</v>
      </c>
      <c r="F18" s="375" t="s">
        <v>304</v>
      </c>
      <c r="G18" s="375" t="s">
        <v>306</v>
      </c>
      <c r="H18" s="375" t="s">
        <v>308</v>
      </c>
      <c r="I18" s="373" t="s">
        <v>353</v>
      </c>
      <c r="J18" s="373" t="s">
        <v>354</v>
      </c>
      <c r="K18" s="373" t="s">
        <v>355</v>
      </c>
      <c r="L18" s="375" t="s">
        <v>34</v>
      </c>
      <c r="M18" s="386"/>
      <c r="N18" s="386"/>
      <c r="O18" s="386"/>
      <c r="P18" s="379"/>
      <c r="Q18" s="379"/>
      <c r="R18" s="379"/>
      <c r="S18" s="377" t="s">
        <v>1</v>
      </c>
      <c r="T18" s="377" t="s">
        <v>356</v>
      </c>
      <c r="U18" s="379"/>
      <c r="V18" s="379"/>
      <c r="W18" s="379"/>
      <c r="X18" s="379"/>
      <c r="Y18" s="379"/>
      <c r="Z18" s="379"/>
      <c r="AA18" s="379"/>
      <c r="AB18" s="379"/>
      <c r="AC18" s="379"/>
      <c r="AD18" s="379"/>
      <c r="AE18" s="379"/>
      <c r="AF18" s="379" t="s">
        <v>357</v>
      </c>
      <c r="AG18" s="379"/>
      <c r="AH18" s="379" t="s">
        <v>358</v>
      </c>
      <c r="AI18" s="379"/>
      <c r="AJ18" s="380" t="s">
        <v>359</v>
      </c>
      <c r="AK18" s="380" t="s">
        <v>360</v>
      </c>
      <c r="AL18" s="380" t="s">
        <v>361</v>
      </c>
      <c r="AM18" s="380" t="s">
        <v>362</v>
      </c>
      <c r="AN18" s="380" t="s">
        <v>363</v>
      </c>
      <c r="AO18" s="380" t="s">
        <v>364</v>
      </c>
      <c r="AP18" s="380" t="s">
        <v>365</v>
      </c>
      <c r="AQ18" s="383" t="s">
        <v>356</v>
      </c>
      <c r="AR18" s="379"/>
      <c r="AS18" s="379"/>
      <c r="AT18" s="379"/>
      <c r="AU18" s="379"/>
      <c r="AV18" s="379"/>
    </row>
    <row r="19" spans="1:55" s="187" customFormat="1" ht="78">
      <c r="A19" s="381"/>
      <c r="B19" s="389"/>
      <c r="C19" s="381"/>
      <c r="D19" s="381"/>
      <c r="E19" s="381"/>
      <c r="F19" s="376"/>
      <c r="G19" s="376"/>
      <c r="H19" s="376"/>
      <c r="I19" s="374"/>
      <c r="J19" s="374"/>
      <c r="K19" s="374"/>
      <c r="L19" s="376"/>
      <c r="M19" s="381"/>
      <c r="N19" s="381"/>
      <c r="O19" s="381"/>
      <c r="P19" s="379"/>
      <c r="Q19" s="379"/>
      <c r="R19" s="379"/>
      <c r="S19" s="378"/>
      <c r="T19" s="378"/>
      <c r="U19" s="379"/>
      <c r="V19" s="379"/>
      <c r="W19" s="379"/>
      <c r="X19" s="379"/>
      <c r="Y19" s="379"/>
      <c r="Z19" s="379"/>
      <c r="AA19" s="379"/>
      <c r="AB19" s="379"/>
      <c r="AC19" s="379"/>
      <c r="AD19" s="379"/>
      <c r="AE19" s="379"/>
      <c r="AF19" s="188" t="s">
        <v>366</v>
      </c>
      <c r="AG19" s="188" t="s">
        <v>367</v>
      </c>
      <c r="AH19" s="189" t="s">
        <v>1</v>
      </c>
      <c r="AI19" s="189" t="s">
        <v>356</v>
      </c>
      <c r="AJ19" s="381"/>
      <c r="AK19" s="381"/>
      <c r="AL19" s="381"/>
      <c r="AM19" s="381"/>
      <c r="AN19" s="381"/>
      <c r="AO19" s="381"/>
      <c r="AP19" s="381"/>
      <c r="AQ19" s="384"/>
      <c r="AR19" s="379"/>
      <c r="AS19" s="379"/>
      <c r="AT19" s="379"/>
      <c r="AU19" s="379"/>
      <c r="AV19" s="379"/>
    </row>
    <row r="20" spans="1:55" s="191" customFormat="1" ht="11.25">
      <c r="A20" s="190">
        <v>1</v>
      </c>
      <c r="B20" s="190">
        <v>2</v>
      </c>
      <c r="C20" s="190">
        <v>4</v>
      </c>
      <c r="D20" s="190">
        <v>5</v>
      </c>
      <c r="E20" s="190">
        <v>6</v>
      </c>
      <c r="F20" s="190">
        <f>E20+1</f>
        <v>7</v>
      </c>
      <c r="G20" s="190">
        <f t="shared" ref="G20:AV20" si="0">F20+1</f>
        <v>8</v>
      </c>
      <c r="H20" s="190">
        <f t="shared" si="0"/>
        <v>9</v>
      </c>
      <c r="I20" s="190">
        <f t="shared" si="0"/>
        <v>10</v>
      </c>
      <c r="J20" s="190">
        <f t="shared" si="0"/>
        <v>11</v>
      </c>
      <c r="K20" s="190">
        <f t="shared" si="0"/>
        <v>12</v>
      </c>
      <c r="L20" s="190">
        <f t="shared" si="0"/>
        <v>13</v>
      </c>
      <c r="M20" s="190">
        <f t="shared" si="0"/>
        <v>14</v>
      </c>
      <c r="N20" s="190">
        <f t="shared" si="0"/>
        <v>15</v>
      </c>
      <c r="O20" s="190">
        <f t="shared" si="0"/>
        <v>16</v>
      </c>
      <c r="P20" s="190">
        <f t="shared" si="0"/>
        <v>17</v>
      </c>
      <c r="Q20" s="190">
        <f t="shared" si="0"/>
        <v>18</v>
      </c>
      <c r="R20" s="190">
        <f t="shared" si="0"/>
        <v>19</v>
      </c>
      <c r="S20" s="190">
        <f t="shared" si="0"/>
        <v>20</v>
      </c>
      <c r="T20" s="190">
        <f t="shared" si="0"/>
        <v>21</v>
      </c>
      <c r="U20" s="190">
        <f t="shared" si="0"/>
        <v>22</v>
      </c>
      <c r="V20" s="190">
        <f t="shared" si="0"/>
        <v>23</v>
      </c>
      <c r="W20" s="190">
        <f t="shared" si="0"/>
        <v>24</v>
      </c>
      <c r="X20" s="190">
        <f t="shared" si="0"/>
        <v>25</v>
      </c>
      <c r="Y20" s="190">
        <f t="shared" si="0"/>
        <v>26</v>
      </c>
      <c r="Z20" s="190">
        <f t="shared" si="0"/>
        <v>27</v>
      </c>
      <c r="AA20" s="190">
        <f t="shared" si="0"/>
        <v>28</v>
      </c>
      <c r="AB20" s="190">
        <f t="shared" si="0"/>
        <v>29</v>
      </c>
      <c r="AC20" s="190">
        <f t="shared" si="0"/>
        <v>30</v>
      </c>
      <c r="AD20" s="190">
        <f t="shared" si="0"/>
        <v>31</v>
      </c>
      <c r="AE20" s="190">
        <f t="shared" si="0"/>
        <v>32</v>
      </c>
      <c r="AF20" s="190">
        <f t="shared" si="0"/>
        <v>33</v>
      </c>
      <c r="AG20" s="190">
        <f t="shared" si="0"/>
        <v>34</v>
      </c>
      <c r="AH20" s="190">
        <f t="shared" si="0"/>
        <v>35</v>
      </c>
      <c r="AI20" s="190">
        <f t="shared" si="0"/>
        <v>36</v>
      </c>
      <c r="AJ20" s="190">
        <f t="shared" si="0"/>
        <v>37</v>
      </c>
      <c r="AK20" s="190">
        <f t="shared" si="0"/>
        <v>38</v>
      </c>
      <c r="AL20" s="190">
        <f t="shared" si="0"/>
        <v>39</v>
      </c>
      <c r="AM20" s="190">
        <f t="shared" si="0"/>
        <v>40</v>
      </c>
      <c r="AN20" s="190">
        <f t="shared" si="0"/>
        <v>41</v>
      </c>
      <c r="AO20" s="190">
        <f t="shared" si="0"/>
        <v>42</v>
      </c>
      <c r="AP20" s="190">
        <f t="shared" si="0"/>
        <v>43</v>
      </c>
      <c r="AQ20" s="190">
        <f t="shared" si="0"/>
        <v>44</v>
      </c>
      <c r="AR20" s="190">
        <f t="shared" si="0"/>
        <v>45</v>
      </c>
      <c r="AS20" s="190">
        <f t="shared" si="0"/>
        <v>46</v>
      </c>
      <c r="AT20" s="190">
        <f t="shared" si="0"/>
        <v>47</v>
      </c>
      <c r="AU20" s="190">
        <f t="shared" si="0"/>
        <v>48</v>
      </c>
      <c r="AV20" s="190">
        <f t="shared" si="0"/>
        <v>49</v>
      </c>
    </row>
    <row r="21" spans="1:55" s="198" customFormat="1" ht="35.25" customHeight="1">
      <c r="A21" s="192" t="s">
        <v>244</v>
      </c>
      <c r="B21" s="193" t="s">
        <v>244</v>
      </c>
      <c r="C21" s="194" t="s">
        <v>244</v>
      </c>
      <c r="D21" s="192" t="s">
        <v>244</v>
      </c>
      <c r="E21" s="192" t="s">
        <v>244</v>
      </c>
      <c r="F21" s="192" t="s">
        <v>244</v>
      </c>
      <c r="G21" s="192" t="s">
        <v>244</v>
      </c>
      <c r="H21" s="192" t="s">
        <v>244</v>
      </c>
      <c r="I21" s="192" t="s">
        <v>244</v>
      </c>
      <c r="J21" s="192" t="s">
        <v>244</v>
      </c>
      <c r="K21" s="192" t="s">
        <v>244</v>
      </c>
      <c r="L21" s="192" t="s">
        <v>244</v>
      </c>
      <c r="M21" s="194" t="s">
        <v>244</v>
      </c>
      <c r="N21" s="194" t="s">
        <v>244</v>
      </c>
      <c r="O21" s="194" t="s">
        <v>244</v>
      </c>
      <c r="P21" s="195" t="s">
        <v>244</v>
      </c>
      <c r="Q21" s="194" t="s">
        <v>244</v>
      </c>
      <c r="R21" s="195" t="s">
        <v>244</v>
      </c>
      <c r="S21" s="194" t="s">
        <v>244</v>
      </c>
      <c r="T21" s="194" t="s">
        <v>244</v>
      </c>
      <c r="U21" s="192" t="s">
        <v>244</v>
      </c>
      <c r="V21" s="192" t="s">
        <v>244</v>
      </c>
      <c r="W21" s="194" t="s">
        <v>244</v>
      </c>
      <c r="X21" s="195" t="s">
        <v>244</v>
      </c>
      <c r="Y21" s="194" t="s">
        <v>244</v>
      </c>
      <c r="Z21" s="196" t="s">
        <v>244</v>
      </c>
      <c r="AA21" s="195" t="s">
        <v>244</v>
      </c>
      <c r="AB21" s="195" t="s">
        <v>244</v>
      </c>
      <c r="AC21" s="195" t="s">
        <v>244</v>
      </c>
      <c r="AD21" s="195" t="s">
        <v>244</v>
      </c>
      <c r="AE21" s="195" t="s">
        <v>244</v>
      </c>
      <c r="AF21" s="192" t="s">
        <v>244</v>
      </c>
      <c r="AG21" s="194" t="s">
        <v>244</v>
      </c>
      <c r="AH21" s="196" t="s">
        <v>244</v>
      </c>
      <c r="AI21" s="196" t="s">
        <v>244</v>
      </c>
      <c r="AJ21" s="196" t="s">
        <v>244</v>
      </c>
      <c r="AK21" s="196" t="s">
        <v>244</v>
      </c>
      <c r="AL21" s="194" t="s">
        <v>244</v>
      </c>
      <c r="AM21" s="194" t="s">
        <v>244</v>
      </c>
      <c r="AN21" s="196" t="s">
        <v>244</v>
      </c>
      <c r="AO21" s="194" t="s">
        <v>244</v>
      </c>
      <c r="AP21" s="196" t="s">
        <v>244</v>
      </c>
      <c r="AQ21" s="196" t="s">
        <v>244</v>
      </c>
      <c r="AR21" s="196" t="s">
        <v>244</v>
      </c>
      <c r="AS21" s="196" t="s">
        <v>244</v>
      </c>
      <c r="AT21" s="196" t="s">
        <v>244</v>
      </c>
      <c r="AU21" s="194" t="s">
        <v>244</v>
      </c>
      <c r="AV21" s="194" t="s">
        <v>244</v>
      </c>
      <c r="AW21" s="197"/>
      <c r="AX21" s="197"/>
      <c r="AY21" s="197"/>
      <c r="AZ21" s="197"/>
      <c r="BA21" s="197"/>
      <c r="BB21" s="197"/>
      <c r="BC21" s="197"/>
    </row>
    <row r="22" spans="1:55" s="201" customFormat="1" ht="26.25" customHeight="1">
      <c r="A22" s="199"/>
      <c r="B22" s="200"/>
      <c r="C22" s="371"/>
      <c r="D22" s="371"/>
      <c r="E22" s="371"/>
      <c r="F22" s="371"/>
      <c r="G22" s="371"/>
      <c r="H22" s="371"/>
      <c r="I22" s="371"/>
      <c r="J22" s="371"/>
      <c r="K22" s="371"/>
      <c r="L22" s="371"/>
      <c r="M22" s="371"/>
      <c r="N22" s="371"/>
      <c r="O22" s="371"/>
      <c r="P22" s="371"/>
      <c r="Q22" s="371"/>
      <c r="R22" s="371"/>
      <c r="S22" s="371"/>
      <c r="T22" s="371"/>
      <c r="U22" s="371"/>
      <c r="V22" s="371"/>
      <c r="W22" s="371"/>
      <c r="X22" s="371"/>
      <c r="Y22" s="371"/>
      <c r="Z22" s="371"/>
      <c r="AA22" s="371"/>
      <c r="AB22" s="371"/>
      <c r="AC22" s="371"/>
      <c r="AD22" s="371"/>
      <c r="AE22" s="371"/>
      <c r="AF22" s="371"/>
      <c r="AG22" s="371"/>
      <c r="AH22" s="371"/>
      <c r="AI22" s="371"/>
      <c r="AJ22" s="371"/>
      <c r="AK22" s="371"/>
      <c r="AL22" s="372"/>
      <c r="AM22" s="372"/>
      <c r="AN22" s="372"/>
      <c r="AO22" s="372"/>
      <c r="AP22" s="372"/>
      <c r="AQ22" s="372"/>
      <c r="AR22" s="372"/>
      <c r="AS22" s="372"/>
      <c r="AT22" s="372"/>
      <c r="AU22" s="372"/>
      <c r="AV22" s="372"/>
      <c r="AW22" s="199"/>
      <c r="AX22" s="199"/>
      <c r="AY22" s="199"/>
      <c r="AZ22" s="199"/>
      <c r="BA22" s="199"/>
      <c r="BB22" s="199"/>
      <c r="BC22" s="199"/>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view="pageBreakPreview" topLeftCell="A3" zoomScale="70" zoomScaleNormal="90" zoomScaleSheetLayoutView="70" workbookViewId="0">
      <selection activeCell="B32" sqref="B32"/>
    </sheetView>
  </sheetViews>
  <sheetFormatPr defaultRowHeight="15.75"/>
  <cols>
    <col min="1" max="1" width="87.140625" style="212" customWidth="1"/>
    <col min="2" max="2" width="83.28515625" style="212" customWidth="1"/>
    <col min="3" max="3" width="66.140625" style="212" customWidth="1"/>
    <col min="4" max="257" width="9.140625" style="203"/>
    <col min="258" max="259" width="66.140625" style="203" customWidth="1"/>
    <col min="260" max="513" width="9.140625" style="203"/>
    <col min="514" max="515" width="66.140625" style="203" customWidth="1"/>
    <col min="516" max="769" width="9.140625" style="203"/>
    <col min="770" max="771" width="66.140625" style="203" customWidth="1"/>
    <col min="772" max="1025" width="9.140625" style="203"/>
    <col min="1026" max="1027" width="66.140625" style="203" customWidth="1"/>
    <col min="1028" max="1281" width="9.140625" style="203"/>
    <col min="1282" max="1283" width="66.140625" style="203" customWidth="1"/>
    <col min="1284" max="1537" width="9.140625" style="203"/>
    <col min="1538" max="1539" width="66.140625" style="203" customWidth="1"/>
    <col min="1540" max="1793" width="9.140625" style="203"/>
    <col min="1794" max="1795" width="66.140625" style="203" customWidth="1"/>
    <col min="1796" max="2049" width="9.140625" style="203"/>
    <col min="2050" max="2051" width="66.140625" style="203" customWidth="1"/>
    <col min="2052" max="2305" width="9.140625" style="203"/>
    <col min="2306" max="2307" width="66.140625" style="203" customWidth="1"/>
    <col min="2308" max="2561" width="9.140625" style="203"/>
    <col min="2562" max="2563" width="66.140625" style="203" customWidth="1"/>
    <col min="2564" max="2817" width="9.140625" style="203"/>
    <col min="2818" max="2819" width="66.140625" style="203" customWidth="1"/>
    <col min="2820" max="3073" width="9.140625" style="203"/>
    <col min="3074" max="3075" width="66.140625" style="203" customWidth="1"/>
    <col min="3076" max="3329" width="9.140625" style="203"/>
    <col min="3330" max="3331" width="66.140625" style="203" customWidth="1"/>
    <col min="3332" max="3585" width="9.140625" style="203"/>
    <col min="3586" max="3587" width="66.140625" style="203" customWidth="1"/>
    <col min="3588" max="3841" width="9.140625" style="203"/>
    <col min="3842" max="3843" width="66.140625" style="203" customWidth="1"/>
    <col min="3844" max="4097" width="9.140625" style="203"/>
    <col min="4098" max="4099" width="66.140625" style="203" customWidth="1"/>
    <col min="4100" max="4353" width="9.140625" style="203"/>
    <col min="4354" max="4355" width="66.140625" style="203" customWidth="1"/>
    <col min="4356" max="4609" width="9.140625" style="203"/>
    <col min="4610" max="4611" width="66.140625" style="203" customWidth="1"/>
    <col min="4612" max="4865" width="9.140625" style="203"/>
    <col min="4866" max="4867" width="66.140625" style="203" customWidth="1"/>
    <col min="4868" max="5121" width="9.140625" style="203"/>
    <col min="5122" max="5123" width="66.140625" style="203" customWidth="1"/>
    <col min="5124" max="5377" width="9.140625" style="203"/>
    <col min="5378" max="5379" width="66.140625" style="203" customWidth="1"/>
    <col min="5380" max="5633" width="9.140625" style="203"/>
    <col min="5634" max="5635" width="66.140625" style="203" customWidth="1"/>
    <col min="5636" max="5889" width="9.140625" style="203"/>
    <col min="5890" max="5891" width="66.140625" style="203" customWidth="1"/>
    <col min="5892" max="6145" width="9.140625" style="203"/>
    <col min="6146" max="6147" width="66.140625" style="203" customWidth="1"/>
    <col min="6148" max="6401" width="9.140625" style="203"/>
    <col min="6402" max="6403" width="66.140625" style="203" customWidth="1"/>
    <col min="6404" max="6657" width="9.140625" style="203"/>
    <col min="6658" max="6659" width="66.140625" style="203" customWidth="1"/>
    <col min="6660" max="6913" width="9.140625" style="203"/>
    <col min="6914" max="6915" width="66.140625" style="203" customWidth="1"/>
    <col min="6916" max="7169" width="9.140625" style="203"/>
    <col min="7170" max="7171" width="66.140625" style="203" customWidth="1"/>
    <col min="7172" max="7425" width="9.140625" style="203"/>
    <col min="7426" max="7427" width="66.140625" style="203" customWidth="1"/>
    <col min="7428" max="7681" width="9.140625" style="203"/>
    <col min="7682" max="7683" width="66.140625" style="203" customWidth="1"/>
    <col min="7684" max="7937" width="9.140625" style="203"/>
    <col min="7938" max="7939" width="66.140625" style="203" customWidth="1"/>
    <col min="7940" max="8193" width="9.140625" style="203"/>
    <col min="8194" max="8195" width="66.140625" style="203" customWidth="1"/>
    <col min="8196" max="8449" width="9.140625" style="203"/>
    <col min="8450" max="8451" width="66.140625" style="203" customWidth="1"/>
    <col min="8452" max="8705" width="9.140625" style="203"/>
    <col min="8706" max="8707" width="66.140625" style="203" customWidth="1"/>
    <col min="8708" max="8961" width="9.140625" style="203"/>
    <col min="8962" max="8963" width="66.140625" style="203" customWidth="1"/>
    <col min="8964" max="9217" width="9.140625" style="203"/>
    <col min="9218" max="9219" width="66.140625" style="203" customWidth="1"/>
    <col min="9220" max="9473" width="9.140625" style="203"/>
    <col min="9474" max="9475" width="66.140625" style="203" customWidth="1"/>
    <col min="9476" max="9729" width="9.140625" style="203"/>
    <col min="9730" max="9731" width="66.140625" style="203" customWidth="1"/>
    <col min="9732" max="9985" width="9.140625" style="203"/>
    <col min="9986" max="9987" width="66.140625" style="203" customWidth="1"/>
    <col min="9988" max="10241" width="9.140625" style="203"/>
    <col min="10242" max="10243" width="66.140625" style="203" customWidth="1"/>
    <col min="10244" max="10497" width="9.140625" style="203"/>
    <col min="10498" max="10499" width="66.140625" style="203" customWidth="1"/>
    <col min="10500" max="10753" width="9.140625" style="203"/>
    <col min="10754" max="10755" width="66.140625" style="203" customWidth="1"/>
    <col min="10756" max="11009" width="9.140625" style="203"/>
    <col min="11010" max="11011" width="66.140625" style="203" customWidth="1"/>
    <col min="11012" max="11265" width="9.140625" style="203"/>
    <col min="11266" max="11267" width="66.140625" style="203" customWidth="1"/>
    <col min="11268" max="11521" width="9.140625" style="203"/>
    <col min="11522" max="11523" width="66.140625" style="203" customWidth="1"/>
    <col min="11524" max="11777" width="9.140625" style="203"/>
    <col min="11778" max="11779" width="66.140625" style="203" customWidth="1"/>
    <col min="11780" max="12033" width="9.140625" style="203"/>
    <col min="12034" max="12035" width="66.140625" style="203" customWidth="1"/>
    <col min="12036" max="12289" width="9.140625" style="203"/>
    <col min="12290" max="12291" width="66.140625" style="203" customWidth="1"/>
    <col min="12292" max="12545" width="9.140625" style="203"/>
    <col min="12546" max="12547" width="66.140625" style="203" customWidth="1"/>
    <col min="12548" max="12801" width="9.140625" style="203"/>
    <col min="12802" max="12803" width="66.140625" style="203" customWidth="1"/>
    <col min="12804" max="13057" width="9.140625" style="203"/>
    <col min="13058" max="13059" width="66.140625" style="203" customWidth="1"/>
    <col min="13060" max="13313" width="9.140625" style="203"/>
    <col min="13314" max="13315" width="66.140625" style="203" customWidth="1"/>
    <col min="13316" max="13569" width="9.140625" style="203"/>
    <col min="13570" max="13571" width="66.140625" style="203" customWidth="1"/>
    <col min="13572" max="13825" width="9.140625" style="203"/>
    <col min="13826" max="13827" width="66.140625" style="203" customWidth="1"/>
    <col min="13828" max="14081" width="9.140625" style="203"/>
    <col min="14082" max="14083" width="66.140625" style="203" customWidth="1"/>
    <col min="14084" max="14337" width="9.140625" style="203"/>
    <col min="14338" max="14339" width="66.140625" style="203" customWidth="1"/>
    <col min="14340" max="14593" width="9.140625" style="203"/>
    <col min="14594" max="14595" width="66.140625" style="203" customWidth="1"/>
    <col min="14596" max="14849" width="9.140625" style="203"/>
    <col min="14850" max="14851" width="66.140625" style="203" customWidth="1"/>
    <col min="14852" max="15105" width="9.140625" style="203"/>
    <col min="15106" max="15107" width="66.140625" style="203" customWidth="1"/>
    <col min="15108" max="15361" width="9.140625" style="203"/>
    <col min="15362" max="15363" width="66.140625" style="203" customWidth="1"/>
    <col min="15364" max="15617" width="9.140625" style="203"/>
    <col min="15618" max="15619" width="66.140625" style="203" customWidth="1"/>
    <col min="15620" max="15873" width="9.140625" style="203"/>
    <col min="15874" max="15875" width="66.140625" style="203" customWidth="1"/>
    <col min="15876" max="16129" width="9.140625" style="203"/>
    <col min="16130" max="16131" width="66.140625" style="203" customWidth="1"/>
    <col min="16132" max="16384" width="9.140625" style="203"/>
  </cols>
  <sheetData>
    <row r="1" spans="1:9" ht="18.75">
      <c r="A1" s="394" t="str">
        <f>' 1. паспорт местополож'!A1:C1</f>
        <v>Год раскрытия информации: 2019 год</v>
      </c>
      <c r="B1" s="394"/>
      <c r="C1" s="202"/>
      <c r="D1" s="202"/>
      <c r="E1" s="202"/>
      <c r="F1" s="202"/>
      <c r="G1" s="202"/>
      <c r="H1" s="202"/>
      <c r="I1" s="202"/>
    </row>
    <row r="2" spans="1:9" ht="18.75">
      <c r="A2" s="204"/>
      <c r="B2" s="204"/>
      <c r="C2" s="204"/>
      <c r="D2" s="205"/>
      <c r="E2" s="205"/>
      <c r="F2" s="205"/>
      <c r="G2" s="205"/>
      <c r="H2" s="205"/>
      <c r="I2" s="205"/>
    </row>
    <row r="3" spans="1:9" ht="18.75">
      <c r="A3" s="297" t="s">
        <v>9</v>
      </c>
      <c r="B3" s="297"/>
      <c r="C3" s="113"/>
      <c r="D3" s="62"/>
      <c r="E3" s="62"/>
      <c r="F3" s="62"/>
      <c r="G3" s="62"/>
      <c r="H3" s="62"/>
      <c r="I3" s="62"/>
    </row>
    <row r="4" spans="1:9" ht="18.75" hidden="1" customHeight="1">
      <c r="A4" s="113"/>
      <c r="B4" s="113"/>
      <c r="C4" s="113"/>
      <c r="D4" s="62"/>
      <c r="E4" s="62"/>
      <c r="F4" s="62"/>
      <c r="G4" s="62"/>
      <c r="H4" s="62"/>
      <c r="I4" s="62"/>
    </row>
    <row r="5" spans="1:9" ht="15.75" hidden="1" customHeight="1">
      <c r="A5" s="206" t="s">
        <v>6</v>
      </c>
      <c r="B5" s="206"/>
      <c r="C5" s="206"/>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30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01"/>
      <c r="C8" s="206"/>
      <c r="D8" s="63"/>
      <c r="E8" s="63"/>
      <c r="F8" s="63"/>
      <c r="G8" s="63"/>
      <c r="H8" s="63"/>
      <c r="I8" s="63"/>
    </row>
    <row r="9" spans="1:9" ht="18" customHeight="1">
      <c r="A9" s="301" t="str">
        <f>' 1. паспорт местополож'!A8:C8</f>
        <v>J_ДВОСТ-389</v>
      </c>
      <c r="B9" s="301"/>
      <c r="C9" s="206"/>
      <c r="D9" s="63"/>
      <c r="E9" s="63"/>
      <c r="F9" s="63"/>
      <c r="G9" s="63"/>
      <c r="H9" s="63"/>
      <c r="I9" s="63"/>
    </row>
    <row r="10" spans="1:9">
      <c r="A10" s="295" t="s">
        <v>7</v>
      </c>
      <c r="B10" s="295"/>
      <c r="C10" s="64"/>
      <c r="D10" s="64"/>
      <c r="E10" s="64"/>
      <c r="F10" s="64"/>
      <c r="G10" s="64"/>
      <c r="H10" s="64"/>
      <c r="I10" s="64"/>
    </row>
    <row r="11" spans="1:9" ht="18.75">
      <c r="A11" s="112"/>
      <c r="B11" s="112"/>
      <c r="C11" s="112"/>
      <c r="D11" s="9"/>
      <c r="E11" s="9"/>
      <c r="F11" s="9"/>
      <c r="G11" s="9"/>
      <c r="H11" s="9"/>
      <c r="I11" s="9"/>
    </row>
    <row r="12" spans="1:9">
      <c r="A12" s="301" t="str">
        <f>' 1. паспорт местополож'!A11:C11</f>
        <v xml:space="preserve">Техническое перевооружение объекта "Оборудование ТП-31 ул. Сигнальная" г. Хабаровск </v>
      </c>
      <c r="B12" s="301"/>
      <c r="C12" s="206"/>
      <c r="D12" s="63"/>
      <c r="E12" s="63"/>
      <c r="F12" s="63"/>
      <c r="G12" s="63"/>
      <c r="H12" s="63"/>
      <c r="I12" s="63"/>
    </row>
    <row r="13" spans="1:9">
      <c r="A13" s="295" t="s">
        <v>5</v>
      </c>
      <c r="B13" s="295"/>
      <c r="C13" s="64"/>
      <c r="D13" s="64"/>
      <c r="E13" s="64"/>
      <c r="F13" s="64"/>
      <c r="G13" s="64"/>
      <c r="H13" s="64"/>
      <c r="I13" s="64"/>
    </row>
    <row r="14" spans="1:9">
      <c r="A14" s="38"/>
      <c r="B14" s="38"/>
      <c r="C14" s="207"/>
    </row>
    <row r="15" spans="1:9">
      <c r="A15" s="393" t="s">
        <v>368</v>
      </c>
      <c r="B15" s="393"/>
      <c r="C15" s="208"/>
    </row>
    <row r="16" spans="1:9">
      <c r="A16" s="393" t="s">
        <v>369</v>
      </c>
      <c r="B16" s="393"/>
      <c r="C16" s="209"/>
    </row>
    <row r="17" spans="1:3" ht="16.5" thickBot="1">
      <c r="A17" s="38"/>
      <c r="B17" s="38"/>
      <c r="C17" s="209"/>
    </row>
    <row r="18" spans="1:3" ht="16.5" thickBot="1">
      <c r="A18" s="210" t="s">
        <v>370</v>
      </c>
      <c r="B18" s="211" t="str">
        <f>A12</f>
        <v xml:space="preserve">Техническое перевооружение объекта "Оборудование ТП-31 ул. Сигнальная" г. Хабаровск </v>
      </c>
    </row>
    <row r="19" spans="1:3" ht="16.5" thickBot="1">
      <c r="A19" s="210" t="s">
        <v>371</v>
      </c>
      <c r="B19" s="211" t="s">
        <v>487</v>
      </c>
    </row>
    <row r="20" spans="1:3" ht="16.5" thickBot="1">
      <c r="A20" s="210" t="s">
        <v>372</v>
      </c>
      <c r="B20" s="211" t="s">
        <v>244</v>
      </c>
    </row>
    <row r="21" spans="1:3" ht="16.5" thickBot="1">
      <c r="A21" s="210" t="s">
        <v>373</v>
      </c>
      <c r="B21" s="211" t="s">
        <v>493</v>
      </c>
    </row>
    <row r="22" spans="1:3" ht="16.5" thickBot="1">
      <c r="A22" s="213" t="s">
        <v>374</v>
      </c>
      <c r="B22" s="287" t="s">
        <v>503</v>
      </c>
    </row>
    <row r="23" spans="1:3" ht="16.5" thickBot="1">
      <c r="A23" s="214" t="s">
        <v>375</v>
      </c>
      <c r="B23" s="211" t="s">
        <v>244</v>
      </c>
    </row>
    <row r="24" spans="1:3" ht="16.5" thickBot="1">
      <c r="A24" s="215" t="s">
        <v>376</v>
      </c>
      <c r="B24" s="262" t="s">
        <v>244</v>
      </c>
    </row>
    <row r="25" spans="1:3" ht="16.5" thickBot="1">
      <c r="A25" s="216" t="s">
        <v>377</v>
      </c>
      <c r="B25" s="211" t="s">
        <v>244</v>
      </c>
    </row>
    <row r="26" spans="1:3" ht="16.5" thickBot="1">
      <c r="A26" s="217" t="s">
        <v>378</v>
      </c>
      <c r="B26" s="211" t="s">
        <v>244</v>
      </c>
    </row>
    <row r="27" spans="1:3" ht="16.5" thickBot="1">
      <c r="A27" s="217" t="s">
        <v>379</v>
      </c>
      <c r="B27" s="211" t="s">
        <v>244</v>
      </c>
    </row>
    <row r="28" spans="1:3" ht="16.5" thickBot="1">
      <c r="A28" s="216" t="s">
        <v>380</v>
      </c>
      <c r="B28" s="211" t="s">
        <v>244</v>
      </c>
    </row>
    <row r="29" spans="1:3" ht="16.5" thickBot="1">
      <c r="A29" s="217" t="s">
        <v>381</v>
      </c>
      <c r="B29" s="211" t="s">
        <v>244</v>
      </c>
    </row>
    <row r="30" spans="1:3" ht="16.5" thickBot="1">
      <c r="A30" s="216" t="s">
        <v>382</v>
      </c>
      <c r="B30" s="211" t="s">
        <v>244</v>
      </c>
    </row>
    <row r="31" spans="1:3" ht="16.5" thickBot="1">
      <c r="A31" s="216" t="s">
        <v>383</v>
      </c>
      <c r="B31" s="211" t="s">
        <v>244</v>
      </c>
    </row>
    <row r="32" spans="1:3" ht="16.5" thickBot="1">
      <c r="A32" s="216" t="s">
        <v>384</v>
      </c>
      <c r="B32" s="211" t="s">
        <v>244</v>
      </c>
    </row>
    <row r="33" spans="1:2" ht="16.5" thickBot="1">
      <c r="A33" s="216" t="s">
        <v>385</v>
      </c>
      <c r="B33" s="211" t="s">
        <v>244</v>
      </c>
    </row>
    <row r="34" spans="1:2" ht="29.25" thickBot="1">
      <c r="A34" s="217" t="s">
        <v>386</v>
      </c>
      <c r="B34" s="211" t="s">
        <v>244</v>
      </c>
    </row>
    <row r="35" spans="1:2" ht="16.5" thickBot="1">
      <c r="A35" s="216" t="s">
        <v>382</v>
      </c>
      <c r="B35" s="211" t="s">
        <v>244</v>
      </c>
    </row>
    <row r="36" spans="1:2" ht="16.5" thickBot="1">
      <c r="A36" s="216" t="s">
        <v>383</v>
      </c>
      <c r="B36" s="211" t="s">
        <v>244</v>
      </c>
    </row>
    <row r="37" spans="1:2" ht="16.5" thickBot="1">
      <c r="A37" s="216" t="s">
        <v>384</v>
      </c>
      <c r="B37" s="211" t="s">
        <v>244</v>
      </c>
    </row>
    <row r="38" spans="1:2" ht="16.5" thickBot="1">
      <c r="A38" s="216" t="s">
        <v>385</v>
      </c>
      <c r="B38" s="211" t="s">
        <v>244</v>
      </c>
    </row>
    <row r="39" spans="1:2" ht="16.5" thickBot="1">
      <c r="A39" s="217" t="s">
        <v>387</v>
      </c>
      <c r="B39" s="211" t="s">
        <v>244</v>
      </c>
    </row>
    <row r="40" spans="1:2" ht="16.5" thickBot="1">
      <c r="A40" s="216" t="s">
        <v>382</v>
      </c>
      <c r="B40" s="211" t="s">
        <v>244</v>
      </c>
    </row>
    <row r="41" spans="1:2" ht="16.5" thickBot="1">
      <c r="A41" s="216" t="s">
        <v>383</v>
      </c>
      <c r="B41" s="211" t="s">
        <v>244</v>
      </c>
    </row>
    <row r="42" spans="1:2" ht="16.5" thickBot="1">
      <c r="A42" s="216" t="s">
        <v>384</v>
      </c>
      <c r="B42" s="211" t="s">
        <v>244</v>
      </c>
    </row>
    <row r="43" spans="1:2" ht="16.5" thickBot="1">
      <c r="A43" s="216" t="s">
        <v>385</v>
      </c>
      <c r="B43" s="211" t="s">
        <v>244</v>
      </c>
    </row>
    <row r="44" spans="1:2" ht="29.25" thickBot="1">
      <c r="A44" s="218" t="s">
        <v>388</v>
      </c>
      <c r="B44" s="211" t="s">
        <v>244</v>
      </c>
    </row>
    <row r="45" spans="1:2" ht="16.5" thickBot="1">
      <c r="A45" s="219" t="s">
        <v>380</v>
      </c>
      <c r="B45" s="211" t="s">
        <v>244</v>
      </c>
    </row>
    <row r="46" spans="1:2" ht="16.5" thickBot="1">
      <c r="A46" s="219" t="s">
        <v>389</v>
      </c>
      <c r="B46" s="211" t="s">
        <v>244</v>
      </c>
    </row>
    <row r="47" spans="1:2" ht="16.5" thickBot="1">
      <c r="A47" s="219" t="s">
        <v>390</v>
      </c>
      <c r="B47" s="211" t="s">
        <v>244</v>
      </c>
    </row>
    <row r="48" spans="1:2" ht="16.5" thickBot="1">
      <c r="A48" s="219" t="s">
        <v>391</v>
      </c>
      <c r="B48" s="211" t="s">
        <v>244</v>
      </c>
    </row>
    <row r="49" spans="1:2" ht="16.5" thickBot="1">
      <c r="A49" s="213" t="s">
        <v>392</v>
      </c>
      <c r="B49" s="211" t="s">
        <v>244</v>
      </c>
    </row>
    <row r="50" spans="1:2" ht="16.5" thickBot="1">
      <c r="A50" s="213" t="s">
        <v>393</v>
      </c>
      <c r="B50" s="211" t="s">
        <v>244</v>
      </c>
    </row>
    <row r="51" spans="1:2" ht="16.5" thickBot="1">
      <c r="A51" s="213" t="s">
        <v>394</v>
      </c>
      <c r="B51" s="211" t="s">
        <v>244</v>
      </c>
    </row>
    <row r="52" spans="1:2" ht="16.5" thickBot="1">
      <c r="A52" s="214" t="s">
        <v>395</v>
      </c>
      <c r="B52" s="211" t="s">
        <v>244</v>
      </c>
    </row>
    <row r="53" spans="1:2" ht="15.75" customHeight="1" thickBot="1">
      <c r="A53" s="218" t="s">
        <v>396</v>
      </c>
      <c r="B53" s="211" t="s">
        <v>244</v>
      </c>
    </row>
    <row r="54" spans="1:2" ht="16.5" thickBot="1">
      <c r="A54" s="220" t="s">
        <v>397</v>
      </c>
      <c r="B54" s="211" t="s">
        <v>244</v>
      </c>
    </row>
    <row r="55" spans="1:2" ht="16.5" thickBot="1">
      <c r="A55" s="220" t="s">
        <v>398</v>
      </c>
      <c r="B55" s="211" t="s">
        <v>244</v>
      </c>
    </row>
    <row r="56" spans="1:2" ht="16.5" thickBot="1">
      <c r="A56" s="220" t="s">
        <v>399</v>
      </c>
      <c r="B56" s="211" t="s">
        <v>244</v>
      </c>
    </row>
    <row r="57" spans="1:2" ht="16.5" thickBot="1">
      <c r="A57" s="220" t="s">
        <v>400</v>
      </c>
      <c r="B57" s="211" t="s">
        <v>244</v>
      </c>
    </row>
    <row r="58" spans="1:2" ht="16.5" thickBot="1">
      <c r="A58" s="221" t="s">
        <v>401</v>
      </c>
      <c r="B58" s="211" t="s">
        <v>244</v>
      </c>
    </row>
    <row r="59" spans="1:2" ht="16.5" thickBot="1">
      <c r="A59" s="219" t="s">
        <v>402</v>
      </c>
      <c r="B59" s="211" t="s">
        <v>244</v>
      </c>
    </row>
    <row r="60" spans="1:2" ht="29.25" thickBot="1">
      <c r="A60" s="213" t="s">
        <v>403</v>
      </c>
      <c r="B60" s="211" t="s">
        <v>244</v>
      </c>
    </row>
    <row r="61" spans="1:2" ht="16.5" thickBot="1">
      <c r="A61" s="219" t="s">
        <v>380</v>
      </c>
      <c r="B61" s="211" t="s">
        <v>244</v>
      </c>
    </row>
    <row r="62" spans="1:2" ht="16.5" thickBot="1">
      <c r="A62" s="219" t="s">
        <v>404</v>
      </c>
      <c r="B62" s="211" t="s">
        <v>244</v>
      </c>
    </row>
    <row r="63" spans="1:2" ht="16.5" thickBot="1">
      <c r="A63" s="219" t="s">
        <v>405</v>
      </c>
      <c r="B63" s="211" t="s">
        <v>244</v>
      </c>
    </row>
    <row r="64" spans="1:2" ht="16.5" thickBot="1">
      <c r="A64" s="222" t="s">
        <v>406</v>
      </c>
      <c r="B64" s="211" t="s">
        <v>244</v>
      </c>
    </row>
    <row r="65" spans="1:3" ht="16.5" thickBot="1">
      <c r="A65" s="213" t="s">
        <v>407</v>
      </c>
      <c r="B65" s="211" t="s">
        <v>244</v>
      </c>
    </row>
    <row r="66" spans="1:3" ht="16.5" thickBot="1">
      <c r="A66" s="220" t="s">
        <v>408</v>
      </c>
      <c r="B66" s="211" t="s">
        <v>244</v>
      </c>
    </row>
    <row r="67" spans="1:3" ht="16.5" thickBot="1">
      <c r="A67" s="220" t="s">
        <v>409</v>
      </c>
      <c r="B67" s="211" t="s">
        <v>244</v>
      </c>
    </row>
    <row r="68" spans="1:3" ht="16.5" thickBot="1">
      <c r="A68" s="220" t="s">
        <v>410</v>
      </c>
      <c r="B68" s="211" t="s">
        <v>244</v>
      </c>
    </row>
    <row r="69" spans="1:3" ht="16.5" thickBot="1">
      <c r="A69" s="223" t="s">
        <v>411</v>
      </c>
      <c r="B69" s="211" t="s">
        <v>244</v>
      </c>
    </row>
    <row r="70" spans="1:3" ht="15.75" customHeight="1" thickBot="1">
      <c r="A70" s="218" t="s">
        <v>412</v>
      </c>
      <c r="B70" s="211" t="s">
        <v>244</v>
      </c>
    </row>
    <row r="71" spans="1:3" ht="16.5" thickBot="1">
      <c r="A71" s="220" t="s">
        <v>413</v>
      </c>
      <c r="B71" s="211" t="s">
        <v>244</v>
      </c>
    </row>
    <row r="72" spans="1:3" ht="16.5" thickBot="1">
      <c r="A72" s="220" t="s">
        <v>414</v>
      </c>
      <c r="B72" s="211" t="s">
        <v>244</v>
      </c>
    </row>
    <row r="73" spans="1:3" ht="16.5" thickBot="1">
      <c r="A73" s="220" t="s">
        <v>415</v>
      </c>
      <c r="B73" s="211" t="s">
        <v>244</v>
      </c>
    </row>
    <row r="74" spans="1:3" ht="16.5" thickBot="1">
      <c r="A74" s="220" t="s">
        <v>416</v>
      </c>
      <c r="B74" s="211" t="s">
        <v>244</v>
      </c>
    </row>
    <row r="75" spans="1:3" ht="16.5" thickBot="1">
      <c r="A75" s="224" t="s">
        <v>417</v>
      </c>
      <c r="B75" s="211" t="s">
        <v>244</v>
      </c>
    </row>
    <row r="78" spans="1:3">
      <c r="A78" s="225"/>
      <c r="B78" s="225"/>
      <c r="C78" s="226"/>
    </row>
    <row r="79" spans="1:3">
      <c r="C79" s="227"/>
    </row>
    <row r="80" spans="1:3">
      <c r="C80" s="228"/>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04" t="s">
        <v>483</v>
      </c>
      <c r="B1" s="404"/>
      <c r="C1" s="404"/>
      <c r="D1" s="404"/>
      <c r="E1" s="405"/>
      <c r="F1" s="405"/>
      <c r="G1" s="405"/>
      <c r="H1" s="405"/>
      <c r="I1" s="405"/>
      <c r="J1" s="405"/>
      <c r="K1" s="405"/>
      <c r="L1" s="405"/>
      <c r="M1" s="405"/>
      <c r="N1" s="405"/>
      <c r="O1" s="405"/>
      <c r="P1" s="405"/>
      <c r="Q1" s="405"/>
      <c r="R1" s="405"/>
      <c r="S1" s="405"/>
      <c r="T1" s="405"/>
      <c r="U1" s="405"/>
      <c r="V1" s="405"/>
      <c r="W1" s="405"/>
      <c r="X1" s="405"/>
      <c r="Y1" s="405"/>
      <c r="Z1" s="405"/>
      <c r="AA1" s="405"/>
      <c r="AB1" s="405"/>
      <c r="AC1" s="405"/>
      <c r="AD1" s="405"/>
    </row>
    <row r="2" spans="1:30" ht="27.75" customHeight="1">
      <c r="A2" s="406"/>
      <c r="B2" s="406"/>
      <c r="C2" s="406"/>
      <c r="D2" s="406"/>
      <c r="E2" s="406"/>
      <c r="F2" s="406"/>
      <c r="G2" s="406"/>
      <c r="H2" s="406"/>
      <c r="I2" s="406"/>
      <c r="J2" s="406"/>
      <c r="K2" s="406"/>
      <c r="L2" s="406"/>
      <c r="M2" s="406"/>
      <c r="N2" s="406"/>
      <c r="O2" s="406"/>
      <c r="P2" s="406"/>
      <c r="Q2" s="406"/>
      <c r="R2" s="406"/>
      <c r="S2" s="406"/>
      <c r="T2" s="406"/>
      <c r="U2" s="406"/>
      <c r="V2" s="406"/>
      <c r="W2" s="406"/>
      <c r="X2" s="406"/>
      <c r="Y2" s="406"/>
      <c r="Z2" s="406"/>
      <c r="AA2" s="406"/>
      <c r="AB2" s="406"/>
      <c r="AC2" s="406"/>
      <c r="AD2" s="406"/>
    </row>
    <row r="3" spans="1:30" ht="15" customHeight="1">
      <c r="A3" s="400" t="s">
        <v>418</v>
      </c>
      <c r="B3" s="400" t="s">
        <v>419</v>
      </c>
      <c r="C3" s="407" t="s">
        <v>420</v>
      </c>
      <c r="D3" s="408"/>
      <c r="E3" s="409"/>
      <c r="F3" s="403" t="s">
        <v>421</v>
      </c>
      <c r="G3" s="403"/>
      <c r="H3" s="403"/>
      <c r="I3" s="403"/>
      <c r="J3" s="403"/>
      <c r="K3" s="403" t="s">
        <v>422</v>
      </c>
      <c r="L3" s="403"/>
      <c r="M3" s="403"/>
      <c r="N3" s="403"/>
      <c r="O3" s="403"/>
      <c r="P3" s="403" t="s">
        <v>423</v>
      </c>
      <c r="Q3" s="403"/>
      <c r="R3" s="403"/>
      <c r="S3" s="403"/>
      <c r="T3" s="403"/>
      <c r="U3" s="403" t="s">
        <v>424</v>
      </c>
      <c r="V3" s="403"/>
      <c r="W3" s="403"/>
      <c r="X3" s="403"/>
      <c r="Y3" s="403"/>
      <c r="Z3" s="403" t="s">
        <v>425</v>
      </c>
      <c r="AA3" s="403"/>
      <c r="AB3" s="403"/>
      <c r="AC3" s="403"/>
      <c r="AD3" s="403"/>
    </row>
    <row r="4" spans="1:30" ht="15" customHeight="1">
      <c r="A4" s="401"/>
      <c r="B4" s="401"/>
      <c r="C4" s="410"/>
      <c r="D4" s="411"/>
      <c r="E4" s="412"/>
      <c r="F4" s="229" t="s">
        <v>426</v>
      </c>
      <c r="G4" s="229" t="s">
        <v>427</v>
      </c>
      <c r="H4" s="229" t="s">
        <v>428</v>
      </c>
      <c r="I4" s="229" t="s">
        <v>429</v>
      </c>
      <c r="J4" s="229" t="s">
        <v>430</v>
      </c>
      <c r="K4" s="229" t="s">
        <v>426</v>
      </c>
      <c r="L4" s="229" t="s">
        <v>427</v>
      </c>
      <c r="M4" s="229" t="s">
        <v>428</v>
      </c>
      <c r="N4" s="229" t="s">
        <v>429</v>
      </c>
      <c r="O4" s="229" t="s">
        <v>430</v>
      </c>
      <c r="P4" s="229" t="s">
        <v>426</v>
      </c>
      <c r="Q4" s="229" t="s">
        <v>427</v>
      </c>
      <c r="R4" s="229" t="s">
        <v>428</v>
      </c>
      <c r="S4" s="229" t="s">
        <v>429</v>
      </c>
      <c r="T4" s="229" t="s">
        <v>430</v>
      </c>
      <c r="U4" s="229" t="s">
        <v>426</v>
      </c>
      <c r="V4" s="229" t="s">
        <v>427</v>
      </c>
      <c r="W4" s="229" t="s">
        <v>428</v>
      </c>
      <c r="X4" s="229" t="s">
        <v>429</v>
      </c>
      <c r="Y4" s="229" t="s">
        <v>430</v>
      </c>
      <c r="Z4" s="229" t="s">
        <v>426</v>
      </c>
      <c r="AA4" s="229" t="s">
        <v>427</v>
      </c>
      <c r="AB4" s="229" t="s">
        <v>428</v>
      </c>
      <c r="AC4" s="229" t="s">
        <v>429</v>
      </c>
      <c r="AD4" s="50" t="s">
        <v>430</v>
      </c>
    </row>
    <row r="5" spans="1:30" s="232" customFormat="1" ht="15" customHeight="1">
      <c r="A5" s="400" t="s">
        <v>245</v>
      </c>
      <c r="B5" s="403" t="s">
        <v>431</v>
      </c>
      <c r="C5" s="396" t="s">
        <v>432</v>
      </c>
      <c r="D5" s="396" t="s">
        <v>433</v>
      </c>
      <c r="E5" s="230" t="s">
        <v>426</v>
      </c>
      <c r="F5" s="231" t="s">
        <v>244</v>
      </c>
      <c r="G5" s="231" t="s">
        <v>244</v>
      </c>
      <c r="H5" s="231" t="s">
        <v>244</v>
      </c>
      <c r="I5" s="231" t="s">
        <v>244</v>
      </c>
      <c r="J5" s="231" t="s">
        <v>244</v>
      </c>
      <c r="K5" s="231" t="s">
        <v>244</v>
      </c>
      <c r="L5" s="231" t="s">
        <v>244</v>
      </c>
      <c r="M5" s="231" t="s">
        <v>244</v>
      </c>
      <c r="N5" s="231" t="s">
        <v>244</v>
      </c>
      <c r="O5" s="231" t="s">
        <v>244</v>
      </c>
      <c r="P5" s="231" t="s">
        <v>244</v>
      </c>
      <c r="Q5" s="231" t="s">
        <v>244</v>
      </c>
      <c r="R5" s="231" t="s">
        <v>244</v>
      </c>
      <c r="S5" s="231" t="s">
        <v>244</v>
      </c>
      <c r="T5" s="231" t="s">
        <v>244</v>
      </c>
      <c r="U5" s="231" t="s">
        <v>244</v>
      </c>
      <c r="V5" s="231" t="s">
        <v>244</v>
      </c>
      <c r="W5" s="231" t="s">
        <v>244</v>
      </c>
      <c r="X5" s="231" t="s">
        <v>244</v>
      </c>
      <c r="Y5" s="231" t="s">
        <v>244</v>
      </c>
      <c r="Z5" s="231" t="s">
        <v>244</v>
      </c>
      <c r="AA5" s="231" t="s">
        <v>244</v>
      </c>
      <c r="AB5" s="231" t="s">
        <v>244</v>
      </c>
      <c r="AC5" s="231" t="s">
        <v>244</v>
      </c>
      <c r="AD5" s="231" t="s">
        <v>244</v>
      </c>
    </row>
    <row r="6" spans="1:30" s="234" customFormat="1" ht="30">
      <c r="A6" s="401"/>
      <c r="B6" s="403"/>
      <c r="C6" s="396"/>
      <c r="D6" s="396"/>
      <c r="E6" s="233" t="s">
        <v>434</v>
      </c>
      <c r="F6" s="231" t="s">
        <v>244</v>
      </c>
      <c r="G6" s="231" t="s">
        <v>244</v>
      </c>
      <c r="H6" s="231" t="s">
        <v>244</v>
      </c>
      <c r="I6" s="231" t="s">
        <v>244</v>
      </c>
      <c r="J6" s="231" t="s">
        <v>244</v>
      </c>
      <c r="K6" s="231" t="s">
        <v>244</v>
      </c>
      <c r="L6" s="231" t="s">
        <v>244</v>
      </c>
      <c r="M6" s="231" t="s">
        <v>244</v>
      </c>
      <c r="N6" s="231" t="s">
        <v>244</v>
      </c>
      <c r="O6" s="231" t="s">
        <v>244</v>
      </c>
      <c r="P6" s="231" t="s">
        <v>244</v>
      </c>
      <c r="Q6" s="231" t="s">
        <v>244</v>
      </c>
      <c r="R6" s="231" t="s">
        <v>244</v>
      </c>
      <c r="S6" s="231" t="s">
        <v>244</v>
      </c>
      <c r="T6" s="231" t="s">
        <v>244</v>
      </c>
      <c r="U6" s="231" t="s">
        <v>244</v>
      </c>
      <c r="V6" s="231" t="s">
        <v>244</v>
      </c>
      <c r="W6" s="231" t="s">
        <v>244</v>
      </c>
      <c r="X6" s="231" t="s">
        <v>244</v>
      </c>
      <c r="Y6" s="231" t="s">
        <v>244</v>
      </c>
      <c r="Z6" s="231" t="s">
        <v>244</v>
      </c>
      <c r="AA6" s="231" t="s">
        <v>244</v>
      </c>
      <c r="AB6" s="231" t="s">
        <v>244</v>
      </c>
      <c r="AC6" s="231" t="s">
        <v>244</v>
      </c>
      <c r="AD6" s="231" t="s">
        <v>244</v>
      </c>
    </row>
    <row r="7" spans="1:30" s="234" customFormat="1" ht="30.75" customHeight="1">
      <c r="A7" s="401"/>
      <c r="B7" s="403"/>
      <c r="C7" s="396"/>
      <c r="D7" s="396"/>
      <c r="E7" s="230" t="s">
        <v>435</v>
      </c>
      <c r="F7" s="231" t="s">
        <v>244</v>
      </c>
      <c r="G7" s="231" t="s">
        <v>244</v>
      </c>
      <c r="H7" s="231" t="s">
        <v>244</v>
      </c>
      <c r="I7" s="231" t="s">
        <v>244</v>
      </c>
      <c r="J7" s="231" t="s">
        <v>244</v>
      </c>
      <c r="K7" s="231" t="s">
        <v>244</v>
      </c>
      <c r="L7" s="231" t="s">
        <v>244</v>
      </c>
      <c r="M7" s="231" t="s">
        <v>244</v>
      </c>
      <c r="N7" s="231" t="s">
        <v>244</v>
      </c>
      <c r="O7" s="231" t="s">
        <v>244</v>
      </c>
      <c r="P7" s="231" t="s">
        <v>244</v>
      </c>
      <c r="Q7" s="231" t="s">
        <v>244</v>
      </c>
      <c r="R7" s="231" t="s">
        <v>244</v>
      </c>
      <c r="S7" s="231" t="s">
        <v>244</v>
      </c>
      <c r="T7" s="231" t="s">
        <v>244</v>
      </c>
      <c r="U7" s="231" t="s">
        <v>244</v>
      </c>
      <c r="V7" s="231" t="s">
        <v>244</v>
      </c>
      <c r="W7" s="231" t="s">
        <v>244</v>
      </c>
      <c r="X7" s="231" t="s">
        <v>244</v>
      </c>
      <c r="Y7" s="231" t="s">
        <v>244</v>
      </c>
      <c r="Z7" s="231" t="s">
        <v>244</v>
      </c>
      <c r="AA7" s="231" t="s">
        <v>244</v>
      </c>
      <c r="AB7" s="231" t="s">
        <v>244</v>
      </c>
      <c r="AC7" s="231" t="s">
        <v>244</v>
      </c>
      <c r="AD7" s="231" t="s">
        <v>244</v>
      </c>
    </row>
    <row r="8" spans="1:30" s="234" customFormat="1">
      <c r="A8" s="401"/>
      <c r="B8" s="403"/>
      <c r="C8" s="396"/>
      <c r="D8" s="396" t="s">
        <v>436</v>
      </c>
      <c r="E8" s="396"/>
      <c r="F8" s="231" t="s">
        <v>244</v>
      </c>
      <c r="G8" s="231" t="s">
        <v>244</v>
      </c>
      <c r="H8" s="231" t="s">
        <v>244</v>
      </c>
      <c r="I8" s="231" t="s">
        <v>244</v>
      </c>
      <c r="J8" s="231" t="s">
        <v>244</v>
      </c>
      <c r="K8" s="231" t="s">
        <v>244</v>
      </c>
      <c r="L8" s="231" t="s">
        <v>244</v>
      </c>
      <c r="M8" s="231" t="s">
        <v>244</v>
      </c>
      <c r="N8" s="231" t="s">
        <v>244</v>
      </c>
      <c r="O8" s="231" t="s">
        <v>244</v>
      </c>
      <c r="P8" s="231" t="s">
        <v>244</v>
      </c>
      <c r="Q8" s="231" t="s">
        <v>244</v>
      </c>
      <c r="R8" s="231" t="s">
        <v>244</v>
      </c>
      <c r="S8" s="231" t="s">
        <v>244</v>
      </c>
      <c r="T8" s="231" t="s">
        <v>244</v>
      </c>
      <c r="U8" s="231" t="s">
        <v>244</v>
      </c>
      <c r="V8" s="231" t="s">
        <v>244</v>
      </c>
      <c r="W8" s="231" t="s">
        <v>244</v>
      </c>
      <c r="X8" s="231" t="s">
        <v>244</v>
      </c>
      <c r="Y8" s="231" t="s">
        <v>244</v>
      </c>
      <c r="Z8" s="231" t="s">
        <v>244</v>
      </c>
      <c r="AA8" s="231" t="s">
        <v>244</v>
      </c>
      <c r="AB8" s="231" t="s">
        <v>244</v>
      </c>
      <c r="AC8" s="231" t="s">
        <v>244</v>
      </c>
      <c r="AD8" s="231" t="s">
        <v>244</v>
      </c>
    </row>
    <row r="9" spans="1:30" s="234" customFormat="1" ht="35.25" customHeight="1">
      <c r="A9" s="401"/>
      <c r="B9" s="403"/>
      <c r="C9" s="396" t="s">
        <v>437</v>
      </c>
      <c r="D9" s="396" t="s">
        <v>438</v>
      </c>
      <c r="E9" s="396"/>
      <c r="F9" s="231" t="s">
        <v>244</v>
      </c>
      <c r="G9" s="231" t="s">
        <v>244</v>
      </c>
      <c r="H9" s="231" t="s">
        <v>244</v>
      </c>
      <c r="I9" s="231" t="s">
        <v>244</v>
      </c>
      <c r="J9" s="231" t="s">
        <v>244</v>
      </c>
      <c r="K9" s="231" t="s">
        <v>244</v>
      </c>
      <c r="L9" s="231" t="s">
        <v>244</v>
      </c>
      <c r="M9" s="231" t="s">
        <v>244</v>
      </c>
      <c r="N9" s="231" t="s">
        <v>244</v>
      </c>
      <c r="O9" s="231" t="s">
        <v>244</v>
      </c>
      <c r="P9" s="231" t="s">
        <v>244</v>
      </c>
      <c r="Q9" s="231" t="s">
        <v>244</v>
      </c>
      <c r="R9" s="231" t="s">
        <v>244</v>
      </c>
      <c r="S9" s="231" t="s">
        <v>244</v>
      </c>
      <c r="T9" s="231" t="s">
        <v>244</v>
      </c>
      <c r="U9" s="231" t="s">
        <v>244</v>
      </c>
      <c r="V9" s="231" t="s">
        <v>244</v>
      </c>
      <c r="W9" s="231" t="s">
        <v>244</v>
      </c>
      <c r="X9" s="231" t="s">
        <v>244</v>
      </c>
      <c r="Y9" s="231" t="s">
        <v>244</v>
      </c>
      <c r="Z9" s="231" t="s">
        <v>244</v>
      </c>
      <c r="AA9" s="231" t="s">
        <v>244</v>
      </c>
      <c r="AB9" s="231" t="s">
        <v>244</v>
      </c>
      <c r="AC9" s="231" t="s">
        <v>244</v>
      </c>
      <c r="AD9" s="231" t="s">
        <v>244</v>
      </c>
    </row>
    <row r="10" spans="1:30" s="234" customFormat="1" ht="31.5" customHeight="1">
      <c r="A10" s="401"/>
      <c r="B10" s="403"/>
      <c r="C10" s="396"/>
      <c r="D10" s="396" t="s">
        <v>439</v>
      </c>
      <c r="E10" s="396"/>
      <c r="F10" s="231" t="s">
        <v>244</v>
      </c>
      <c r="G10" s="231" t="s">
        <v>244</v>
      </c>
      <c r="H10" s="231" t="s">
        <v>244</v>
      </c>
      <c r="I10" s="231" t="s">
        <v>244</v>
      </c>
      <c r="J10" s="231" t="s">
        <v>244</v>
      </c>
      <c r="K10" s="231" t="s">
        <v>244</v>
      </c>
      <c r="L10" s="231" t="s">
        <v>244</v>
      </c>
      <c r="M10" s="231" t="s">
        <v>244</v>
      </c>
      <c r="N10" s="231" t="s">
        <v>244</v>
      </c>
      <c r="O10" s="231" t="s">
        <v>244</v>
      </c>
      <c r="P10" s="231" t="s">
        <v>244</v>
      </c>
      <c r="Q10" s="231" t="s">
        <v>244</v>
      </c>
      <c r="R10" s="231" t="s">
        <v>244</v>
      </c>
      <c r="S10" s="231" t="s">
        <v>244</v>
      </c>
      <c r="T10" s="231" t="s">
        <v>244</v>
      </c>
      <c r="U10" s="231" t="s">
        <v>244</v>
      </c>
      <c r="V10" s="231" t="s">
        <v>244</v>
      </c>
      <c r="W10" s="231" t="s">
        <v>244</v>
      </c>
      <c r="X10" s="231" t="s">
        <v>244</v>
      </c>
      <c r="Y10" s="231" t="s">
        <v>244</v>
      </c>
      <c r="Z10" s="231" t="s">
        <v>244</v>
      </c>
      <c r="AA10" s="231" t="s">
        <v>244</v>
      </c>
      <c r="AB10" s="231" t="s">
        <v>244</v>
      </c>
      <c r="AC10" s="231" t="s">
        <v>244</v>
      </c>
      <c r="AD10" s="231" t="s">
        <v>244</v>
      </c>
    </row>
    <row r="11" spans="1:30" s="234" customFormat="1" ht="45">
      <c r="A11" s="401"/>
      <c r="B11" s="403"/>
      <c r="C11" s="235" t="s">
        <v>440</v>
      </c>
      <c r="D11" s="396" t="s">
        <v>441</v>
      </c>
      <c r="E11" s="396"/>
      <c r="F11" s="231" t="s">
        <v>244</v>
      </c>
      <c r="G11" s="231" t="s">
        <v>244</v>
      </c>
      <c r="H11" s="231" t="s">
        <v>244</v>
      </c>
      <c r="I11" s="231" t="s">
        <v>244</v>
      </c>
      <c r="J11" s="231" t="s">
        <v>244</v>
      </c>
      <c r="K11" s="231" t="s">
        <v>244</v>
      </c>
      <c r="L11" s="231" t="s">
        <v>244</v>
      </c>
      <c r="M11" s="231" t="s">
        <v>244</v>
      </c>
      <c r="N11" s="231" t="s">
        <v>244</v>
      </c>
      <c r="O11" s="231" t="s">
        <v>244</v>
      </c>
      <c r="P11" s="231" t="s">
        <v>244</v>
      </c>
      <c r="Q11" s="231" t="s">
        <v>244</v>
      </c>
      <c r="R11" s="231" t="s">
        <v>244</v>
      </c>
      <c r="S11" s="231" t="s">
        <v>244</v>
      </c>
      <c r="T11" s="231" t="s">
        <v>244</v>
      </c>
      <c r="U11" s="231" t="s">
        <v>244</v>
      </c>
      <c r="V11" s="231" t="s">
        <v>244</v>
      </c>
      <c r="W11" s="231" t="s">
        <v>244</v>
      </c>
      <c r="X11" s="231" t="s">
        <v>244</v>
      </c>
      <c r="Y11" s="231" t="s">
        <v>244</v>
      </c>
      <c r="Z11" s="231" t="s">
        <v>244</v>
      </c>
      <c r="AA11" s="231" t="s">
        <v>244</v>
      </c>
      <c r="AB11" s="231" t="s">
        <v>244</v>
      </c>
      <c r="AC11" s="231" t="s">
        <v>244</v>
      </c>
      <c r="AD11" s="231" t="s">
        <v>244</v>
      </c>
    </row>
    <row r="12" spans="1:30" s="234" customFormat="1" ht="15" customHeight="1">
      <c r="A12" s="401"/>
      <c r="B12" s="395" t="s">
        <v>442</v>
      </c>
      <c r="C12" s="396" t="s">
        <v>432</v>
      </c>
      <c r="D12" s="396" t="s">
        <v>433</v>
      </c>
      <c r="E12" s="230" t="s">
        <v>426</v>
      </c>
      <c r="F12" s="231" t="s">
        <v>244</v>
      </c>
      <c r="G12" s="231" t="s">
        <v>244</v>
      </c>
      <c r="H12" s="231" t="s">
        <v>244</v>
      </c>
      <c r="I12" s="231" t="s">
        <v>244</v>
      </c>
      <c r="J12" s="231" t="s">
        <v>244</v>
      </c>
      <c r="K12" s="231" t="s">
        <v>244</v>
      </c>
      <c r="L12" s="231" t="s">
        <v>244</v>
      </c>
      <c r="M12" s="231" t="s">
        <v>244</v>
      </c>
      <c r="N12" s="231" t="s">
        <v>244</v>
      </c>
      <c r="O12" s="231" t="s">
        <v>244</v>
      </c>
      <c r="P12" s="231" t="s">
        <v>244</v>
      </c>
      <c r="Q12" s="231" t="s">
        <v>244</v>
      </c>
      <c r="R12" s="231" t="s">
        <v>244</v>
      </c>
      <c r="S12" s="231" t="s">
        <v>244</v>
      </c>
      <c r="T12" s="231" t="s">
        <v>244</v>
      </c>
      <c r="U12" s="231" t="s">
        <v>244</v>
      </c>
      <c r="V12" s="231" t="s">
        <v>244</v>
      </c>
      <c r="W12" s="231" t="s">
        <v>244</v>
      </c>
      <c r="X12" s="231" t="s">
        <v>244</v>
      </c>
      <c r="Y12" s="231" t="s">
        <v>244</v>
      </c>
      <c r="Z12" s="231" t="s">
        <v>244</v>
      </c>
      <c r="AA12" s="231" t="s">
        <v>244</v>
      </c>
      <c r="AB12" s="231" t="s">
        <v>244</v>
      </c>
      <c r="AC12" s="231" t="s">
        <v>244</v>
      </c>
      <c r="AD12" s="231" t="s">
        <v>244</v>
      </c>
    </row>
    <row r="13" spans="1:30" s="234" customFormat="1" ht="30">
      <c r="A13" s="401"/>
      <c r="B13" s="395"/>
      <c r="C13" s="396"/>
      <c r="D13" s="396"/>
      <c r="E13" s="230" t="s">
        <v>434</v>
      </c>
      <c r="F13" s="231" t="s">
        <v>244</v>
      </c>
      <c r="G13" s="231" t="s">
        <v>244</v>
      </c>
      <c r="H13" s="231" t="s">
        <v>244</v>
      </c>
      <c r="I13" s="231" t="s">
        <v>244</v>
      </c>
      <c r="J13" s="231" t="s">
        <v>244</v>
      </c>
      <c r="K13" s="231" t="s">
        <v>244</v>
      </c>
      <c r="L13" s="231" t="s">
        <v>244</v>
      </c>
      <c r="M13" s="231" t="s">
        <v>244</v>
      </c>
      <c r="N13" s="231" t="s">
        <v>244</v>
      </c>
      <c r="O13" s="231" t="s">
        <v>244</v>
      </c>
      <c r="P13" s="231" t="s">
        <v>244</v>
      </c>
      <c r="Q13" s="231" t="s">
        <v>244</v>
      </c>
      <c r="R13" s="231" t="s">
        <v>244</v>
      </c>
      <c r="S13" s="231" t="s">
        <v>244</v>
      </c>
      <c r="T13" s="231" t="s">
        <v>244</v>
      </c>
      <c r="U13" s="231" t="s">
        <v>244</v>
      </c>
      <c r="V13" s="231" t="s">
        <v>244</v>
      </c>
      <c r="W13" s="231" t="s">
        <v>244</v>
      </c>
      <c r="X13" s="231" t="s">
        <v>244</v>
      </c>
      <c r="Y13" s="231" t="s">
        <v>244</v>
      </c>
      <c r="Z13" s="231" t="s">
        <v>244</v>
      </c>
      <c r="AA13" s="231" t="s">
        <v>244</v>
      </c>
      <c r="AB13" s="231" t="s">
        <v>244</v>
      </c>
      <c r="AC13" s="231" t="s">
        <v>244</v>
      </c>
      <c r="AD13" s="231" t="s">
        <v>244</v>
      </c>
    </row>
    <row r="14" spans="1:30" s="234" customFormat="1" ht="30">
      <c r="A14" s="401"/>
      <c r="B14" s="395"/>
      <c r="C14" s="396"/>
      <c r="D14" s="396"/>
      <c r="E14" s="230" t="s">
        <v>435</v>
      </c>
      <c r="F14" s="231" t="s">
        <v>244</v>
      </c>
      <c r="G14" s="231" t="s">
        <v>244</v>
      </c>
      <c r="H14" s="231" t="s">
        <v>244</v>
      </c>
      <c r="I14" s="231" t="s">
        <v>244</v>
      </c>
      <c r="J14" s="231" t="s">
        <v>244</v>
      </c>
      <c r="K14" s="231" t="s">
        <v>244</v>
      </c>
      <c r="L14" s="231" t="s">
        <v>244</v>
      </c>
      <c r="M14" s="231" t="s">
        <v>244</v>
      </c>
      <c r="N14" s="231" t="s">
        <v>244</v>
      </c>
      <c r="O14" s="231" t="s">
        <v>244</v>
      </c>
      <c r="P14" s="231" t="s">
        <v>244</v>
      </c>
      <c r="Q14" s="231" t="s">
        <v>244</v>
      </c>
      <c r="R14" s="231" t="s">
        <v>244</v>
      </c>
      <c r="S14" s="231" t="s">
        <v>244</v>
      </c>
      <c r="T14" s="231" t="s">
        <v>244</v>
      </c>
      <c r="U14" s="231" t="s">
        <v>244</v>
      </c>
      <c r="V14" s="231" t="s">
        <v>244</v>
      </c>
      <c r="W14" s="231" t="s">
        <v>244</v>
      </c>
      <c r="X14" s="231" t="s">
        <v>244</v>
      </c>
      <c r="Y14" s="231" t="s">
        <v>244</v>
      </c>
      <c r="Z14" s="231" t="s">
        <v>244</v>
      </c>
      <c r="AA14" s="231" t="s">
        <v>244</v>
      </c>
      <c r="AB14" s="231" t="s">
        <v>244</v>
      </c>
      <c r="AC14" s="231" t="s">
        <v>244</v>
      </c>
      <c r="AD14" s="231" t="s">
        <v>244</v>
      </c>
    </row>
    <row r="15" spans="1:30" s="234" customFormat="1">
      <c r="A15" s="401"/>
      <c r="B15" s="395"/>
      <c r="C15" s="396"/>
      <c r="D15" s="396" t="s">
        <v>436</v>
      </c>
      <c r="E15" s="396"/>
      <c r="F15" s="231" t="s">
        <v>244</v>
      </c>
      <c r="G15" s="231" t="s">
        <v>244</v>
      </c>
      <c r="H15" s="231" t="s">
        <v>244</v>
      </c>
      <c r="I15" s="231" t="s">
        <v>244</v>
      </c>
      <c r="J15" s="231" t="s">
        <v>244</v>
      </c>
      <c r="K15" s="231" t="s">
        <v>244</v>
      </c>
      <c r="L15" s="231" t="s">
        <v>244</v>
      </c>
      <c r="M15" s="231" t="s">
        <v>244</v>
      </c>
      <c r="N15" s="231" t="s">
        <v>244</v>
      </c>
      <c r="O15" s="231" t="s">
        <v>244</v>
      </c>
      <c r="P15" s="231" t="s">
        <v>244</v>
      </c>
      <c r="Q15" s="231" t="s">
        <v>244</v>
      </c>
      <c r="R15" s="231" t="s">
        <v>244</v>
      </c>
      <c r="S15" s="231" t="s">
        <v>244</v>
      </c>
      <c r="T15" s="231" t="s">
        <v>244</v>
      </c>
      <c r="U15" s="231" t="s">
        <v>244</v>
      </c>
      <c r="V15" s="231" t="s">
        <v>244</v>
      </c>
      <c r="W15" s="231" t="s">
        <v>244</v>
      </c>
      <c r="X15" s="231" t="s">
        <v>244</v>
      </c>
      <c r="Y15" s="231" t="s">
        <v>244</v>
      </c>
      <c r="Z15" s="231" t="s">
        <v>244</v>
      </c>
      <c r="AA15" s="231" t="s">
        <v>244</v>
      </c>
      <c r="AB15" s="231" t="s">
        <v>244</v>
      </c>
      <c r="AC15" s="231" t="s">
        <v>244</v>
      </c>
      <c r="AD15" s="231" t="s">
        <v>244</v>
      </c>
    </row>
    <row r="16" spans="1:30" s="234" customFormat="1" ht="33" customHeight="1">
      <c r="A16" s="401"/>
      <c r="B16" s="395"/>
      <c r="C16" s="396" t="s">
        <v>437</v>
      </c>
      <c r="D16" s="396" t="s">
        <v>438</v>
      </c>
      <c r="E16" s="396"/>
      <c r="F16" s="231" t="s">
        <v>244</v>
      </c>
      <c r="G16" s="231" t="s">
        <v>244</v>
      </c>
      <c r="H16" s="231" t="s">
        <v>244</v>
      </c>
      <c r="I16" s="231" t="s">
        <v>244</v>
      </c>
      <c r="J16" s="231" t="s">
        <v>244</v>
      </c>
      <c r="K16" s="231" t="s">
        <v>244</v>
      </c>
      <c r="L16" s="231" t="s">
        <v>244</v>
      </c>
      <c r="M16" s="231" t="s">
        <v>244</v>
      </c>
      <c r="N16" s="231" t="s">
        <v>244</v>
      </c>
      <c r="O16" s="231" t="s">
        <v>244</v>
      </c>
      <c r="P16" s="231" t="s">
        <v>244</v>
      </c>
      <c r="Q16" s="231" t="s">
        <v>244</v>
      </c>
      <c r="R16" s="231" t="s">
        <v>244</v>
      </c>
      <c r="S16" s="231" t="s">
        <v>244</v>
      </c>
      <c r="T16" s="231" t="s">
        <v>244</v>
      </c>
      <c r="U16" s="231" t="s">
        <v>244</v>
      </c>
      <c r="V16" s="231" t="s">
        <v>244</v>
      </c>
      <c r="W16" s="231" t="s">
        <v>244</v>
      </c>
      <c r="X16" s="231" t="s">
        <v>244</v>
      </c>
      <c r="Y16" s="231" t="s">
        <v>244</v>
      </c>
      <c r="Z16" s="231" t="s">
        <v>244</v>
      </c>
      <c r="AA16" s="231" t="s">
        <v>244</v>
      </c>
      <c r="AB16" s="231" t="s">
        <v>244</v>
      </c>
      <c r="AC16" s="231" t="s">
        <v>244</v>
      </c>
      <c r="AD16" s="231" t="s">
        <v>244</v>
      </c>
    </row>
    <row r="17" spans="1:30" s="234" customFormat="1" ht="31.5" customHeight="1">
      <c r="A17" s="401"/>
      <c r="B17" s="395"/>
      <c r="C17" s="396"/>
      <c r="D17" s="396" t="s">
        <v>439</v>
      </c>
      <c r="E17" s="396"/>
      <c r="F17" s="231" t="s">
        <v>244</v>
      </c>
      <c r="G17" s="231" t="s">
        <v>244</v>
      </c>
      <c r="H17" s="231" t="s">
        <v>244</v>
      </c>
      <c r="I17" s="231" t="s">
        <v>244</v>
      </c>
      <c r="J17" s="231" t="s">
        <v>244</v>
      </c>
      <c r="K17" s="231" t="s">
        <v>244</v>
      </c>
      <c r="L17" s="231" t="s">
        <v>244</v>
      </c>
      <c r="M17" s="231" t="s">
        <v>244</v>
      </c>
      <c r="N17" s="231" t="s">
        <v>244</v>
      </c>
      <c r="O17" s="231" t="s">
        <v>244</v>
      </c>
      <c r="P17" s="231" t="s">
        <v>244</v>
      </c>
      <c r="Q17" s="231" t="s">
        <v>244</v>
      </c>
      <c r="R17" s="231" t="s">
        <v>244</v>
      </c>
      <c r="S17" s="231" t="s">
        <v>244</v>
      </c>
      <c r="T17" s="231" t="s">
        <v>244</v>
      </c>
      <c r="U17" s="231" t="s">
        <v>244</v>
      </c>
      <c r="V17" s="231" t="s">
        <v>244</v>
      </c>
      <c r="W17" s="231" t="s">
        <v>244</v>
      </c>
      <c r="X17" s="231" t="s">
        <v>244</v>
      </c>
      <c r="Y17" s="231" t="s">
        <v>244</v>
      </c>
      <c r="Z17" s="231" t="s">
        <v>244</v>
      </c>
      <c r="AA17" s="231" t="s">
        <v>244</v>
      </c>
      <c r="AB17" s="231" t="s">
        <v>244</v>
      </c>
      <c r="AC17" s="231" t="s">
        <v>244</v>
      </c>
      <c r="AD17" s="231" t="s">
        <v>244</v>
      </c>
    </row>
    <row r="18" spans="1:30" s="234" customFormat="1" ht="45">
      <c r="A18" s="401"/>
      <c r="B18" s="395"/>
      <c r="C18" s="235" t="s">
        <v>440</v>
      </c>
      <c r="D18" s="398" t="s">
        <v>441</v>
      </c>
      <c r="E18" s="399"/>
      <c r="F18" s="231" t="s">
        <v>244</v>
      </c>
      <c r="G18" s="231" t="s">
        <v>244</v>
      </c>
      <c r="H18" s="231" t="s">
        <v>244</v>
      </c>
      <c r="I18" s="231" t="s">
        <v>244</v>
      </c>
      <c r="J18" s="231" t="s">
        <v>244</v>
      </c>
      <c r="K18" s="231" t="s">
        <v>244</v>
      </c>
      <c r="L18" s="231" t="s">
        <v>244</v>
      </c>
      <c r="M18" s="231" t="s">
        <v>244</v>
      </c>
      <c r="N18" s="231" t="s">
        <v>244</v>
      </c>
      <c r="O18" s="231" t="s">
        <v>244</v>
      </c>
      <c r="P18" s="231" t="s">
        <v>244</v>
      </c>
      <c r="Q18" s="231" t="s">
        <v>244</v>
      </c>
      <c r="R18" s="231" t="s">
        <v>244</v>
      </c>
      <c r="S18" s="231" t="s">
        <v>244</v>
      </c>
      <c r="T18" s="231" t="s">
        <v>244</v>
      </c>
      <c r="U18" s="231" t="s">
        <v>244</v>
      </c>
      <c r="V18" s="231" t="s">
        <v>244</v>
      </c>
      <c r="W18" s="231" t="s">
        <v>244</v>
      </c>
      <c r="X18" s="231" t="s">
        <v>244</v>
      </c>
      <c r="Y18" s="231" t="s">
        <v>244</v>
      </c>
      <c r="Z18" s="231" t="s">
        <v>244</v>
      </c>
      <c r="AA18" s="231" t="s">
        <v>244</v>
      </c>
      <c r="AB18" s="231" t="s">
        <v>244</v>
      </c>
      <c r="AC18" s="231" t="s">
        <v>244</v>
      </c>
      <c r="AD18" s="231" t="s">
        <v>244</v>
      </c>
    </row>
    <row r="19" spans="1:30" s="234" customFormat="1" ht="15" customHeight="1">
      <c r="A19" s="401"/>
      <c r="B19" s="395" t="s">
        <v>443</v>
      </c>
      <c r="C19" s="396" t="s">
        <v>432</v>
      </c>
      <c r="D19" s="396" t="s">
        <v>433</v>
      </c>
      <c r="E19" s="230" t="s">
        <v>426</v>
      </c>
      <c r="F19" s="231" t="s">
        <v>244</v>
      </c>
      <c r="G19" s="231" t="s">
        <v>244</v>
      </c>
      <c r="H19" s="231" t="s">
        <v>244</v>
      </c>
      <c r="I19" s="231" t="s">
        <v>244</v>
      </c>
      <c r="J19" s="231" t="s">
        <v>244</v>
      </c>
      <c r="K19" s="231" t="s">
        <v>244</v>
      </c>
      <c r="L19" s="231" t="s">
        <v>244</v>
      </c>
      <c r="M19" s="231" t="s">
        <v>244</v>
      </c>
      <c r="N19" s="231" t="s">
        <v>244</v>
      </c>
      <c r="O19" s="231" t="s">
        <v>244</v>
      </c>
      <c r="P19" s="231" t="s">
        <v>244</v>
      </c>
      <c r="Q19" s="231" t="s">
        <v>244</v>
      </c>
      <c r="R19" s="231" t="s">
        <v>244</v>
      </c>
      <c r="S19" s="231" t="s">
        <v>244</v>
      </c>
      <c r="T19" s="231" t="s">
        <v>244</v>
      </c>
      <c r="U19" s="231" t="s">
        <v>244</v>
      </c>
      <c r="V19" s="231" t="s">
        <v>244</v>
      </c>
      <c r="W19" s="231" t="s">
        <v>244</v>
      </c>
      <c r="X19" s="231" t="s">
        <v>244</v>
      </c>
      <c r="Y19" s="231" t="s">
        <v>244</v>
      </c>
      <c r="Z19" s="231" t="s">
        <v>244</v>
      </c>
      <c r="AA19" s="231" t="s">
        <v>244</v>
      </c>
      <c r="AB19" s="231" t="s">
        <v>244</v>
      </c>
      <c r="AC19" s="231" t="s">
        <v>244</v>
      </c>
      <c r="AD19" s="231" t="s">
        <v>244</v>
      </c>
    </row>
    <row r="20" spans="1:30" s="234" customFormat="1" ht="30">
      <c r="A20" s="401"/>
      <c r="B20" s="395"/>
      <c r="C20" s="396"/>
      <c r="D20" s="396"/>
      <c r="E20" s="230" t="s">
        <v>434</v>
      </c>
      <c r="F20" s="231" t="s">
        <v>244</v>
      </c>
      <c r="G20" s="231" t="s">
        <v>244</v>
      </c>
      <c r="H20" s="231" t="s">
        <v>244</v>
      </c>
      <c r="I20" s="231" t="s">
        <v>244</v>
      </c>
      <c r="J20" s="231" t="s">
        <v>244</v>
      </c>
      <c r="K20" s="231" t="s">
        <v>244</v>
      </c>
      <c r="L20" s="231" t="s">
        <v>244</v>
      </c>
      <c r="M20" s="231" t="s">
        <v>244</v>
      </c>
      <c r="N20" s="231" t="s">
        <v>244</v>
      </c>
      <c r="O20" s="231" t="s">
        <v>244</v>
      </c>
      <c r="P20" s="231" t="s">
        <v>244</v>
      </c>
      <c r="Q20" s="231" t="s">
        <v>244</v>
      </c>
      <c r="R20" s="231" t="s">
        <v>244</v>
      </c>
      <c r="S20" s="231" t="s">
        <v>244</v>
      </c>
      <c r="T20" s="231" t="s">
        <v>244</v>
      </c>
      <c r="U20" s="231" t="s">
        <v>244</v>
      </c>
      <c r="V20" s="231" t="s">
        <v>244</v>
      </c>
      <c r="W20" s="231" t="s">
        <v>244</v>
      </c>
      <c r="X20" s="231" t="s">
        <v>244</v>
      </c>
      <c r="Y20" s="231" t="s">
        <v>244</v>
      </c>
      <c r="Z20" s="231" t="s">
        <v>244</v>
      </c>
      <c r="AA20" s="231" t="s">
        <v>244</v>
      </c>
      <c r="AB20" s="231" t="s">
        <v>244</v>
      </c>
      <c r="AC20" s="231" t="s">
        <v>244</v>
      </c>
      <c r="AD20" s="231" t="s">
        <v>244</v>
      </c>
    </row>
    <row r="21" spans="1:30" s="234" customFormat="1" ht="30">
      <c r="A21" s="401"/>
      <c r="B21" s="395"/>
      <c r="C21" s="396"/>
      <c r="D21" s="396"/>
      <c r="E21" s="230" t="s">
        <v>435</v>
      </c>
      <c r="F21" s="231" t="s">
        <v>244</v>
      </c>
      <c r="G21" s="231" t="s">
        <v>244</v>
      </c>
      <c r="H21" s="231" t="s">
        <v>244</v>
      </c>
      <c r="I21" s="231" t="s">
        <v>244</v>
      </c>
      <c r="J21" s="231" t="s">
        <v>244</v>
      </c>
      <c r="K21" s="231" t="s">
        <v>244</v>
      </c>
      <c r="L21" s="231" t="s">
        <v>244</v>
      </c>
      <c r="M21" s="231" t="s">
        <v>244</v>
      </c>
      <c r="N21" s="231" t="s">
        <v>244</v>
      </c>
      <c r="O21" s="231" t="s">
        <v>244</v>
      </c>
      <c r="P21" s="231" t="s">
        <v>244</v>
      </c>
      <c r="Q21" s="231" t="s">
        <v>244</v>
      </c>
      <c r="R21" s="231" t="s">
        <v>244</v>
      </c>
      <c r="S21" s="231" t="s">
        <v>244</v>
      </c>
      <c r="T21" s="231" t="s">
        <v>244</v>
      </c>
      <c r="U21" s="231" t="s">
        <v>244</v>
      </c>
      <c r="V21" s="231" t="s">
        <v>244</v>
      </c>
      <c r="W21" s="231" t="s">
        <v>244</v>
      </c>
      <c r="X21" s="231" t="s">
        <v>244</v>
      </c>
      <c r="Y21" s="231" t="s">
        <v>244</v>
      </c>
      <c r="Z21" s="231" t="s">
        <v>244</v>
      </c>
      <c r="AA21" s="231" t="s">
        <v>244</v>
      </c>
      <c r="AB21" s="231" t="s">
        <v>244</v>
      </c>
      <c r="AC21" s="231" t="s">
        <v>244</v>
      </c>
      <c r="AD21" s="231" t="s">
        <v>244</v>
      </c>
    </row>
    <row r="22" spans="1:30" s="234" customFormat="1">
      <c r="A22" s="401"/>
      <c r="B22" s="395"/>
      <c r="C22" s="396"/>
      <c r="D22" s="396" t="s">
        <v>436</v>
      </c>
      <c r="E22" s="396"/>
      <c r="F22" s="231" t="s">
        <v>244</v>
      </c>
      <c r="G22" s="231" t="s">
        <v>244</v>
      </c>
      <c r="H22" s="231" t="s">
        <v>244</v>
      </c>
      <c r="I22" s="231" t="s">
        <v>244</v>
      </c>
      <c r="J22" s="231" t="s">
        <v>244</v>
      </c>
      <c r="K22" s="231" t="s">
        <v>244</v>
      </c>
      <c r="L22" s="231" t="s">
        <v>244</v>
      </c>
      <c r="M22" s="231" t="s">
        <v>244</v>
      </c>
      <c r="N22" s="231" t="s">
        <v>244</v>
      </c>
      <c r="O22" s="231" t="s">
        <v>244</v>
      </c>
      <c r="P22" s="231" t="s">
        <v>244</v>
      </c>
      <c r="Q22" s="231" t="s">
        <v>244</v>
      </c>
      <c r="R22" s="231" t="s">
        <v>244</v>
      </c>
      <c r="S22" s="231" t="s">
        <v>244</v>
      </c>
      <c r="T22" s="231" t="s">
        <v>244</v>
      </c>
      <c r="U22" s="231" t="s">
        <v>244</v>
      </c>
      <c r="V22" s="231" t="s">
        <v>244</v>
      </c>
      <c r="W22" s="231" t="s">
        <v>244</v>
      </c>
      <c r="X22" s="231" t="s">
        <v>244</v>
      </c>
      <c r="Y22" s="231" t="s">
        <v>244</v>
      </c>
      <c r="Z22" s="231" t="s">
        <v>244</v>
      </c>
      <c r="AA22" s="231" t="s">
        <v>244</v>
      </c>
      <c r="AB22" s="231" t="s">
        <v>244</v>
      </c>
      <c r="AC22" s="231" t="s">
        <v>244</v>
      </c>
      <c r="AD22" s="231" t="s">
        <v>244</v>
      </c>
    </row>
    <row r="23" spans="1:30" s="234" customFormat="1" ht="29.25" customHeight="1">
      <c r="A23" s="401"/>
      <c r="B23" s="395"/>
      <c r="C23" s="396" t="s">
        <v>437</v>
      </c>
      <c r="D23" s="396" t="s">
        <v>438</v>
      </c>
      <c r="E23" s="396"/>
      <c r="F23" s="231" t="s">
        <v>244</v>
      </c>
      <c r="G23" s="231" t="s">
        <v>244</v>
      </c>
      <c r="H23" s="231" t="s">
        <v>244</v>
      </c>
      <c r="I23" s="231" t="s">
        <v>244</v>
      </c>
      <c r="J23" s="231" t="s">
        <v>244</v>
      </c>
      <c r="K23" s="231" t="s">
        <v>244</v>
      </c>
      <c r="L23" s="231" t="s">
        <v>244</v>
      </c>
      <c r="M23" s="231" t="s">
        <v>244</v>
      </c>
      <c r="N23" s="231" t="s">
        <v>244</v>
      </c>
      <c r="O23" s="231" t="s">
        <v>244</v>
      </c>
      <c r="P23" s="231" t="s">
        <v>244</v>
      </c>
      <c r="Q23" s="231" t="s">
        <v>244</v>
      </c>
      <c r="R23" s="231" t="s">
        <v>244</v>
      </c>
      <c r="S23" s="231" t="s">
        <v>244</v>
      </c>
      <c r="T23" s="231" t="s">
        <v>244</v>
      </c>
      <c r="U23" s="231" t="s">
        <v>244</v>
      </c>
      <c r="V23" s="231" t="s">
        <v>244</v>
      </c>
      <c r="W23" s="231" t="s">
        <v>244</v>
      </c>
      <c r="X23" s="231" t="s">
        <v>244</v>
      </c>
      <c r="Y23" s="231" t="s">
        <v>244</v>
      </c>
      <c r="Z23" s="231" t="s">
        <v>244</v>
      </c>
      <c r="AA23" s="231" t="s">
        <v>244</v>
      </c>
      <c r="AB23" s="231" t="s">
        <v>244</v>
      </c>
      <c r="AC23" s="231" t="s">
        <v>244</v>
      </c>
      <c r="AD23" s="231" t="s">
        <v>244</v>
      </c>
    </row>
    <row r="24" spans="1:30" s="234" customFormat="1" ht="29.25" customHeight="1">
      <c r="A24" s="401"/>
      <c r="B24" s="395"/>
      <c r="C24" s="396"/>
      <c r="D24" s="396" t="s">
        <v>439</v>
      </c>
      <c r="E24" s="396"/>
      <c r="F24" s="231" t="s">
        <v>244</v>
      </c>
      <c r="G24" s="231" t="s">
        <v>244</v>
      </c>
      <c r="H24" s="231" t="s">
        <v>244</v>
      </c>
      <c r="I24" s="231" t="s">
        <v>244</v>
      </c>
      <c r="J24" s="231" t="s">
        <v>244</v>
      </c>
      <c r="K24" s="231" t="s">
        <v>244</v>
      </c>
      <c r="L24" s="231" t="s">
        <v>244</v>
      </c>
      <c r="M24" s="231" t="s">
        <v>244</v>
      </c>
      <c r="N24" s="231" t="s">
        <v>244</v>
      </c>
      <c r="O24" s="231" t="s">
        <v>244</v>
      </c>
      <c r="P24" s="231" t="s">
        <v>244</v>
      </c>
      <c r="Q24" s="231" t="s">
        <v>244</v>
      </c>
      <c r="R24" s="231" t="s">
        <v>244</v>
      </c>
      <c r="S24" s="231" t="s">
        <v>244</v>
      </c>
      <c r="T24" s="231" t="s">
        <v>244</v>
      </c>
      <c r="U24" s="231" t="s">
        <v>244</v>
      </c>
      <c r="V24" s="231" t="s">
        <v>244</v>
      </c>
      <c r="W24" s="231" t="s">
        <v>244</v>
      </c>
      <c r="X24" s="231" t="s">
        <v>244</v>
      </c>
      <c r="Y24" s="231" t="s">
        <v>244</v>
      </c>
      <c r="Z24" s="231" t="s">
        <v>244</v>
      </c>
      <c r="AA24" s="231" t="s">
        <v>244</v>
      </c>
      <c r="AB24" s="231" t="s">
        <v>244</v>
      </c>
      <c r="AC24" s="231" t="s">
        <v>244</v>
      </c>
      <c r="AD24" s="231" t="s">
        <v>244</v>
      </c>
    </row>
    <row r="25" spans="1:30" s="234" customFormat="1" ht="45" customHeight="1">
      <c r="A25" s="401"/>
      <c r="B25" s="395"/>
      <c r="C25" s="235" t="s">
        <v>440</v>
      </c>
      <c r="D25" s="396" t="s">
        <v>441</v>
      </c>
      <c r="E25" s="396"/>
      <c r="F25" s="231" t="s">
        <v>244</v>
      </c>
      <c r="G25" s="231" t="s">
        <v>244</v>
      </c>
      <c r="H25" s="231" t="s">
        <v>244</v>
      </c>
      <c r="I25" s="231" t="s">
        <v>244</v>
      </c>
      <c r="J25" s="231" t="s">
        <v>244</v>
      </c>
      <c r="K25" s="231" t="s">
        <v>244</v>
      </c>
      <c r="L25" s="231" t="s">
        <v>244</v>
      </c>
      <c r="M25" s="231" t="s">
        <v>244</v>
      </c>
      <c r="N25" s="231" t="s">
        <v>244</v>
      </c>
      <c r="O25" s="231" t="s">
        <v>244</v>
      </c>
      <c r="P25" s="231" t="s">
        <v>244</v>
      </c>
      <c r="Q25" s="231" t="s">
        <v>244</v>
      </c>
      <c r="R25" s="231" t="s">
        <v>244</v>
      </c>
      <c r="S25" s="231" t="s">
        <v>244</v>
      </c>
      <c r="T25" s="231" t="s">
        <v>244</v>
      </c>
      <c r="U25" s="231" t="s">
        <v>244</v>
      </c>
      <c r="V25" s="231" t="s">
        <v>244</v>
      </c>
      <c r="W25" s="231" t="s">
        <v>244</v>
      </c>
      <c r="X25" s="231" t="s">
        <v>244</v>
      </c>
      <c r="Y25" s="231" t="s">
        <v>244</v>
      </c>
      <c r="Z25" s="231" t="s">
        <v>244</v>
      </c>
      <c r="AA25" s="231" t="s">
        <v>244</v>
      </c>
      <c r="AB25" s="231" t="s">
        <v>244</v>
      </c>
      <c r="AC25" s="231" t="s">
        <v>244</v>
      </c>
      <c r="AD25" s="231" t="s">
        <v>244</v>
      </c>
    </row>
    <row r="26" spans="1:30" s="234" customFormat="1" ht="15" customHeight="1">
      <c r="A26" s="401"/>
      <c r="B26" s="395" t="s">
        <v>444</v>
      </c>
      <c r="C26" s="396" t="s">
        <v>432</v>
      </c>
      <c r="D26" s="396" t="s">
        <v>433</v>
      </c>
      <c r="E26" s="230" t="s">
        <v>426</v>
      </c>
      <c r="F26" s="231" t="s">
        <v>244</v>
      </c>
      <c r="G26" s="231" t="s">
        <v>244</v>
      </c>
      <c r="H26" s="231" t="s">
        <v>244</v>
      </c>
      <c r="I26" s="231" t="s">
        <v>244</v>
      </c>
      <c r="J26" s="231" t="s">
        <v>244</v>
      </c>
      <c r="K26" s="231" t="s">
        <v>244</v>
      </c>
      <c r="L26" s="231" t="s">
        <v>244</v>
      </c>
      <c r="M26" s="231" t="s">
        <v>244</v>
      </c>
      <c r="N26" s="231" t="s">
        <v>244</v>
      </c>
      <c r="O26" s="231" t="s">
        <v>244</v>
      </c>
      <c r="P26" s="231" t="s">
        <v>244</v>
      </c>
      <c r="Q26" s="231" t="s">
        <v>244</v>
      </c>
      <c r="R26" s="231" t="s">
        <v>244</v>
      </c>
      <c r="S26" s="231" t="s">
        <v>244</v>
      </c>
      <c r="T26" s="231" t="s">
        <v>244</v>
      </c>
      <c r="U26" s="231" t="s">
        <v>244</v>
      </c>
      <c r="V26" s="231" t="s">
        <v>244</v>
      </c>
      <c r="W26" s="231" t="s">
        <v>244</v>
      </c>
      <c r="X26" s="231" t="s">
        <v>244</v>
      </c>
      <c r="Y26" s="231" t="s">
        <v>244</v>
      </c>
      <c r="Z26" s="231" t="s">
        <v>244</v>
      </c>
      <c r="AA26" s="231" t="s">
        <v>244</v>
      </c>
      <c r="AB26" s="231" t="s">
        <v>244</v>
      </c>
      <c r="AC26" s="231" t="s">
        <v>244</v>
      </c>
      <c r="AD26" s="231" t="s">
        <v>244</v>
      </c>
    </row>
    <row r="27" spans="1:30" s="234" customFormat="1" ht="30">
      <c r="A27" s="401"/>
      <c r="B27" s="395"/>
      <c r="C27" s="396"/>
      <c r="D27" s="396"/>
      <c r="E27" s="230" t="s">
        <v>434</v>
      </c>
      <c r="F27" s="231" t="s">
        <v>244</v>
      </c>
      <c r="G27" s="231" t="s">
        <v>244</v>
      </c>
      <c r="H27" s="231" t="s">
        <v>244</v>
      </c>
      <c r="I27" s="231" t="s">
        <v>244</v>
      </c>
      <c r="J27" s="231" t="s">
        <v>244</v>
      </c>
      <c r="K27" s="231" t="s">
        <v>244</v>
      </c>
      <c r="L27" s="231" t="s">
        <v>244</v>
      </c>
      <c r="M27" s="231" t="s">
        <v>244</v>
      </c>
      <c r="N27" s="231" t="s">
        <v>244</v>
      </c>
      <c r="O27" s="231" t="s">
        <v>244</v>
      </c>
      <c r="P27" s="231" t="s">
        <v>244</v>
      </c>
      <c r="Q27" s="231" t="s">
        <v>244</v>
      </c>
      <c r="R27" s="231" t="s">
        <v>244</v>
      </c>
      <c r="S27" s="231" t="s">
        <v>244</v>
      </c>
      <c r="T27" s="231" t="s">
        <v>244</v>
      </c>
      <c r="U27" s="231" t="s">
        <v>244</v>
      </c>
      <c r="V27" s="231" t="s">
        <v>244</v>
      </c>
      <c r="W27" s="231" t="s">
        <v>244</v>
      </c>
      <c r="X27" s="231" t="s">
        <v>244</v>
      </c>
      <c r="Y27" s="231" t="s">
        <v>244</v>
      </c>
      <c r="Z27" s="231" t="s">
        <v>244</v>
      </c>
      <c r="AA27" s="231" t="s">
        <v>244</v>
      </c>
      <c r="AB27" s="231" t="s">
        <v>244</v>
      </c>
      <c r="AC27" s="231" t="s">
        <v>244</v>
      </c>
      <c r="AD27" s="231" t="s">
        <v>244</v>
      </c>
    </row>
    <row r="28" spans="1:30" s="234" customFormat="1" ht="30">
      <c r="A28" s="401"/>
      <c r="B28" s="395"/>
      <c r="C28" s="396"/>
      <c r="D28" s="396"/>
      <c r="E28" s="230" t="s">
        <v>435</v>
      </c>
      <c r="F28" s="231" t="s">
        <v>244</v>
      </c>
      <c r="G28" s="231" t="s">
        <v>244</v>
      </c>
      <c r="H28" s="231" t="s">
        <v>244</v>
      </c>
      <c r="I28" s="231" t="s">
        <v>244</v>
      </c>
      <c r="J28" s="231" t="s">
        <v>244</v>
      </c>
      <c r="K28" s="231" t="s">
        <v>244</v>
      </c>
      <c r="L28" s="231" t="s">
        <v>244</v>
      </c>
      <c r="M28" s="231" t="s">
        <v>244</v>
      </c>
      <c r="N28" s="231" t="s">
        <v>244</v>
      </c>
      <c r="O28" s="231" t="s">
        <v>244</v>
      </c>
      <c r="P28" s="231" t="s">
        <v>244</v>
      </c>
      <c r="Q28" s="231" t="s">
        <v>244</v>
      </c>
      <c r="R28" s="231" t="s">
        <v>244</v>
      </c>
      <c r="S28" s="231" t="s">
        <v>244</v>
      </c>
      <c r="T28" s="231" t="s">
        <v>244</v>
      </c>
      <c r="U28" s="231" t="s">
        <v>244</v>
      </c>
      <c r="V28" s="231" t="s">
        <v>244</v>
      </c>
      <c r="W28" s="231" t="s">
        <v>244</v>
      </c>
      <c r="X28" s="231" t="s">
        <v>244</v>
      </c>
      <c r="Y28" s="231" t="s">
        <v>244</v>
      </c>
      <c r="Z28" s="231" t="s">
        <v>244</v>
      </c>
      <c r="AA28" s="231" t="s">
        <v>244</v>
      </c>
      <c r="AB28" s="231" t="s">
        <v>244</v>
      </c>
      <c r="AC28" s="231" t="s">
        <v>244</v>
      </c>
      <c r="AD28" s="231" t="s">
        <v>244</v>
      </c>
    </row>
    <row r="29" spans="1:30" s="234" customFormat="1">
      <c r="A29" s="401"/>
      <c r="B29" s="395"/>
      <c r="C29" s="396"/>
      <c r="D29" s="396" t="s">
        <v>436</v>
      </c>
      <c r="E29" s="396"/>
      <c r="F29" s="231" t="s">
        <v>244</v>
      </c>
      <c r="G29" s="231" t="s">
        <v>244</v>
      </c>
      <c r="H29" s="231" t="s">
        <v>244</v>
      </c>
      <c r="I29" s="231" t="s">
        <v>244</v>
      </c>
      <c r="J29" s="231" t="s">
        <v>244</v>
      </c>
      <c r="K29" s="231" t="s">
        <v>244</v>
      </c>
      <c r="L29" s="231" t="s">
        <v>244</v>
      </c>
      <c r="M29" s="231" t="s">
        <v>244</v>
      </c>
      <c r="N29" s="231" t="s">
        <v>244</v>
      </c>
      <c r="O29" s="231" t="s">
        <v>244</v>
      </c>
      <c r="P29" s="231" t="s">
        <v>244</v>
      </c>
      <c r="Q29" s="231" t="s">
        <v>244</v>
      </c>
      <c r="R29" s="231" t="s">
        <v>244</v>
      </c>
      <c r="S29" s="231" t="s">
        <v>244</v>
      </c>
      <c r="T29" s="231" t="s">
        <v>244</v>
      </c>
      <c r="U29" s="231" t="s">
        <v>244</v>
      </c>
      <c r="V29" s="231" t="s">
        <v>244</v>
      </c>
      <c r="W29" s="231" t="s">
        <v>244</v>
      </c>
      <c r="X29" s="231" t="s">
        <v>244</v>
      </c>
      <c r="Y29" s="231" t="s">
        <v>244</v>
      </c>
      <c r="Z29" s="231" t="s">
        <v>244</v>
      </c>
      <c r="AA29" s="231" t="s">
        <v>244</v>
      </c>
      <c r="AB29" s="231" t="s">
        <v>244</v>
      </c>
      <c r="AC29" s="231" t="s">
        <v>244</v>
      </c>
      <c r="AD29" s="231" t="s">
        <v>244</v>
      </c>
    </row>
    <row r="30" spans="1:30" s="234" customFormat="1" ht="29.25" customHeight="1">
      <c r="A30" s="401"/>
      <c r="B30" s="395"/>
      <c r="C30" s="396" t="s">
        <v>437</v>
      </c>
      <c r="D30" s="396" t="s">
        <v>438</v>
      </c>
      <c r="E30" s="396"/>
      <c r="F30" s="231" t="s">
        <v>244</v>
      </c>
      <c r="G30" s="231" t="s">
        <v>244</v>
      </c>
      <c r="H30" s="231" t="s">
        <v>244</v>
      </c>
      <c r="I30" s="231" t="s">
        <v>244</v>
      </c>
      <c r="J30" s="231" t="s">
        <v>244</v>
      </c>
      <c r="K30" s="231" t="s">
        <v>244</v>
      </c>
      <c r="L30" s="231" t="s">
        <v>244</v>
      </c>
      <c r="M30" s="231" t="s">
        <v>244</v>
      </c>
      <c r="N30" s="231" t="s">
        <v>244</v>
      </c>
      <c r="O30" s="231" t="s">
        <v>244</v>
      </c>
      <c r="P30" s="231" t="s">
        <v>244</v>
      </c>
      <c r="Q30" s="231" t="s">
        <v>244</v>
      </c>
      <c r="R30" s="231" t="s">
        <v>244</v>
      </c>
      <c r="S30" s="231" t="s">
        <v>244</v>
      </c>
      <c r="T30" s="231" t="s">
        <v>244</v>
      </c>
      <c r="U30" s="231" t="s">
        <v>244</v>
      </c>
      <c r="V30" s="231" t="s">
        <v>244</v>
      </c>
      <c r="W30" s="231" t="s">
        <v>244</v>
      </c>
      <c r="X30" s="231" t="s">
        <v>244</v>
      </c>
      <c r="Y30" s="231" t="s">
        <v>244</v>
      </c>
      <c r="Z30" s="231" t="s">
        <v>244</v>
      </c>
      <c r="AA30" s="231" t="s">
        <v>244</v>
      </c>
      <c r="AB30" s="231" t="s">
        <v>244</v>
      </c>
      <c r="AC30" s="231" t="s">
        <v>244</v>
      </c>
      <c r="AD30" s="231" t="s">
        <v>244</v>
      </c>
    </row>
    <row r="31" spans="1:30" s="234" customFormat="1" ht="29.25" customHeight="1">
      <c r="A31" s="401"/>
      <c r="B31" s="395"/>
      <c r="C31" s="396"/>
      <c r="D31" s="396" t="s">
        <v>439</v>
      </c>
      <c r="E31" s="396"/>
      <c r="F31" s="231" t="s">
        <v>244</v>
      </c>
      <c r="G31" s="231" t="s">
        <v>244</v>
      </c>
      <c r="H31" s="231" t="s">
        <v>244</v>
      </c>
      <c r="I31" s="231" t="s">
        <v>244</v>
      </c>
      <c r="J31" s="231" t="s">
        <v>244</v>
      </c>
      <c r="K31" s="231" t="s">
        <v>244</v>
      </c>
      <c r="L31" s="231" t="s">
        <v>244</v>
      </c>
      <c r="M31" s="231" t="s">
        <v>244</v>
      </c>
      <c r="N31" s="231" t="s">
        <v>244</v>
      </c>
      <c r="O31" s="231" t="s">
        <v>244</v>
      </c>
      <c r="P31" s="231" t="s">
        <v>244</v>
      </c>
      <c r="Q31" s="231" t="s">
        <v>244</v>
      </c>
      <c r="R31" s="231" t="s">
        <v>244</v>
      </c>
      <c r="S31" s="231" t="s">
        <v>244</v>
      </c>
      <c r="T31" s="231" t="s">
        <v>244</v>
      </c>
      <c r="U31" s="231" t="s">
        <v>244</v>
      </c>
      <c r="V31" s="231" t="s">
        <v>244</v>
      </c>
      <c r="W31" s="231" t="s">
        <v>244</v>
      </c>
      <c r="X31" s="231" t="s">
        <v>244</v>
      </c>
      <c r="Y31" s="231" t="s">
        <v>244</v>
      </c>
      <c r="Z31" s="231" t="s">
        <v>244</v>
      </c>
      <c r="AA31" s="231" t="s">
        <v>244</v>
      </c>
      <c r="AB31" s="231" t="s">
        <v>244</v>
      </c>
      <c r="AC31" s="231" t="s">
        <v>244</v>
      </c>
      <c r="AD31" s="231" t="s">
        <v>244</v>
      </c>
    </row>
    <row r="32" spans="1:30" s="234" customFormat="1" ht="45" customHeight="1">
      <c r="A32" s="401"/>
      <c r="B32" s="395"/>
      <c r="C32" s="235" t="s">
        <v>440</v>
      </c>
      <c r="D32" s="396" t="s">
        <v>441</v>
      </c>
      <c r="E32" s="396"/>
      <c r="F32" s="231" t="s">
        <v>244</v>
      </c>
      <c r="G32" s="231" t="s">
        <v>244</v>
      </c>
      <c r="H32" s="231" t="s">
        <v>244</v>
      </c>
      <c r="I32" s="231" t="s">
        <v>244</v>
      </c>
      <c r="J32" s="231" t="s">
        <v>244</v>
      </c>
      <c r="K32" s="231" t="s">
        <v>244</v>
      </c>
      <c r="L32" s="231" t="s">
        <v>244</v>
      </c>
      <c r="M32" s="231" t="s">
        <v>244</v>
      </c>
      <c r="N32" s="231" t="s">
        <v>244</v>
      </c>
      <c r="O32" s="231" t="s">
        <v>244</v>
      </c>
      <c r="P32" s="231" t="s">
        <v>244</v>
      </c>
      <c r="Q32" s="231" t="s">
        <v>244</v>
      </c>
      <c r="R32" s="231" t="s">
        <v>244</v>
      </c>
      <c r="S32" s="231" t="s">
        <v>244</v>
      </c>
      <c r="T32" s="231" t="s">
        <v>244</v>
      </c>
      <c r="U32" s="231" t="s">
        <v>244</v>
      </c>
      <c r="V32" s="231" t="s">
        <v>244</v>
      </c>
      <c r="W32" s="231" t="s">
        <v>244</v>
      </c>
      <c r="X32" s="231" t="s">
        <v>244</v>
      </c>
      <c r="Y32" s="231" t="s">
        <v>244</v>
      </c>
      <c r="Z32" s="231" t="s">
        <v>244</v>
      </c>
      <c r="AA32" s="231" t="s">
        <v>244</v>
      </c>
      <c r="AB32" s="231" t="s">
        <v>244</v>
      </c>
      <c r="AC32" s="231" t="s">
        <v>244</v>
      </c>
      <c r="AD32" s="231" t="s">
        <v>244</v>
      </c>
    </row>
    <row r="33" spans="1:30" s="234" customFormat="1" ht="15" customHeight="1">
      <c r="A33" s="401"/>
      <c r="B33" s="395" t="s">
        <v>445</v>
      </c>
      <c r="C33" s="396" t="s">
        <v>432</v>
      </c>
      <c r="D33" s="396" t="s">
        <v>433</v>
      </c>
      <c r="E33" s="230" t="s">
        <v>426</v>
      </c>
      <c r="F33" s="231" t="s">
        <v>244</v>
      </c>
      <c r="G33" s="231" t="s">
        <v>244</v>
      </c>
      <c r="H33" s="231" t="s">
        <v>244</v>
      </c>
      <c r="I33" s="231" t="s">
        <v>244</v>
      </c>
      <c r="J33" s="231" t="s">
        <v>244</v>
      </c>
      <c r="K33" s="231" t="s">
        <v>244</v>
      </c>
      <c r="L33" s="231" t="s">
        <v>244</v>
      </c>
      <c r="M33" s="231" t="s">
        <v>244</v>
      </c>
      <c r="N33" s="231" t="s">
        <v>244</v>
      </c>
      <c r="O33" s="231" t="s">
        <v>244</v>
      </c>
      <c r="P33" s="231" t="s">
        <v>244</v>
      </c>
      <c r="Q33" s="231" t="s">
        <v>244</v>
      </c>
      <c r="R33" s="231" t="s">
        <v>244</v>
      </c>
      <c r="S33" s="231" t="s">
        <v>244</v>
      </c>
      <c r="T33" s="231" t="s">
        <v>244</v>
      </c>
      <c r="U33" s="231" t="s">
        <v>244</v>
      </c>
      <c r="V33" s="231" t="s">
        <v>244</v>
      </c>
      <c r="W33" s="231" t="s">
        <v>244</v>
      </c>
      <c r="X33" s="231" t="s">
        <v>244</v>
      </c>
      <c r="Y33" s="231" t="s">
        <v>244</v>
      </c>
      <c r="Z33" s="231" t="s">
        <v>244</v>
      </c>
      <c r="AA33" s="231" t="s">
        <v>244</v>
      </c>
      <c r="AB33" s="231" t="s">
        <v>244</v>
      </c>
      <c r="AC33" s="231" t="s">
        <v>244</v>
      </c>
      <c r="AD33" s="231" t="s">
        <v>244</v>
      </c>
    </row>
    <row r="34" spans="1:30" s="234" customFormat="1" ht="30">
      <c r="A34" s="401"/>
      <c r="B34" s="395"/>
      <c r="C34" s="396"/>
      <c r="D34" s="396"/>
      <c r="E34" s="230" t="s">
        <v>434</v>
      </c>
      <c r="F34" s="231" t="s">
        <v>244</v>
      </c>
      <c r="G34" s="231" t="s">
        <v>244</v>
      </c>
      <c r="H34" s="231" t="s">
        <v>244</v>
      </c>
      <c r="I34" s="231" t="s">
        <v>244</v>
      </c>
      <c r="J34" s="231" t="s">
        <v>244</v>
      </c>
      <c r="K34" s="231" t="s">
        <v>244</v>
      </c>
      <c r="L34" s="231" t="s">
        <v>244</v>
      </c>
      <c r="M34" s="231" t="s">
        <v>244</v>
      </c>
      <c r="N34" s="231" t="s">
        <v>244</v>
      </c>
      <c r="O34" s="231" t="s">
        <v>244</v>
      </c>
      <c r="P34" s="231" t="s">
        <v>244</v>
      </c>
      <c r="Q34" s="231" t="s">
        <v>244</v>
      </c>
      <c r="R34" s="231" t="s">
        <v>244</v>
      </c>
      <c r="S34" s="231" t="s">
        <v>244</v>
      </c>
      <c r="T34" s="231" t="s">
        <v>244</v>
      </c>
      <c r="U34" s="231" t="s">
        <v>244</v>
      </c>
      <c r="V34" s="231" t="s">
        <v>244</v>
      </c>
      <c r="W34" s="231" t="s">
        <v>244</v>
      </c>
      <c r="X34" s="231" t="s">
        <v>244</v>
      </c>
      <c r="Y34" s="231" t="s">
        <v>244</v>
      </c>
      <c r="Z34" s="231" t="s">
        <v>244</v>
      </c>
      <c r="AA34" s="231" t="s">
        <v>244</v>
      </c>
      <c r="AB34" s="231" t="s">
        <v>244</v>
      </c>
      <c r="AC34" s="231" t="s">
        <v>244</v>
      </c>
      <c r="AD34" s="231" t="s">
        <v>244</v>
      </c>
    </row>
    <row r="35" spans="1:30" s="234" customFormat="1" ht="30">
      <c r="A35" s="401"/>
      <c r="B35" s="395"/>
      <c r="C35" s="396"/>
      <c r="D35" s="396"/>
      <c r="E35" s="230" t="s">
        <v>435</v>
      </c>
      <c r="F35" s="231" t="s">
        <v>244</v>
      </c>
      <c r="G35" s="231" t="s">
        <v>244</v>
      </c>
      <c r="H35" s="231" t="s">
        <v>244</v>
      </c>
      <c r="I35" s="231" t="s">
        <v>244</v>
      </c>
      <c r="J35" s="231" t="s">
        <v>244</v>
      </c>
      <c r="K35" s="231" t="s">
        <v>244</v>
      </c>
      <c r="L35" s="231" t="s">
        <v>244</v>
      </c>
      <c r="M35" s="231" t="s">
        <v>244</v>
      </c>
      <c r="N35" s="231" t="s">
        <v>244</v>
      </c>
      <c r="O35" s="231" t="s">
        <v>244</v>
      </c>
      <c r="P35" s="231" t="s">
        <v>244</v>
      </c>
      <c r="Q35" s="231" t="s">
        <v>244</v>
      </c>
      <c r="R35" s="231" t="s">
        <v>244</v>
      </c>
      <c r="S35" s="231" t="s">
        <v>244</v>
      </c>
      <c r="T35" s="231" t="s">
        <v>244</v>
      </c>
      <c r="U35" s="231" t="s">
        <v>244</v>
      </c>
      <c r="V35" s="231" t="s">
        <v>244</v>
      </c>
      <c r="W35" s="231" t="s">
        <v>244</v>
      </c>
      <c r="X35" s="231" t="s">
        <v>244</v>
      </c>
      <c r="Y35" s="231" t="s">
        <v>244</v>
      </c>
      <c r="Z35" s="231" t="s">
        <v>244</v>
      </c>
      <c r="AA35" s="231" t="s">
        <v>244</v>
      </c>
      <c r="AB35" s="231" t="s">
        <v>244</v>
      </c>
      <c r="AC35" s="231" t="s">
        <v>244</v>
      </c>
      <c r="AD35" s="231" t="s">
        <v>244</v>
      </c>
    </row>
    <row r="36" spans="1:30" s="234" customFormat="1">
      <c r="A36" s="401"/>
      <c r="B36" s="395"/>
      <c r="C36" s="396"/>
      <c r="D36" s="396" t="s">
        <v>436</v>
      </c>
      <c r="E36" s="396"/>
      <c r="F36" s="231" t="s">
        <v>244</v>
      </c>
      <c r="G36" s="231" t="s">
        <v>244</v>
      </c>
      <c r="H36" s="231" t="s">
        <v>244</v>
      </c>
      <c r="I36" s="231" t="s">
        <v>244</v>
      </c>
      <c r="J36" s="231" t="s">
        <v>244</v>
      </c>
      <c r="K36" s="231" t="s">
        <v>244</v>
      </c>
      <c r="L36" s="231" t="s">
        <v>244</v>
      </c>
      <c r="M36" s="231" t="s">
        <v>244</v>
      </c>
      <c r="N36" s="231" t="s">
        <v>244</v>
      </c>
      <c r="O36" s="231" t="s">
        <v>244</v>
      </c>
      <c r="P36" s="231" t="s">
        <v>244</v>
      </c>
      <c r="Q36" s="231" t="s">
        <v>244</v>
      </c>
      <c r="R36" s="231" t="s">
        <v>244</v>
      </c>
      <c r="S36" s="231" t="s">
        <v>244</v>
      </c>
      <c r="T36" s="231" t="s">
        <v>244</v>
      </c>
      <c r="U36" s="231" t="s">
        <v>244</v>
      </c>
      <c r="V36" s="231" t="s">
        <v>244</v>
      </c>
      <c r="W36" s="231" t="s">
        <v>244</v>
      </c>
      <c r="X36" s="231" t="s">
        <v>244</v>
      </c>
      <c r="Y36" s="231" t="s">
        <v>244</v>
      </c>
      <c r="Z36" s="231" t="s">
        <v>244</v>
      </c>
      <c r="AA36" s="231" t="s">
        <v>244</v>
      </c>
      <c r="AB36" s="231" t="s">
        <v>244</v>
      </c>
      <c r="AC36" s="231" t="s">
        <v>244</v>
      </c>
      <c r="AD36" s="231" t="s">
        <v>244</v>
      </c>
    </row>
    <row r="37" spans="1:30" s="234" customFormat="1" ht="30.75" customHeight="1">
      <c r="A37" s="401"/>
      <c r="B37" s="395"/>
      <c r="C37" s="396" t="s">
        <v>437</v>
      </c>
      <c r="D37" s="396" t="s">
        <v>438</v>
      </c>
      <c r="E37" s="396"/>
      <c r="F37" s="231" t="s">
        <v>244</v>
      </c>
      <c r="G37" s="231" t="s">
        <v>244</v>
      </c>
      <c r="H37" s="231" t="s">
        <v>244</v>
      </c>
      <c r="I37" s="231" t="s">
        <v>244</v>
      </c>
      <c r="J37" s="231" t="s">
        <v>244</v>
      </c>
      <c r="K37" s="231" t="s">
        <v>244</v>
      </c>
      <c r="L37" s="231" t="s">
        <v>244</v>
      </c>
      <c r="M37" s="231" t="s">
        <v>244</v>
      </c>
      <c r="N37" s="231" t="s">
        <v>244</v>
      </c>
      <c r="O37" s="231" t="s">
        <v>244</v>
      </c>
      <c r="P37" s="231" t="s">
        <v>244</v>
      </c>
      <c r="Q37" s="231" t="s">
        <v>244</v>
      </c>
      <c r="R37" s="231" t="s">
        <v>244</v>
      </c>
      <c r="S37" s="231" t="s">
        <v>244</v>
      </c>
      <c r="T37" s="231" t="s">
        <v>244</v>
      </c>
      <c r="U37" s="231" t="s">
        <v>244</v>
      </c>
      <c r="V37" s="231" t="s">
        <v>244</v>
      </c>
      <c r="W37" s="231" t="s">
        <v>244</v>
      </c>
      <c r="X37" s="231" t="s">
        <v>244</v>
      </c>
      <c r="Y37" s="231" t="s">
        <v>244</v>
      </c>
      <c r="Z37" s="231" t="s">
        <v>244</v>
      </c>
      <c r="AA37" s="231" t="s">
        <v>244</v>
      </c>
      <c r="AB37" s="231" t="s">
        <v>244</v>
      </c>
      <c r="AC37" s="231" t="s">
        <v>244</v>
      </c>
      <c r="AD37" s="231" t="s">
        <v>244</v>
      </c>
    </row>
    <row r="38" spans="1:30" s="234" customFormat="1" ht="30.75" customHeight="1">
      <c r="A38" s="401"/>
      <c r="B38" s="395"/>
      <c r="C38" s="396"/>
      <c r="D38" s="396" t="s">
        <v>439</v>
      </c>
      <c r="E38" s="396"/>
      <c r="F38" s="231" t="s">
        <v>244</v>
      </c>
      <c r="G38" s="231" t="s">
        <v>244</v>
      </c>
      <c r="H38" s="231" t="s">
        <v>244</v>
      </c>
      <c r="I38" s="231" t="s">
        <v>244</v>
      </c>
      <c r="J38" s="231" t="s">
        <v>244</v>
      </c>
      <c r="K38" s="231" t="s">
        <v>244</v>
      </c>
      <c r="L38" s="231" t="s">
        <v>244</v>
      </c>
      <c r="M38" s="231" t="s">
        <v>244</v>
      </c>
      <c r="N38" s="231" t="s">
        <v>244</v>
      </c>
      <c r="O38" s="231" t="s">
        <v>244</v>
      </c>
      <c r="P38" s="231" t="s">
        <v>244</v>
      </c>
      <c r="Q38" s="231" t="s">
        <v>244</v>
      </c>
      <c r="R38" s="231" t="s">
        <v>244</v>
      </c>
      <c r="S38" s="231" t="s">
        <v>244</v>
      </c>
      <c r="T38" s="231" t="s">
        <v>244</v>
      </c>
      <c r="U38" s="231" t="s">
        <v>244</v>
      </c>
      <c r="V38" s="231" t="s">
        <v>244</v>
      </c>
      <c r="W38" s="231" t="s">
        <v>244</v>
      </c>
      <c r="X38" s="231" t="s">
        <v>244</v>
      </c>
      <c r="Y38" s="231" t="s">
        <v>244</v>
      </c>
      <c r="Z38" s="231" t="s">
        <v>244</v>
      </c>
      <c r="AA38" s="231" t="s">
        <v>244</v>
      </c>
      <c r="AB38" s="231" t="s">
        <v>244</v>
      </c>
      <c r="AC38" s="231" t="s">
        <v>244</v>
      </c>
      <c r="AD38" s="231" t="s">
        <v>244</v>
      </c>
    </row>
    <row r="39" spans="1:30" s="234" customFormat="1" ht="45" customHeight="1">
      <c r="A39" s="401"/>
      <c r="B39" s="395"/>
      <c r="C39" s="235" t="s">
        <v>440</v>
      </c>
      <c r="D39" s="396" t="s">
        <v>441</v>
      </c>
      <c r="E39" s="396"/>
      <c r="F39" s="231" t="s">
        <v>244</v>
      </c>
      <c r="G39" s="231" t="s">
        <v>244</v>
      </c>
      <c r="H39" s="231" t="s">
        <v>244</v>
      </c>
      <c r="I39" s="231" t="s">
        <v>244</v>
      </c>
      <c r="J39" s="231" t="s">
        <v>244</v>
      </c>
      <c r="K39" s="231" t="s">
        <v>244</v>
      </c>
      <c r="L39" s="231" t="s">
        <v>244</v>
      </c>
      <c r="M39" s="231" t="s">
        <v>244</v>
      </c>
      <c r="N39" s="231" t="s">
        <v>244</v>
      </c>
      <c r="O39" s="231" t="s">
        <v>244</v>
      </c>
      <c r="P39" s="231" t="s">
        <v>244</v>
      </c>
      <c r="Q39" s="231" t="s">
        <v>244</v>
      </c>
      <c r="R39" s="231" t="s">
        <v>244</v>
      </c>
      <c r="S39" s="231" t="s">
        <v>244</v>
      </c>
      <c r="T39" s="231" t="s">
        <v>244</v>
      </c>
      <c r="U39" s="231" t="s">
        <v>244</v>
      </c>
      <c r="V39" s="231" t="s">
        <v>244</v>
      </c>
      <c r="W39" s="231" t="s">
        <v>244</v>
      </c>
      <c r="X39" s="231" t="s">
        <v>244</v>
      </c>
      <c r="Y39" s="231" t="s">
        <v>244</v>
      </c>
      <c r="Z39" s="231" t="s">
        <v>244</v>
      </c>
      <c r="AA39" s="231" t="s">
        <v>244</v>
      </c>
      <c r="AB39" s="231" t="s">
        <v>244</v>
      </c>
      <c r="AC39" s="231" t="s">
        <v>244</v>
      </c>
      <c r="AD39" s="231" t="s">
        <v>244</v>
      </c>
    </row>
    <row r="40" spans="1:30" s="234" customFormat="1" ht="15" customHeight="1">
      <c r="A40" s="401"/>
      <c r="B40" s="395" t="s">
        <v>426</v>
      </c>
      <c r="C40" s="396" t="s">
        <v>432</v>
      </c>
      <c r="D40" s="396" t="s">
        <v>433</v>
      </c>
      <c r="E40" s="230" t="s">
        <v>426</v>
      </c>
      <c r="F40" s="231" t="s">
        <v>244</v>
      </c>
      <c r="G40" s="231" t="s">
        <v>244</v>
      </c>
      <c r="H40" s="231" t="s">
        <v>244</v>
      </c>
      <c r="I40" s="231" t="s">
        <v>244</v>
      </c>
      <c r="J40" s="231" t="s">
        <v>244</v>
      </c>
      <c r="K40" s="231" t="s">
        <v>244</v>
      </c>
      <c r="L40" s="231" t="s">
        <v>244</v>
      </c>
      <c r="M40" s="231" t="s">
        <v>244</v>
      </c>
      <c r="N40" s="231" t="s">
        <v>244</v>
      </c>
      <c r="O40" s="231" t="s">
        <v>244</v>
      </c>
      <c r="P40" s="231" t="s">
        <v>244</v>
      </c>
      <c r="Q40" s="231" t="s">
        <v>244</v>
      </c>
      <c r="R40" s="231" t="s">
        <v>244</v>
      </c>
      <c r="S40" s="231" t="s">
        <v>244</v>
      </c>
      <c r="T40" s="231" t="s">
        <v>244</v>
      </c>
      <c r="U40" s="231" t="s">
        <v>244</v>
      </c>
      <c r="V40" s="231" t="s">
        <v>244</v>
      </c>
      <c r="W40" s="231" t="s">
        <v>244</v>
      </c>
      <c r="X40" s="231" t="s">
        <v>244</v>
      </c>
      <c r="Y40" s="231" t="s">
        <v>244</v>
      </c>
      <c r="Z40" s="231" t="s">
        <v>244</v>
      </c>
      <c r="AA40" s="231" t="s">
        <v>244</v>
      </c>
      <c r="AB40" s="231" t="s">
        <v>244</v>
      </c>
      <c r="AC40" s="231" t="s">
        <v>244</v>
      </c>
      <c r="AD40" s="231" t="s">
        <v>244</v>
      </c>
    </row>
    <row r="41" spans="1:30" s="234" customFormat="1" ht="30">
      <c r="A41" s="401"/>
      <c r="B41" s="395"/>
      <c r="C41" s="396"/>
      <c r="D41" s="396"/>
      <c r="E41" s="230" t="s">
        <v>434</v>
      </c>
      <c r="F41" s="231" t="s">
        <v>244</v>
      </c>
      <c r="G41" s="231" t="s">
        <v>244</v>
      </c>
      <c r="H41" s="231" t="s">
        <v>244</v>
      </c>
      <c r="I41" s="231" t="s">
        <v>244</v>
      </c>
      <c r="J41" s="231" t="s">
        <v>244</v>
      </c>
      <c r="K41" s="231" t="s">
        <v>244</v>
      </c>
      <c r="L41" s="231" t="s">
        <v>244</v>
      </c>
      <c r="M41" s="231" t="s">
        <v>244</v>
      </c>
      <c r="N41" s="231" t="s">
        <v>244</v>
      </c>
      <c r="O41" s="231" t="s">
        <v>244</v>
      </c>
      <c r="P41" s="231" t="s">
        <v>244</v>
      </c>
      <c r="Q41" s="231" t="s">
        <v>244</v>
      </c>
      <c r="R41" s="231" t="s">
        <v>244</v>
      </c>
      <c r="S41" s="231" t="s">
        <v>244</v>
      </c>
      <c r="T41" s="231" t="s">
        <v>244</v>
      </c>
      <c r="U41" s="231" t="s">
        <v>244</v>
      </c>
      <c r="V41" s="231" t="s">
        <v>244</v>
      </c>
      <c r="W41" s="231" t="s">
        <v>244</v>
      </c>
      <c r="X41" s="231" t="s">
        <v>244</v>
      </c>
      <c r="Y41" s="231" t="s">
        <v>244</v>
      </c>
      <c r="Z41" s="231" t="s">
        <v>244</v>
      </c>
      <c r="AA41" s="231" t="s">
        <v>244</v>
      </c>
      <c r="AB41" s="231" t="s">
        <v>244</v>
      </c>
      <c r="AC41" s="231" t="s">
        <v>244</v>
      </c>
      <c r="AD41" s="231" t="s">
        <v>244</v>
      </c>
    </row>
    <row r="42" spans="1:30" s="234" customFormat="1" ht="30">
      <c r="A42" s="401"/>
      <c r="B42" s="395"/>
      <c r="C42" s="396"/>
      <c r="D42" s="396"/>
      <c r="E42" s="230" t="s">
        <v>435</v>
      </c>
      <c r="F42" s="231" t="s">
        <v>244</v>
      </c>
      <c r="G42" s="231" t="s">
        <v>244</v>
      </c>
      <c r="H42" s="231" t="s">
        <v>244</v>
      </c>
      <c r="I42" s="231" t="s">
        <v>244</v>
      </c>
      <c r="J42" s="231" t="s">
        <v>244</v>
      </c>
      <c r="K42" s="231" t="s">
        <v>244</v>
      </c>
      <c r="L42" s="231" t="s">
        <v>244</v>
      </c>
      <c r="M42" s="231" t="s">
        <v>244</v>
      </c>
      <c r="N42" s="231" t="s">
        <v>244</v>
      </c>
      <c r="O42" s="231" t="s">
        <v>244</v>
      </c>
      <c r="P42" s="231" t="s">
        <v>244</v>
      </c>
      <c r="Q42" s="231" t="s">
        <v>244</v>
      </c>
      <c r="R42" s="231" t="s">
        <v>244</v>
      </c>
      <c r="S42" s="231" t="s">
        <v>244</v>
      </c>
      <c r="T42" s="231" t="s">
        <v>244</v>
      </c>
      <c r="U42" s="231" t="s">
        <v>244</v>
      </c>
      <c r="V42" s="231" t="s">
        <v>244</v>
      </c>
      <c r="W42" s="231" t="s">
        <v>244</v>
      </c>
      <c r="X42" s="231" t="s">
        <v>244</v>
      </c>
      <c r="Y42" s="231" t="s">
        <v>244</v>
      </c>
      <c r="Z42" s="231" t="s">
        <v>244</v>
      </c>
      <c r="AA42" s="231" t="s">
        <v>244</v>
      </c>
      <c r="AB42" s="231" t="s">
        <v>244</v>
      </c>
      <c r="AC42" s="231" t="s">
        <v>244</v>
      </c>
      <c r="AD42" s="231" t="s">
        <v>244</v>
      </c>
    </row>
    <row r="43" spans="1:30" s="234" customFormat="1">
      <c r="A43" s="401"/>
      <c r="B43" s="395"/>
      <c r="C43" s="396"/>
      <c r="D43" s="396" t="s">
        <v>436</v>
      </c>
      <c r="E43" s="396"/>
      <c r="F43" s="231" t="s">
        <v>244</v>
      </c>
      <c r="G43" s="231" t="s">
        <v>244</v>
      </c>
      <c r="H43" s="231" t="s">
        <v>244</v>
      </c>
      <c r="I43" s="231" t="s">
        <v>244</v>
      </c>
      <c r="J43" s="231" t="s">
        <v>244</v>
      </c>
      <c r="K43" s="231" t="s">
        <v>244</v>
      </c>
      <c r="L43" s="231" t="s">
        <v>244</v>
      </c>
      <c r="M43" s="231" t="s">
        <v>244</v>
      </c>
      <c r="N43" s="231" t="s">
        <v>244</v>
      </c>
      <c r="O43" s="231" t="s">
        <v>244</v>
      </c>
      <c r="P43" s="231" t="s">
        <v>244</v>
      </c>
      <c r="Q43" s="231" t="s">
        <v>244</v>
      </c>
      <c r="R43" s="231" t="s">
        <v>244</v>
      </c>
      <c r="S43" s="231" t="s">
        <v>244</v>
      </c>
      <c r="T43" s="231" t="s">
        <v>244</v>
      </c>
      <c r="U43" s="231" t="s">
        <v>244</v>
      </c>
      <c r="V43" s="231" t="s">
        <v>244</v>
      </c>
      <c r="W43" s="231" t="s">
        <v>244</v>
      </c>
      <c r="X43" s="231" t="s">
        <v>244</v>
      </c>
      <c r="Y43" s="231" t="s">
        <v>244</v>
      </c>
      <c r="Z43" s="231" t="s">
        <v>244</v>
      </c>
      <c r="AA43" s="231" t="s">
        <v>244</v>
      </c>
      <c r="AB43" s="231" t="s">
        <v>244</v>
      </c>
      <c r="AC43" s="231" t="s">
        <v>244</v>
      </c>
      <c r="AD43" s="231" t="s">
        <v>244</v>
      </c>
    </row>
    <row r="44" spans="1:30" s="234" customFormat="1" ht="30.75" customHeight="1">
      <c r="A44" s="401"/>
      <c r="B44" s="395"/>
      <c r="C44" s="396" t="s">
        <v>437</v>
      </c>
      <c r="D44" s="396" t="s">
        <v>438</v>
      </c>
      <c r="E44" s="396"/>
      <c r="F44" s="231" t="s">
        <v>244</v>
      </c>
      <c r="G44" s="231" t="s">
        <v>244</v>
      </c>
      <c r="H44" s="231" t="s">
        <v>244</v>
      </c>
      <c r="I44" s="231" t="s">
        <v>244</v>
      </c>
      <c r="J44" s="231" t="s">
        <v>244</v>
      </c>
      <c r="K44" s="231" t="s">
        <v>244</v>
      </c>
      <c r="L44" s="231" t="s">
        <v>244</v>
      </c>
      <c r="M44" s="231" t="s">
        <v>244</v>
      </c>
      <c r="N44" s="231" t="s">
        <v>244</v>
      </c>
      <c r="O44" s="231" t="s">
        <v>244</v>
      </c>
      <c r="P44" s="231" t="s">
        <v>244</v>
      </c>
      <c r="Q44" s="231" t="s">
        <v>244</v>
      </c>
      <c r="R44" s="231" t="s">
        <v>244</v>
      </c>
      <c r="S44" s="231" t="s">
        <v>244</v>
      </c>
      <c r="T44" s="231" t="s">
        <v>244</v>
      </c>
      <c r="U44" s="231" t="s">
        <v>244</v>
      </c>
      <c r="V44" s="231" t="s">
        <v>244</v>
      </c>
      <c r="W44" s="231" t="s">
        <v>244</v>
      </c>
      <c r="X44" s="231" t="s">
        <v>244</v>
      </c>
      <c r="Y44" s="231" t="s">
        <v>244</v>
      </c>
      <c r="Z44" s="231" t="s">
        <v>244</v>
      </c>
      <c r="AA44" s="231" t="s">
        <v>244</v>
      </c>
      <c r="AB44" s="231" t="s">
        <v>244</v>
      </c>
      <c r="AC44" s="231" t="s">
        <v>244</v>
      </c>
      <c r="AD44" s="231" t="s">
        <v>244</v>
      </c>
    </row>
    <row r="45" spans="1:30" s="234" customFormat="1" ht="31.5" customHeight="1">
      <c r="A45" s="401"/>
      <c r="B45" s="395"/>
      <c r="C45" s="397"/>
      <c r="D45" s="396" t="s">
        <v>439</v>
      </c>
      <c r="E45" s="396"/>
      <c r="F45" s="231" t="s">
        <v>244</v>
      </c>
      <c r="G45" s="231" t="s">
        <v>244</v>
      </c>
      <c r="H45" s="231" t="s">
        <v>244</v>
      </c>
      <c r="I45" s="231" t="s">
        <v>244</v>
      </c>
      <c r="J45" s="231" t="s">
        <v>244</v>
      </c>
      <c r="K45" s="231" t="s">
        <v>244</v>
      </c>
      <c r="L45" s="231" t="s">
        <v>244</v>
      </c>
      <c r="M45" s="231" t="s">
        <v>244</v>
      </c>
      <c r="N45" s="231" t="s">
        <v>244</v>
      </c>
      <c r="O45" s="231" t="s">
        <v>244</v>
      </c>
      <c r="P45" s="231" t="s">
        <v>244</v>
      </c>
      <c r="Q45" s="231" t="s">
        <v>244</v>
      </c>
      <c r="R45" s="231" t="s">
        <v>244</v>
      </c>
      <c r="S45" s="231" t="s">
        <v>244</v>
      </c>
      <c r="T45" s="231" t="s">
        <v>244</v>
      </c>
      <c r="U45" s="231" t="s">
        <v>244</v>
      </c>
      <c r="V45" s="231" t="s">
        <v>244</v>
      </c>
      <c r="W45" s="231" t="s">
        <v>244</v>
      </c>
      <c r="X45" s="231" t="s">
        <v>244</v>
      </c>
      <c r="Y45" s="231" t="s">
        <v>244</v>
      </c>
      <c r="Z45" s="231" t="s">
        <v>244</v>
      </c>
      <c r="AA45" s="231" t="s">
        <v>244</v>
      </c>
      <c r="AB45" s="231" t="s">
        <v>244</v>
      </c>
      <c r="AC45" s="231" t="s">
        <v>244</v>
      </c>
      <c r="AD45" s="231" t="s">
        <v>244</v>
      </c>
    </row>
    <row r="46" spans="1:30" s="232" customFormat="1" ht="45" customHeight="1">
      <c r="A46" s="402"/>
      <c r="B46" s="395"/>
      <c r="C46" s="230" t="s">
        <v>440</v>
      </c>
      <c r="D46" s="396" t="s">
        <v>441</v>
      </c>
      <c r="E46" s="396"/>
      <c r="F46" s="231" t="s">
        <v>244</v>
      </c>
      <c r="G46" s="231" t="s">
        <v>244</v>
      </c>
      <c r="H46" s="231" t="s">
        <v>244</v>
      </c>
      <c r="I46" s="231" t="s">
        <v>244</v>
      </c>
      <c r="J46" s="231" t="s">
        <v>244</v>
      </c>
      <c r="K46" s="231" t="s">
        <v>244</v>
      </c>
      <c r="L46" s="231" t="s">
        <v>244</v>
      </c>
      <c r="M46" s="231" t="s">
        <v>244</v>
      </c>
      <c r="N46" s="231" t="s">
        <v>244</v>
      </c>
      <c r="O46" s="231" t="s">
        <v>244</v>
      </c>
      <c r="P46" s="231" t="s">
        <v>244</v>
      </c>
      <c r="Q46" s="231" t="s">
        <v>244</v>
      </c>
      <c r="R46" s="231" t="s">
        <v>244</v>
      </c>
      <c r="S46" s="231" t="s">
        <v>244</v>
      </c>
      <c r="T46" s="231" t="s">
        <v>244</v>
      </c>
      <c r="U46" s="231" t="s">
        <v>244</v>
      </c>
      <c r="V46" s="231" t="s">
        <v>244</v>
      </c>
      <c r="W46" s="231" t="s">
        <v>244</v>
      </c>
      <c r="X46" s="231" t="s">
        <v>244</v>
      </c>
      <c r="Y46" s="231" t="s">
        <v>244</v>
      </c>
      <c r="Z46" s="231" t="s">
        <v>244</v>
      </c>
      <c r="AA46" s="231" t="s">
        <v>244</v>
      </c>
      <c r="AB46" s="231" t="s">
        <v>244</v>
      </c>
      <c r="AC46" s="231" t="s">
        <v>244</v>
      </c>
      <c r="AD46" s="231" t="s">
        <v>244</v>
      </c>
    </row>
    <row r="47" spans="1:30" s="234" customFormat="1" ht="15.75">
      <c r="A47" s="236" t="s">
        <v>446</v>
      </c>
    </row>
    <row r="48" spans="1:30" s="234" customFormat="1" ht="15.75">
      <c r="A48" s="236" t="s">
        <v>447</v>
      </c>
    </row>
    <row r="49" spans="1:1" ht="15.75">
      <c r="A49" s="236" t="s">
        <v>448</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23" t="s">
        <v>484</v>
      </c>
      <c r="B1" s="424"/>
      <c r="C1" s="424"/>
      <c r="D1" s="424"/>
      <c r="E1" s="424"/>
      <c r="F1" s="424"/>
      <c r="G1" s="424"/>
      <c r="H1" s="424"/>
      <c r="I1" s="424"/>
      <c r="J1" s="424"/>
      <c r="K1" s="424"/>
      <c r="L1" s="424"/>
      <c r="M1" s="424"/>
      <c r="N1" s="424"/>
      <c r="O1" s="424"/>
      <c r="P1" s="424"/>
      <c r="Q1" s="424"/>
      <c r="R1" s="425"/>
      <c r="S1" s="425"/>
    </row>
    <row r="2" spans="1:19" ht="15.75" thickBot="1"/>
    <row r="3" spans="1:19" ht="15" customHeight="1" thickBot="1">
      <c r="A3" s="426" t="s">
        <v>449</v>
      </c>
      <c r="B3" s="428" t="s">
        <v>450</v>
      </c>
      <c r="C3" s="426" t="s">
        <v>451</v>
      </c>
      <c r="D3" s="416" t="s">
        <v>452</v>
      </c>
      <c r="E3" s="416" t="s">
        <v>453</v>
      </c>
      <c r="F3" s="416" t="s">
        <v>454</v>
      </c>
      <c r="G3" s="416" t="s">
        <v>455</v>
      </c>
      <c r="H3" s="416"/>
      <c r="I3" s="416"/>
      <c r="J3" s="416"/>
      <c r="K3" s="416"/>
      <c r="L3" s="416"/>
      <c r="M3" s="416"/>
      <c r="N3" s="416"/>
      <c r="O3" s="416" t="s">
        <v>456</v>
      </c>
      <c r="P3" s="429"/>
      <c r="Q3" s="429"/>
      <c r="R3" s="416" t="s">
        <v>457</v>
      </c>
      <c r="S3" s="429"/>
    </row>
    <row r="4" spans="1:19" ht="25.5" customHeight="1" thickBot="1">
      <c r="A4" s="426"/>
      <c r="B4" s="428"/>
      <c r="C4" s="426"/>
      <c r="D4" s="416"/>
      <c r="E4" s="416"/>
      <c r="F4" s="416"/>
      <c r="G4" s="416" t="s">
        <v>458</v>
      </c>
      <c r="H4" s="416"/>
      <c r="I4" s="416" t="s">
        <v>459</v>
      </c>
      <c r="J4" s="416"/>
      <c r="K4" s="416" t="s">
        <v>460</v>
      </c>
      <c r="L4" s="416"/>
      <c r="M4" s="416" t="s">
        <v>461</v>
      </c>
      <c r="N4" s="416"/>
      <c r="O4" s="416"/>
      <c r="P4" s="429"/>
      <c r="Q4" s="429"/>
      <c r="R4" s="429"/>
      <c r="S4" s="429"/>
    </row>
    <row r="5" spans="1:19" ht="30" customHeight="1" thickBot="1">
      <c r="A5" s="427"/>
      <c r="B5" s="427"/>
      <c r="C5" s="427"/>
      <c r="D5" s="427"/>
      <c r="E5" s="427"/>
      <c r="F5" s="427"/>
      <c r="G5" s="237" t="s">
        <v>462</v>
      </c>
      <c r="H5" s="237" t="s">
        <v>463</v>
      </c>
      <c r="I5" s="237" t="s">
        <v>462</v>
      </c>
      <c r="J5" s="237" t="s">
        <v>463</v>
      </c>
      <c r="K5" s="237" t="s">
        <v>462</v>
      </c>
      <c r="L5" s="237" t="s">
        <v>463</v>
      </c>
      <c r="M5" s="237" t="s">
        <v>462</v>
      </c>
      <c r="N5" s="237" t="s">
        <v>463</v>
      </c>
      <c r="O5" s="237" t="s">
        <v>464</v>
      </c>
      <c r="P5" s="237" t="s">
        <v>462</v>
      </c>
      <c r="Q5" s="237" t="s">
        <v>465</v>
      </c>
      <c r="R5" s="237" t="s">
        <v>466</v>
      </c>
      <c r="S5" s="237" t="s">
        <v>467</v>
      </c>
    </row>
    <row r="6" spans="1:19" ht="15.75" thickBot="1">
      <c r="A6" s="238">
        <v>1</v>
      </c>
      <c r="B6" s="238">
        <v>2</v>
      </c>
      <c r="C6" s="238">
        <v>3</v>
      </c>
      <c r="D6" s="239">
        <v>4</v>
      </c>
      <c r="E6" s="239">
        <v>5</v>
      </c>
      <c r="F6" s="239">
        <v>6</v>
      </c>
      <c r="G6" s="239">
        <v>7</v>
      </c>
      <c r="H6" s="239">
        <v>8</v>
      </c>
      <c r="I6" s="239">
        <v>9</v>
      </c>
      <c r="J6" s="239">
        <v>10</v>
      </c>
      <c r="K6" s="239">
        <v>11</v>
      </c>
      <c r="L6" s="239">
        <v>12</v>
      </c>
      <c r="M6" s="239">
        <v>13</v>
      </c>
      <c r="N6" s="239">
        <v>14</v>
      </c>
      <c r="O6" s="239">
        <v>15</v>
      </c>
      <c r="P6" s="239">
        <v>16</v>
      </c>
      <c r="Q6" s="239">
        <v>17</v>
      </c>
      <c r="R6" s="239">
        <v>18</v>
      </c>
      <c r="S6" s="239">
        <v>19</v>
      </c>
    </row>
    <row r="7" spans="1:19">
      <c r="A7" s="240" t="s">
        <v>244</v>
      </c>
      <c r="B7" s="240" t="s">
        <v>244</v>
      </c>
      <c r="C7" s="240" t="s">
        <v>244</v>
      </c>
      <c r="D7" s="240" t="s">
        <v>244</v>
      </c>
      <c r="E7" s="240" t="s">
        <v>244</v>
      </c>
      <c r="F7" s="241" t="s">
        <v>427</v>
      </c>
      <c r="G7" s="242" t="s">
        <v>244</v>
      </c>
      <c r="H7" s="242" t="s">
        <v>244</v>
      </c>
      <c r="I7" s="242" t="s">
        <v>244</v>
      </c>
      <c r="J7" s="242" t="s">
        <v>244</v>
      </c>
      <c r="K7" s="242" t="s">
        <v>244</v>
      </c>
      <c r="L7" s="242" t="s">
        <v>244</v>
      </c>
      <c r="M7" s="242" t="s">
        <v>244</v>
      </c>
      <c r="N7" s="242" t="s">
        <v>244</v>
      </c>
      <c r="O7" s="242" t="s">
        <v>244</v>
      </c>
      <c r="P7" s="242" t="s">
        <v>244</v>
      </c>
      <c r="Q7" s="242" t="s">
        <v>244</v>
      </c>
      <c r="R7" s="242" t="s">
        <v>244</v>
      </c>
      <c r="S7" s="242" t="s">
        <v>244</v>
      </c>
    </row>
    <row r="8" spans="1:19">
      <c r="A8" s="240" t="s">
        <v>244</v>
      </c>
      <c r="B8" s="240" t="s">
        <v>244</v>
      </c>
      <c r="C8" s="240" t="s">
        <v>244</v>
      </c>
      <c r="D8" s="240" t="s">
        <v>244</v>
      </c>
      <c r="E8" s="240" t="s">
        <v>244</v>
      </c>
      <c r="F8" s="241" t="s">
        <v>244</v>
      </c>
      <c r="G8" s="242" t="s">
        <v>244</v>
      </c>
      <c r="H8" s="242" t="s">
        <v>244</v>
      </c>
      <c r="I8" s="242" t="s">
        <v>244</v>
      </c>
      <c r="J8" s="242" t="s">
        <v>244</v>
      </c>
      <c r="K8" s="242" t="s">
        <v>244</v>
      </c>
      <c r="L8" s="242" t="s">
        <v>244</v>
      </c>
      <c r="M8" s="242" t="s">
        <v>244</v>
      </c>
      <c r="N8" s="242" t="s">
        <v>244</v>
      </c>
      <c r="O8" s="242" t="s">
        <v>244</v>
      </c>
      <c r="P8" s="242" t="s">
        <v>244</v>
      </c>
      <c r="Q8" s="242" t="s">
        <v>244</v>
      </c>
      <c r="R8" s="242" t="s">
        <v>244</v>
      </c>
      <c r="S8" s="242" t="s">
        <v>244</v>
      </c>
    </row>
    <row r="9" spans="1:19">
      <c r="A9" s="240" t="s">
        <v>244</v>
      </c>
      <c r="B9" s="240" t="s">
        <v>244</v>
      </c>
      <c r="C9" s="240" t="s">
        <v>244</v>
      </c>
      <c r="D9" s="240" t="s">
        <v>244</v>
      </c>
      <c r="E9" s="240" t="s">
        <v>244</v>
      </c>
      <c r="F9" s="241" t="s">
        <v>244</v>
      </c>
      <c r="G9" s="242" t="s">
        <v>244</v>
      </c>
      <c r="H9" s="242" t="s">
        <v>244</v>
      </c>
      <c r="I9" s="242" t="s">
        <v>244</v>
      </c>
      <c r="J9" s="242" t="s">
        <v>244</v>
      </c>
      <c r="K9" s="242" t="s">
        <v>244</v>
      </c>
      <c r="L9" s="242" t="s">
        <v>244</v>
      </c>
      <c r="M9" s="242" t="s">
        <v>244</v>
      </c>
      <c r="N9" s="242" t="s">
        <v>244</v>
      </c>
      <c r="O9" s="242" t="s">
        <v>244</v>
      </c>
      <c r="P9" s="242" t="s">
        <v>244</v>
      </c>
      <c r="Q9" s="242" t="s">
        <v>244</v>
      </c>
      <c r="R9" s="242" t="s">
        <v>244</v>
      </c>
      <c r="S9" s="242" t="s">
        <v>244</v>
      </c>
    </row>
    <row r="10" spans="1:19">
      <c r="A10" s="240" t="s">
        <v>244</v>
      </c>
      <c r="B10" s="240" t="s">
        <v>244</v>
      </c>
      <c r="C10" s="240" t="s">
        <v>244</v>
      </c>
      <c r="D10" s="240" t="s">
        <v>244</v>
      </c>
      <c r="E10" s="240" t="s">
        <v>244</v>
      </c>
      <c r="F10" s="241" t="s">
        <v>244</v>
      </c>
      <c r="G10" s="242" t="s">
        <v>244</v>
      </c>
      <c r="H10" s="242" t="s">
        <v>244</v>
      </c>
      <c r="I10" s="242" t="s">
        <v>244</v>
      </c>
      <c r="J10" s="242" t="s">
        <v>244</v>
      </c>
      <c r="K10" s="242" t="s">
        <v>244</v>
      </c>
      <c r="L10" s="242" t="s">
        <v>244</v>
      </c>
      <c r="M10" s="242" t="s">
        <v>244</v>
      </c>
      <c r="N10" s="242" t="s">
        <v>244</v>
      </c>
      <c r="O10" s="242" t="s">
        <v>244</v>
      </c>
      <c r="P10" s="242" t="s">
        <v>244</v>
      </c>
      <c r="Q10" s="242" t="s">
        <v>244</v>
      </c>
      <c r="R10" s="242" t="s">
        <v>244</v>
      </c>
      <c r="S10" s="242" t="s">
        <v>244</v>
      </c>
    </row>
    <row r="11" spans="1:19">
      <c r="A11" s="240" t="s">
        <v>244</v>
      </c>
      <c r="B11" s="240" t="s">
        <v>244</v>
      </c>
      <c r="C11" s="240" t="s">
        <v>244</v>
      </c>
      <c r="D11" s="240" t="s">
        <v>244</v>
      </c>
      <c r="E11" s="240" t="s">
        <v>244</v>
      </c>
      <c r="F11" s="243" t="s">
        <v>428</v>
      </c>
      <c r="G11" s="242" t="s">
        <v>244</v>
      </c>
      <c r="H11" s="242" t="s">
        <v>244</v>
      </c>
      <c r="I11" s="242" t="s">
        <v>244</v>
      </c>
      <c r="J11" s="242" t="s">
        <v>244</v>
      </c>
      <c r="K11" s="242" t="s">
        <v>244</v>
      </c>
      <c r="L11" s="242" t="s">
        <v>244</v>
      </c>
      <c r="M11" s="242" t="s">
        <v>244</v>
      </c>
      <c r="N11" s="242" t="s">
        <v>244</v>
      </c>
      <c r="O11" s="242" t="s">
        <v>244</v>
      </c>
      <c r="P11" s="242" t="s">
        <v>244</v>
      </c>
      <c r="Q11" s="242" t="s">
        <v>244</v>
      </c>
      <c r="R11" s="242" t="s">
        <v>244</v>
      </c>
      <c r="S11" s="242" t="s">
        <v>244</v>
      </c>
    </row>
    <row r="12" spans="1:19">
      <c r="A12" s="240" t="s">
        <v>244</v>
      </c>
      <c r="B12" s="240" t="s">
        <v>244</v>
      </c>
      <c r="C12" s="240" t="s">
        <v>244</v>
      </c>
      <c r="D12" s="240" t="s">
        <v>244</v>
      </c>
      <c r="E12" s="240" t="s">
        <v>244</v>
      </c>
      <c r="F12" s="241" t="s">
        <v>244</v>
      </c>
      <c r="G12" s="242" t="s">
        <v>244</v>
      </c>
      <c r="H12" s="242" t="s">
        <v>244</v>
      </c>
      <c r="I12" s="242" t="s">
        <v>244</v>
      </c>
      <c r="J12" s="242" t="s">
        <v>244</v>
      </c>
      <c r="K12" s="242" t="s">
        <v>244</v>
      </c>
      <c r="L12" s="242" t="s">
        <v>244</v>
      </c>
      <c r="M12" s="242" t="s">
        <v>244</v>
      </c>
      <c r="N12" s="242" t="s">
        <v>244</v>
      </c>
      <c r="O12" s="242" t="s">
        <v>244</v>
      </c>
      <c r="P12" s="242" t="s">
        <v>244</v>
      </c>
      <c r="Q12" s="242" t="s">
        <v>244</v>
      </c>
      <c r="R12" s="242" t="s">
        <v>244</v>
      </c>
      <c r="S12" s="242" t="s">
        <v>244</v>
      </c>
    </row>
    <row r="13" spans="1:19">
      <c r="A13" s="240" t="s">
        <v>244</v>
      </c>
      <c r="B13" s="240" t="s">
        <v>244</v>
      </c>
      <c r="C13" s="240" t="s">
        <v>244</v>
      </c>
      <c r="D13" s="240" t="s">
        <v>244</v>
      </c>
      <c r="E13" s="240" t="s">
        <v>244</v>
      </c>
      <c r="F13" s="241" t="s">
        <v>244</v>
      </c>
      <c r="G13" s="242" t="s">
        <v>244</v>
      </c>
      <c r="H13" s="242" t="s">
        <v>244</v>
      </c>
      <c r="I13" s="242" t="s">
        <v>244</v>
      </c>
      <c r="J13" s="242" t="s">
        <v>244</v>
      </c>
      <c r="K13" s="242" t="s">
        <v>244</v>
      </c>
      <c r="L13" s="242" t="s">
        <v>244</v>
      </c>
      <c r="M13" s="242" t="s">
        <v>244</v>
      </c>
      <c r="N13" s="242" t="s">
        <v>244</v>
      </c>
      <c r="O13" s="242" t="s">
        <v>244</v>
      </c>
      <c r="P13" s="242" t="s">
        <v>244</v>
      </c>
      <c r="Q13" s="242" t="s">
        <v>244</v>
      </c>
      <c r="R13" s="242" t="s">
        <v>244</v>
      </c>
      <c r="S13" s="242" t="s">
        <v>244</v>
      </c>
    </row>
    <row r="14" spans="1:19">
      <c r="A14" s="240" t="s">
        <v>244</v>
      </c>
      <c r="B14" s="240" t="s">
        <v>244</v>
      </c>
      <c r="C14" s="240" t="s">
        <v>244</v>
      </c>
      <c r="D14" s="240" t="s">
        <v>244</v>
      </c>
      <c r="E14" s="240" t="s">
        <v>244</v>
      </c>
      <c r="F14" s="241" t="s">
        <v>244</v>
      </c>
      <c r="G14" s="242" t="s">
        <v>244</v>
      </c>
      <c r="H14" s="242" t="s">
        <v>244</v>
      </c>
      <c r="I14" s="242" t="s">
        <v>244</v>
      </c>
      <c r="J14" s="242" t="s">
        <v>244</v>
      </c>
      <c r="K14" s="242" t="s">
        <v>244</v>
      </c>
      <c r="L14" s="242" t="s">
        <v>244</v>
      </c>
      <c r="M14" s="242" t="s">
        <v>244</v>
      </c>
      <c r="N14" s="242" t="s">
        <v>244</v>
      </c>
      <c r="O14" s="242" t="s">
        <v>244</v>
      </c>
      <c r="P14" s="242" t="s">
        <v>244</v>
      </c>
      <c r="Q14" s="242" t="s">
        <v>244</v>
      </c>
      <c r="R14" s="242" t="s">
        <v>244</v>
      </c>
      <c r="S14" s="242" t="s">
        <v>244</v>
      </c>
    </row>
    <row r="15" spans="1:19">
      <c r="A15" s="240" t="s">
        <v>244</v>
      </c>
      <c r="B15" s="240" t="s">
        <v>244</v>
      </c>
      <c r="C15" s="240" t="s">
        <v>244</v>
      </c>
      <c r="D15" s="240" t="s">
        <v>244</v>
      </c>
      <c r="E15" s="240" t="s">
        <v>244</v>
      </c>
      <c r="F15" s="243" t="s">
        <v>429</v>
      </c>
      <c r="G15" s="242" t="s">
        <v>244</v>
      </c>
      <c r="H15" s="242" t="s">
        <v>244</v>
      </c>
      <c r="I15" s="242" t="s">
        <v>244</v>
      </c>
      <c r="J15" s="242" t="s">
        <v>244</v>
      </c>
      <c r="K15" s="242" t="s">
        <v>244</v>
      </c>
      <c r="L15" s="242" t="s">
        <v>244</v>
      </c>
      <c r="M15" s="242" t="s">
        <v>244</v>
      </c>
      <c r="N15" s="242" t="s">
        <v>244</v>
      </c>
      <c r="O15" s="242" t="s">
        <v>244</v>
      </c>
      <c r="P15" s="242" t="s">
        <v>244</v>
      </c>
      <c r="Q15" s="242" t="s">
        <v>244</v>
      </c>
      <c r="R15" s="242" t="s">
        <v>244</v>
      </c>
      <c r="S15" s="242" t="s">
        <v>244</v>
      </c>
    </row>
    <row r="16" spans="1:19">
      <c r="A16" s="240" t="s">
        <v>244</v>
      </c>
      <c r="B16" s="240" t="s">
        <v>244</v>
      </c>
      <c r="C16" s="240" t="s">
        <v>244</v>
      </c>
      <c r="D16" s="240" t="s">
        <v>244</v>
      </c>
      <c r="E16" s="240" t="s">
        <v>244</v>
      </c>
      <c r="F16" s="241" t="s">
        <v>244</v>
      </c>
      <c r="G16" s="242" t="s">
        <v>244</v>
      </c>
      <c r="H16" s="242" t="s">
        <v>244</v>
      </c>
      <c r="I16" s="242" t="s">
        <v>244</v>
      </c>
      <c r="J16" s="242" t="s">
        <v>244</v>
      </c>
      <c r="K16" s="242" t="s">
        <v>244</v>
      </c>
      <c r="L16" s="242" t="s">
        <v>244</v>
      </c>
      <c r="M16" s="242" t="s">
        <v>244</v>
      </c>
      <c r="N16" s="242" t="s">
        <v>244</v>
      </c>
      <c r="O16" s="242" t="s">
        <v>244</v>
      </c>
      <c r="P16" s="242" t="s">
        <v>244</v>
      </c>
      <c r="Q16" s="242" t="s">
        <v>244</v>
      </c>
      <c r="R16" s="242" t="s">
        <v>244</v>
      </c>
      <c r="S16" s="242" t="s">
        <v>244</v>
      </c>
    </row>
    <row r="17" spans="1:19">
      <c r="A17" s="240" t="s">
        <v>244</v>
      </c>
      <c r="B17" s="240" t="s">
        <v>244</v>
      </c>
      <c r="C17" s="240" t="s">
        <v>244</v>
      </c>
      <c r="D17" s="240" t="s">
        <v>244</v>
      </c>
      <c r="E17" s="240" t="s">
        <v>244</v>
      </c>
      <c r="F17" s="241" t="s">
        <v>244</v>
      </c>
      <c r="G17" s="242" t="s">
        <v>244</v>
      </c>
      <c r="H17" s="242" t="s">
        <v>244</v>
      </c>
      <c r="I17" s="242" t="s">
        <v>244</v>
      </c>
      <c r="J17" s="242" t="s">
        <v>244</v>
      </c>
      <c r="K17" s="242" t="s">
        <v>244</v>
      </c>
      <c r="L17" s="242" t="s">
        <v>244</v>
      </c>
      <c r="M17" s="242" t="s">
        <v>244</v>
      </c>
      <c r="N17" s="242" t="s">
        <v>244</v>
      </c>
      <c r="O17" s="242" t="s">
        <v>244</v>
      </c>
      <c r="P17" s="242" t="s">
        <v>244</v>
      </c>
      <c r="Q17" s="242" t="s">
        <v>244</v>
      </c>
      <c r="R17" s="242" t="s">
        <v>244</v>
      </c>
      <c r="S17" s="242" t="s">
        <v>244</v>
      </c>
    </row>
    <row r="18" spans="1:19">
      <c r="A18" s="240" t="s">
        <v>244</v>
      </c>
      <c r="B18" s="240" t="s">
        <v>244</v>
      </c>
      <c r="C18" s="240" t="s">
        <v>244</v>
      </c>
      <c r="D18" s="240" t="s">
        <v>244</v>
      </c>
      <c r="E18" s="240" t="s">
        <v>244</v>
      </c>
      <c r="F18" s="241" t="s">
        <v>244</v>
      </c>
      <c r="G18" s="242" t="s">
        <v>244</v>
      </c>
      <c r="H18" s="242" t="s">
        <v>244</v>
      </c>
      <c r="I18" s="242" t="s">
        <v>244</v>
      </c>
      <c r="J18" s="242" t="s">
        <v>244</v>
      </c>
      <c r="K18" s="242" t="s">
        <v>244</v>
      </c>
      <c r="L18" s="242" t="s">
        <v>244</v>
      </c>
      <c r="M18" s="242" t="s">
        <v>244</v>
      </c>
      <c r="N18" s="242" t="s">
        <v>244</v>
      </c>
      <c r="O18" s="242" t="s">
        <v>244</v>
      </c>
      <c r="P18" s="242" t="s">
        <v>244</v>
      </c>
      <c r="Q18" s="242" t="s">
        <v>244</v>
      </c>
      <c r="R18" s="242" t="s">
        <v>244</v>
      </c>
      <c r="S18" s="242" t="s">
        <v>244</v>
      </c>
    </row>
    <row r="19" spans="1:19">
      <c r="A19" s="240" t="s">
        <v>244</v>
      </c>
      <c r="B19" s="240" t="s">
        <v>244</v>
      </c>
      <c r="C19" s="240" t="s">
        <v>244</v>
      </c>
      <c r="D19" s="240" t="s">
        <v>244</v>
      </c>
      <c r="E19" s="240" t="s">
        <v>244</v>
      </c>
      <c r="F19" s="243" t="s">
        <v>430</v>
      </c>
      <c r="G19" s="242" t="s">
        <v>244</v>
      </c>
      <c r="H19" s="242" t="s">
        <v>244</v>
      </c>
      <c r="I19" s="242" t="s">
        <v>244</v>
      </c>
      <c r="J19" s="242" t="s">
        <v>244</v>
      </c>
      <c r="K19" s="242" t="s">
        <v>244</v>
      </c>
      <c r="L19" s="242" t="s">
        <v>244</v>
      </c>
      <c r="M19" s="242" t="s">
        <v>244</v>
      </c>
      <c r="N19" s="242" t="s">
        <v>244</v>
      </c>
      <c r="O19" s="242" t="s">
        <v>244</v>
      </c>
      <c r="P19" s="242" t="s">
        <v>244</v>
      </c>
      <c r="Q19" s="242" t="s">
        <v>244</v>
      </c>
      <c r="R19" s="242" t="s">
        <v>244</v>
      </c>
      <c r="S19" s="242" t="s">
        <v>244</v>
      </c>
    </row>
    <row r="20" spans="1:19">
      <c r="A20" s="240" t="s">
        <v>244</v>
      </c>
      <c r="B20" s="240" t="s">
        <v>244</v>
      </c>
      <c r="C20" s="240" t="s">
        <v>244</v>
      </c>
      <c r="D20" s="240" t="s">
        <v>244</v>
      </c>
      <c r="E20" s="240" t="s">
        <v>244</v>
      </c>
      <c r="F20" s="241" t="s">
        <v>244</v>
      </c>
      <c r="G20" s="242" t="s">
        <v>244</v>
      </c>
      <c r="H20" s="242" t="s">
        <v>244</v>
      </c>
      <c r="I20" s="242" t="s">
        <v>244</v>
      </c>
      <c r="J20" s="242" t="s">
        <v>244</v>
      </c>
      <c r="K20" s="242" t="s">
        <v>244</v>
      </c>
      <c r="L20" s="242" t="s">
        <v>244</v>
      </c>
      <c r="M20" s="242" t="s">
        <v>244</v>
      </c>
      <c r="N20" s="242" t="s">
        <v>244</v>
      </c>
      <c r="O20" s="242" t="s">
        <v>244</v>
      </c>
      <c r="P20" s="242" t="s">
        <v>244</v>
      </c>
      <c r="Q20" s="242" t="s">
        <v>244</v>
      </c>
      <c r="R20" s="242" t="s">
        <v>244</v>
      </c>
      <c r="S20" s="242" t="s">
        <v>244</v>
      </c>
    </row>
    <row r="21" spans="1:19">
      <c r="A21" s="240" t="s">
        <v>244</v>
      </c>
      <c r="B21" s="240" t="s">
        <v>244</v>
      </c>
      <c r="C21" s="240" t="s">
        <v>244</v>
      </c>
      <c r="D21" s="240" t="s">
        <v>244</v>
      </c>
      <c r="E21" s="240" t="s">
        <v>244</v>
      </c>
      <c r="F21" s="241" t="s">
        <v>244</v>
      </c>
      <c r="G21" s="242" t="s">
        <v>244</v>
      </c>
      <c r="H21" s="242" t="s">
        <v>244</v>
      </c>
      <c r="I21" s="242" t="s">
        <v>244</v>
      </c>
      <c r="J21" s="242" t="s">
        <v>244</v>
      </c>
      <c r="K21" s="242" t="s">
        <v>244</v>
      </c>
      <c r="L21" s="242" t="s">
        <v>244</v>
      </c>
      <c r="M21" s="242" t="s">
        <v>244</v>
      </c>
      <c r="N21" s="242" t="s">
        <v>244</v>
      </c>
      <c r="O21" s="242" t="s">
        <v>244</v>
      </c>
      <c r="P21" s="242" t="s">
        <v>244</v>
      </c>
      <c r="Q21" s="242" t="s">
        <v>244</v>
      </c>
      <c r="R21" s="242" t="s">
        <v>244</v>
      </c>
      <c r="S21" s="242" t="s">
        <v>244</v>
      </c>
    </row>
    <row r="22" spans="1:19" ht="15.75" thickBot="1">
      <c r="A22" s="240" t="s">
        <v>244</v>
      </c>
      <c r="B22" s="240" t="s">
        <v>244</v>
      </c>
      <c r="C22" s="240" t="s">
        <v>244</v>
      </c>
      <c r="D22" s="240" t="s">
        <v>244</v>
      </c>
      <c r="E22" s="240" t="s">
        <v>244</v>
      </c>
      <c r="F22" s="241" t="s">
        <v>244</v>
      </c>
      <c r="G22" s="242" t="s">
        <v>244</v>
      </c>
      <c r="H22" s="242" t="s">
        <v>244</v>
      </c>
      <c r="I22" s="242" t="s">
        <v>244</v>
      </c>
      <c r="J22" s="242" t="s">
        <v>244</v>
      </c>
      <c r="K22" s="242" t="s">
        <v>244</v>
      </c>
      <c r="L22" s="242" t="s">
        <v>244</v>
      </c>
      <c r="M22" s="242" t="s">
        <v>244</v>
      </c>
      <c r="N22" s="242" t="s">
        <v>244</v>
      </c>
      <c r="O22" s="242" t="s">
        <v>244</v>
      </c>
      <c r="P22" s="242" t="s">
        <v>244</v>
      </c>
      <c r="Q22" s="242" t="s">
        <v>244</v>
      </c>
      <c r="R22" s="242" t="s">
        <v>244</v>
      </c>
      <c r="S22" s="242" t="s">
        <v>244</v>
      </c>
    </row>
    <row r="23" spans="1:19" ht="15.75" thickBot="1">
      <c r="A23" s="417" t="s">
        <v>468</v>
      </c>
      <c r="B23" s="418"/>
      <c r="C23" s="419"/>
      <c r="D23" s="420"/>
      <c r="E23" s="421"/>
      <c r="F23" s="422"/>
      <c r="G23" s="242" t="s">
        <v>244</v>
      </c>
      <c r="H23" s="242" t="s">
        <v>244</v>
      </c>
      <c r="I23" s="242" t="s">
        <v>244</v>
      </c>
      <c r="J23" s="242" t="s">
        <v>244</v>
      </c>
      <c r="K23" s="242" t="s">
        <v>244</v>
      </c>
      <c r="L23" s="242" t="s">
        <v>244</v>
      </c>
      <c r="M23" s="242" t="s">
        <v>244</v>
      </c>
      <c r="N23" s="242" t="s">
        <v>244</v>
      </c>
      <c r="O23" s="242" t="s">
        <v>244</v>
      </c>
      <c r="P23" s="242" t="s">
        <v>244</v>
      </c>
      <c r="Q23" s="242" t="s">
        <v>244</v>
      </c>
      <c r="R23" s="242" t="s">
        <v>244</v>
      </c>
      <c r="S23" s="242" t="s">
        <v>244</v>
      </c>
    </row>
    <row r="25" spans="1:19" ht="47.25" customHeight="1">
      <c r="A25" s="413" t="s">
        <v>469</v>
      </c>
      <c r="B25" s="414"/>
      <c r="C25" s="414"/>
      <c r="D25" s="414"/>
      <c r="E25" s="414"/>
      <c r="F25" s="414"/>
      <c r="G25" s="414"/>
      <c r="H25" s="414"/>
      <c r="I25" s="414"/>
      <c r="J25" s="414"/>
      <c r="K25" s="414"/>
      <c r="L25" s="414"/>
      <c r="M25" s="415"/>
    </row>
    <row r="26" spans="1:19" ht="15.75">
      <c r="A26" s="244" t="s">
        <v>470</v>
      </c>
      <c r="B26" s="245"/>
      <c r="C26" s="245"/>
      <c r="D26" s="245"/>
      <c r="E26" s="245"/>
      <c r="F26" s="245"/>
      <c r="G26" s="245"/>
      <c r="H26" s="245"/>
      <c r="I26" s="245"/>
      <c r="J26" s="245"/>
      <c r="K26" s="245"/>
      <c r="L26" s="245"/>
      <c r="M26" s="245"/>
    </row>
    <row r="27" spans="1:19" ht="15.75">
      <c r="A27" s="244" t="s">
        <v>471</v>
      </c>
      <c r="B27" s="245"/>
      <c r="C27" s="245"/>
      <c r="D27" s="245"/>
      <c r="E27" s="245"/>
      <c r="F27" s="245"/>
      <c r="G27" s="245"/>
      <c r="H27" s="245"/>
      <c r="I27" s="245"/>
      <c r="J27" s="245"/>
      <c r="K27" s="245"/>
      <c r="L27" s="245"/>
      <c r="M27" s="245"/>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topLeftCell="A10" zoomScale="70" zoomScaleNormal="70" zoomScaleSheetLayoutView="70" workbookViewId="0">
      <selection activeCell="A19" sqref="A19:XFD22"/>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94" t="str">
        <f>' 1. паспорт местополож'!A1:C1</f>
        <v>Год раскрытия информации: 2019 год</v>
      </c>
      <c r="B1" s="294"/>
      <c r="C1" s="294"/>
      <c r="D1" s="294"/>
      <c r="E1" s="294"/>
      <c r="F1" s="294"/>
      <c r="G1" s="294"/>
      <c r="H1" s="294"/>
      <c r="I1" s="294"/>
      <c r="J1" s="294"/>
      <c r="K1" s="294"/>
      <c r="L1" s="294"/>
      <c r="M1" s="294"/>
      <c r="N1" s="294"/>
      <c r="O1" s="294"/>
      <c r="P1" s="294"/>
      <c r="Q1" s="294"/>
      <c r="R1" s="294"/>
      <c r="S1" s="294"/>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297" t="s">
        <v>9</v>
      </c>
      <c r="B3" s="297"/>
      <c r="C3" s="297"/>
      <c r="D3" s="297"/>
      <c r="E3" s="297"/>
      <c r="F3" s="297"/>
      <c r="G3" s="297"/>
      <c r="H3" s="297"/>
      <c r="I3" s="297"/>
      <c r="J3" s="297"/>
      <c r="K3" s="297"/>
      <c r="L3" s="297"/>
      <c r="M3" s="297"/>
      <c r="N3" s="297"/>
      <c r="O3" s="297"/>
      <c r="P3" s="297"/>
      <c r="Q3" s="297"/>
      <c r="R3" s="297"/>
      <c r="S3" s="297"/>
      <c r="T3" s="11"/>
      <c r="U3" s="11"/>
      <c r="V3" s="11"/>
      <c r="W3" s="11"/>
      <c r="X3" s="11"/>
      <c r="Y3" s="11"/>
      <c r="Z3" s="11"/>
      <c r="AA3" s="11"/>
      <c r="AB3" s="11"/>
    </row>
    <row r="4" spans="1:28" s="10" customFormat="1" ht="18.75">
      <c r="A4" s="297"/>
      <c r="B4" s="297"/>
      <c r="C4" s="297"/>
      <c r="D4" s="297"/>
      <c r="E4" s="297"/>
      <c r="F4" s="297"/>
      <c r="G4" s="297"/>
      <c r="H4" s="297"/>
      <c r="I4" s="297"/>
      <c r="J4" s="297"/>
      <c r="K4" s="297"/>
      <c r="L4" s="297"/>
      <c r="M4" s="297"/>
      <c r="N4" s="297"/>
      <c r="O4" s="297"/>
      <c r="P4" s="297"/>
      <c r="Q4" s="297"/>
      <c r="R4" s="297"/>
      <c r="S4" s="297"/>
      <c r="T4" s="11"/>
      <c r="U4" s="11"/>
      <c r="V4" s="11"/>
      <c r="W4" s="11"/>
      <c r="X4" s="11"/>
      <c r="Y4" s="11"/>
      <c r="Z4" s="11"/>
      <c r="AA4" s="11"/>
      <c r="AB4" s="11"/>
    </row>
    <row r="5" spans="1:28" s="10" customFormat="1" ht="18.75">
      <c r="A5" s="30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1"/>
      <c r="C5" s="301"/>
      <c r="D5" s="301"/>
      <c r="E5" s="301"/>
      <c r="F5" s="301"/>
      <c r="G5" s="301"/>
      <c r="H5" s="301"/>
      <c r="I5" s="301"/>
      <c r="J5" s="301"/>
      <c r="K5" s="301"/>
      <c r="L5" s="301"/>
      <c r="M5" s="301"/>
      <c r="N5" s="301"/>
      <c r="O5" s="301"/>
      <c r="P5" s="301"/>
      <c r="Q5" s="301"/>
      <c r="R5" s="301"/>
      <c r="S5" s="301"/>
      <c r="T5" s="11"/>
      <c r="U5" s="11"/>
      <c r="V5" s="11"/>
      <c r="W5" s="11"/>
      <c r="X5" s="11"/>
      <c r="Y5" s="11"/>
      <c r="Z5" s="11"/>
      <c r="AA5" s="11"/>
      <c r="AB5" s="11"/>
    </row>
    <row r="6" spans="1:28" s="10" customFormat="1" ht="18.75">
      <c r="A6" s="295" t="s">
        <v>8</v>
      </c>
      <c r="B6" s="295"/>
      <c r="C6" s="295"/>
      <c r="D6" s="295"/>
      <c r="E6" s="295"/>
      <c r="F6" s="295"/>
      <c r="G6" s="295"/>
      <c r="H6" s="295"/>
      <c r="I6" s="295"/>
      <c r="J6" s="295"/>
      <c r="K6" s="295"/>
      <c r="L6" s="295"/>
      <c r="M6" s="295"/>
      <c r="N6" s="295"/>
      <c r="O6" s="295"/>
      <c r="P6" s="295"/>
      <c r="Q6" s="295"/>
      <c r="R6" s="295"/>
      <c r="S6" s="295"/>
      <c r="T6" s="11"/>
      <c r="U6" s="11"/>
      <c r="V6" s="11"/>
      <c r="W6" s="11"/>
      <c r="X6" s="11"/>
      <c r="Y6" s="11"/>
      <c r="Z6" s="11"/>
      <c r="AA6" s="11"/>
      <c r="AB6" s="11"/>
    </row>
    <row r="7" spans="1:28" s="10" customFormat="1" ht="18.75">
      <c r="A7" s="297"/>
      <c r="B7" s="297"/>
      <c r="C7" s="297"/>
      <c r="D7" s="297"/>
      <c r="E7" s="297"/>
      <c r="F7" s="297"/>
      <c r="G7" s="297"/>
      <c r="H7" s="297"/>
      <c r="I7" s="297"/>
      <c r="J7" s="297"/>
      <c r="K7" s="297"/>
      <c r="L7" s="297"/>
      <c r="M7" s="297"/>
      <c r="N7" s="297"/>
      <c r="O7" s="297"/>
      <c r="P7" s="297"/>
      <c r="Q7" s="297"/>
      <c r="R7" s="297"/>
      <c r="S7" s="297"/>
      <c r="T7" s="11"/>
      <c r="U7" s="11"/>
      <c r="V7" s="11"/>
      <c r="W7" s="11"/>
      <c r="X7" s="11"/>
      <c r="Y7" s="11"/>
      <c r="Z7" s="11"/>
      <c r="AA7" s="11"/>
      <c r="AB7" s="11"/>
    </row>
    <row r="8" spans="1:28" s="10" customFormat="1" ht="18.75">
      <c r="A8" s="301" t="str">
        <f>' 1. паспорт местополож'!A8:C8</f>
        <v>J_ДВОСТ-389</v>
      </c>
      <c r="B8" s="301"/>
      <c r="C8" s="301"/>
      <c r="D8" s="301"/>
      <c r="E8" s="301"/>
      <c r="F8" s="301"/>
      <c r="G8" s="301"/>
      <c r="H8" s="301"/>
      <c r="I8" s="301"/>
      <c r="J8" s="301"/>
      <c r="K8" s="301"/>
      <c r="L8" s="301"/>
      <c r="M8" s="301"/>
      <c r="N8" s="301"/>
      <c r="O8" s="301"/>
      <c r="P8" s="301"/>
      <c r="Q8" s="301"/>
      <c r="R8" s="301"/>
      <c r="S8" s="301"/>
      <c r="T8" s="11"/>
      <c r="U8" s="11"/>
      <c r="V8" s="11"/>
      <c r="W8" s="11"/>
      <c r="X8" s="11"/>
      <c r="Y8" s="11"/>
      <c r="Z8" s="11"/>
      <c r="AA8" s="11"/>
      <c r="AB8" s="11"/>
    </row>
    <row r="9" spans="1:28" s="10" customFormat="1" ht="18.75">
      <c r="A9" s="295" t="s">
        <v>7</v>
      </c>
      <c r="B9" s="295"/>
      <c r="C9" s="295"/>
      <c r="D9" s="295"/>
      <c r="E9" s="295"/>
      <c r="F9" s="295"/>
      <c r="G9" s="295"/>
      <c r="H9" s="295"/>
      <c r="I9" s="295"/>
      <c r="J9" s="295"/>
      <c r="K9" s="295"/>
      <c r="L9" s="295"/>
      <c r="M9" s="295"/>
      <c r="N9" s="295"/>
      <c r="O9" s="295"/>
      <c r="P9" s="295"/>
      <c r="Q9" s="295"/>
      <c r="R9" s="295"/>
      <c r="S9" s="295"/>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01" t="str">
        <f>' 1. паспорт местополож'!A11:C11</f>
        <v xml:space="preserve">Техническое перевооружение объекта "Оборудование ТП-31 ул. Сигнальная" г. Хабаровск </v>
      </c>
      <c r="B11" s="301"/>
      <c r="C11" s="301"/>
      <c r="D11" s="301"/>
      <c r="E11" s="301"/>
      <c r="F11" s="301"/>
      <c r="G11" s="301"/>
      <c r="H11" s="301"/>
      <c r="I11" s="301"/>
      <c r="J11" s="301"/>
      <c r="K11" s="301"/>
      <c r="L11" s="301"/>
      <c r="M11" s="301"/>
      <c r="N11" s="301"/>
      <c r="O11" s="301"/>
      <c r="P11" s="301"/>
      <c r="Q11" s="301"/>
      <c r="R11" s="301"/>
      <c r="S11" s="301"/>
      <c r="T11" s="6"/>
      <c r="U11" s="6"/>
      <c r="V11" s="6"/>
      <c r="W11" s="6"/>
      <c r="X11" s="6"/>
      <c r="Y11" s="6"/>
      <c r="Z11" s="6"/>
      <c r="AA11" s="6"/>
      <c r="AB11" s="6"/>
    </row>
    <row r="12" spans="1:28" s="2" customFormat="1" ht="15" customHeight="1">
      <c r="A12" s="295" t="s">
        <v>5</v>
      </c>
      <c r="B12" s="295"/>
      <c r="C12" s="295"/>
      <c r="D12" s="295"/>
      <c r="E12" s="295"/>
      <c r="F12" s="295"/>
      <c r="G12" s="295"/>
      <c r="H12" s="295"/>
      <c r="I12" s="295"/>
      <c r="J12" s="295"/>
      <c r="K12" s="295"/>
      <c r="L12" s="295"/>
      <c r="M12" s="295"/>
      <c r="N12" s="295"/>
      <c r="O12" s="295"/>
      <c r="P12" s="295"/>
      <c r="Q12" s="295"/>
      <c r="R12" s="295"/>
      <c r="S12" s="295"/>
      <c r="T12" s="4"/>
      <c r="U12" s="4"/>
      <c r="V12" s="4"/>
      <c r="W12" s="4"/>
      <c r="X12" s="4"/>
      <c r="Y12" s="4"/>
      <c r="Z12" s="4"/>
      <c r="AA12" s="4"/>
      <c r="AB12" s="4"/>
    </row>
    <row r="13" spans="1:28" s="2" customFormat="1" ht="15" customHeight="1">
      <c r="A13" s="295"/>
      <c r="B13" s="295"/>
      <c r="C13" s="295"/>
      <c r="D13" s="295"/>
      <c r="E13" s="295"/>
      <c r="F13" s="295"/>
      <c r="G13" s="295"/>
      <c r="H13" s="295"/>
      <c r="I13" s="295"/>
      <c r="J13" s="295"/>
      <c r="K13" s="295"/>
      <c r="L13" s="295"/>
      <c r="M13" s="295"/>
      <c r="N13" s="295"/>
      <c r="O13" s="295"/>
      <c r="P13" s="295"/>
      <c r="Q13" s="295"/>
      <c r="R13" s="295"/>
      <c r="S13" s="295"/>
      <c r="T13" s="3"/>
      <c r="U13" s="3"/>
      <c r="V13" s="3"/>
      <c r="W13" s="3"/>
      <c r="X13" s="3"/>
      <c r="Y13" s="3"/>
    </row>
    <row r="14" spans="1:28" s="2" customFormat="1" ht="43.5" customHeight="1">
      <c r="A14" s="296" t="s">
        <v>195</v>
      </c>
      <c r="B14" s="296"/>
      <c r="C14" s="296"/>
      <c r="D14" s="296"/>
      <c r="E14" s="296"/>
      <c r="F14" s="296"/>
      <c r="G14" s="296"/>
      <c r="H14" s="296"/>
      <c r="I14" s="296"/>
      <c r="J14" s="296"/>
      <c r="K14" s="296"/>
      <c r="L14" s="296"/>
      <c r="M14" s="296"/>
      <c r="N14" s="296"/>
      <c r="O14" s="296"/>
      <c r="P14" s="296"/>
      <c r="Q14" s="296"/>
      <c r="R14" s="296"/>
      <c r="S14" s="296"/>
      <c r="T14" s="5"/>
      <c r="U14" s="5"/>
      <c r="V14" s="5"/>
      <c r="W14" s="5"/>
      <c r="X14" s="5"/>
      <c r="Y14" s="5"/>
      <c r="Z14" s="5"/>
      <c r="AA14" s="5"/>
      <c r="AB14" s="5"/>
    </row>
    <row r="15" spans="1:28" s="2" customFormat="1" ht="15" customHeight="1">
      <c r="A15" s="302"/>
      <c r="B15" s="302"/>
      <c r="C15" s="302"/>
      <c r="D15" s="302"/>
      <c r="E15" s="302"/>
      <c r="F15" s="302"/>
      <c r="G15" s="302"/>
      <c r="H15" s="302"/>
      <c r="I15" s="302"/>
      <c r="J15" s="302"/>
      <c r="K15" s="302"/>
      <c r="L15" s="302"/>
      <c r="M15" s="302"/>
      <c r="N15" s="302"/>
      <c r="O15" s="302"/>
      <c r="P15" s="302"/>
      <c r="Q15" s="302"/>
      <c r="R15" s="302"/>
      <c r="S15" s="302"/>
      <c r="T15" s="3"/>
      <c r="U15" s="3"/>
      <c r="V15" s="3"/>
      <c r="W15" s="3"/>
      <c r="X15" s="3"/>
      <c r="Y15" s="3"/>
    </row>
    <row r="16" spans="1:28" s="2" customFormat="1" ht="78" customHeight="1">
      <c r="A16" s="304" t="s">
        <v>4</v>
      </c>
      <c r="B16" s="303" t="s">
        <v>54</v>
      </c>
      <c r="C16" s="305" t="s">
        <v>142</v>
      </c>
      <c r="D16" s="303" t="s">
        <v>141</v>
      </c>
      <c r="E16" s="303" t="s">
        <v>53</v>
      </c>
      <c r="F16" s="303" t="s">
        <v>52</v>
      </c>
      <c r="G16" s="303" t="s">
        <v>137</v>
      </c>
      <c r="H16" s="303" t="s">
        <v>51</v>
      </c>
      <c r="I16" s="303" t="s">
        <v>50</v>
      </c>
      <c r="J16" s="303" t="s">
        <v>49</v>
      </c>
      <c r="K16" s="303" t="s">
        <v>48</v>
      </c>
      <c r="L16" s="303" t="s">
        <v>47</v>
      </c>
      <c r="M16" s="303" t="s">
        <v>46</v>
      </c>
      <c r="N16" s="303" t="s">
        <v>45</v>
      </c>
      <c r="O16" s="303" t="s">
        <v>44</v>
      </c>
      <c r="P16" s="303" t="s">
        <v>43</v>
      </c>
      <c r="Q16" s="303" t="s">
        <v>140</v>
      </c>
      <c r="R16" s="303"/>
      <c r="S16" s="303" t="s">
        <v>189</v>
      </c>
      <c r="T16" s="3"/>
      <c r="U16" s="3"/>
      <c r="V16" s="3"/>
      <c r="W16" s="3"/>
      <c r="X16" s="3"/>
      <c r="Y16" s="3"/>
    </row>
    <row r="17" spans="1:28" s="2" customFormat="1" ht="256.5" customHeight="1">
      <c r="A17" s="304"/>
      <c r="B17" s="303"/>
      <c r="C17" s="306"/>
      <c r="D17" s="303"/>
      <c r="E17" s="303"/>
      <c r="F17" s="303"/>
      <c r="G17" s="303"/>
      <c r="H17" s="303"/>
      <c r="I17" s="303"/>
      <c r="J17" s="303"/>
      <c r="K17" s="303"/>
      <c r="L17" s="303"/>
      <c r="M17" s="303"/>
      <c r="N17" s="303"/>
      <c r="O17" s="303"/>
      <c r="P17" s="303"/>
      <c r="Q17" s="79" t="s">
        <v>138</v>
      </c>
      <c r="R17" s="80" t="s">
        <v>139</v>
      </c>
      <c r="S17" s="303"/>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244</v>
      </c>
      <c r="B19" s="25" t="s">
        <v>244</v>
      </c>
      <c r="C19" s="25" t="s">
        <v>244</v>
      </c>
      <c r="D19" s="25" t="s">
        <v>244</v>
      </c>
      <c r="E19" s="25" t="s">
        <v>244</v>
      </c>
      <c r="F19" s="25" t="s">
        <v>244</v>
      </c>
      <c r="G19" s="25" t="s">
        <v>244</v>
      </c>
      <c r="H19" s="109" t="s">
        <v>244</v>
      </c>
      <c r="I19" s="109" t="s">
        <v>244</v>
      </c>
      <c r="J19" s="109" t="s">
        <v>244</v>
      </c>
      <c r="K19" s="109" t="s">
        <v>244</v>
      </c>
      <c r="L19" s="109" t="s">
        <v>244</v>
      </c>
      <c r="M19" s="109" t="s">
        <v>244</v>
      </c>
      <c r="N19" s="109" t="s">
        <v>244</v>
      </c>
      <c r="O19" s="109" t="s">
        <v>244</v>
      </c>
      <c r="P19" s="109" t="s">
        <v>244</v>
      </c>
      <c r="Q19" s="109" t="s">
        <v>244</v>
      </c>
      <c r="R19" s="59" t="s">
        <v>244</v>
      </c>
      <c r="S19" s="59" t="s">
        <v>244</v>
      </c>
      <c r="T19" s="18"/>
      <c r="U19" s="18"/>
      <c r="V19" s="18"/>
      <c r="W19" s="18"/>
      <c r="X19" s="17"/>
      <c r="Y19" s="17"/>
      <c r="Z19" s="17"/>
      <c r="AA19" s="17"/>
      <c r="AB19" s="17"/>
    </row>
    <row r="20" spans="1:28" s="2" customFormat="1" ht="18.75">
      <c r="A20" s="110"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9" t="s">
        <v>244</v>
      </c>
      <c r="S20" s="59" t="s">
        <v>244</v>
      </c>
      <c r="T20" s="18"/>
      <c r="U20" s="18"/>
      <c r="V20" s="18"/>
      <c r="W20" s="18"/>
      <c r="X20" s="17"/>
      <c r="Y20" s="17"/>
      <c r="Z20" s="17"/>
      <c r="AA20" s="17"/>
      <c r="AB20" s="17"/>
    </row>
    <row r="21" spans="1:28" s="2" customFormat="1" ht="18.75">
      <c r="A21" s="109" t="s">
        <v>244</v>
      </c>
      <c r="B21" s="109" t="s">
        <v>244</v>
      </c>
      <c r="C21" s="109" t="s">
        <v>244</v>
      </c>
      <c r="D21" s="109" t="s">
        <v>244</v>
      </c>
      <c r="E21" s="109" t="s">
        <v>244</v>
      </c>
      <c r="F21" s="109" t="s">
        <v>244</v>
      </c>
      <c r="G21" s="109" t="s">
        <v>244</v>
      </c>
      <c r="H21" s="109" t="s">
        <v>244</v>
      </c>
      <c r="I21" s="109" t="s">
        <v>244</v>
      </c>
      <c r="J21" s="109" t="s">
        <v>244</v>
      </c>
      <c r="K21" s="109" t="s">
        <v>244</v>
      </c>
      <c r="L21" s="109" t="s">
        <v>244</v>
      </c>
      <c r="M21" s="109" t="s">
        <v>244</v>
      </c>
      <c r="N21" s="109" t="s">
        <v>244</v>
      </c>
      <c r="O21" s="109" t="s">
        <v>244</v>
      </c>
      <c r="P21" s="109" t="s">
        <v>244</v>
      </c>
      <c r="Q21" s="109" t="s">
        <v>244</v>
      </c>
      <c r="R21" s="59" t="s">
        <v>244</v>
      </c>
      <c r="S21" s="59" t="s">
        <v>244</v>
      </c>
      <c r="T21" s="18"/>
      <c r="U21" s="18"/>
      <c r="V21" s="18"/>
      <c r="W21" s="18"/>
      <c r="X21" s="17"/>
      <c r="Y21" s="17"/>
      <c r="Z21" s="17"/>
      <c r="AA21" s="17"/>
      <c r="AB21" s="17"/>
    </row>
    <row r="22" spans="1:28" s="78" customFormat="1" ht="15.75">
      <c r="A22" s="75" t="s">
        <v>244</v>
      </c>
      <c r="B22" s="25" t="s">
        <v>244</v>
      </c>
      <c r="C22" s="25" t="s">
        <v>244</v>
      </c>
      <c r="D22" s="25" t="s">
        <v>244</v>
      </c>
      <c r="E22" s="75" t="s">
        <v>244</v>
      </c>
      <c r="F22" s="75" t="s">
        <v>244</v>
      </c>
      <c r="G22" s="75" t="s">
        <v>244</v>
      </c>
      <c r="H22" s="75" t="s">
        <v>244</v>
      </c>
      <c r="I22" s="75" t="s">
        <v>244</v>
      </c>
      <c r="J22" s="75" t="s">
        <v>244</v>
      </c>
      <c r="K22" s="75" t="s">
        <v>244</v>
      </c>
      <c r="L22" s="75" t="s">
        <v>244</v>
      </c>
      <c r="M22" s="75" t="s">
        <v>244</v>
      </c>
      <c r="N22" s="75" t="s">
        <v>244</v>
      </c>
      <c r="O22" s="75" t="s">
        <v>244</v>
      </c>
      <c r="P22" s="75" t="s">
        <v>244</v>
      </c>
      <c r="Q22" s="76" t="s">
        <v>244</v>
      </c>
      <c r="R22" s="111" t="s">
        <v>244</v>
      </c>
      <c r="S22" s="111" t="s">
        <v>244</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zoomScale="85" zoomScaleNormal="60" zoomScaleSheetLayoutView="85" workbookViewId="0">
      <selection activeCell="H20" sqref="H20"/>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94" t="str">
        <f>' 1. паспорт местополож'!A1:C1</f>
        <v>Год раскрытия информации: 2019 год</v>
      </c>
      <c r="B1" s="294"/>
      <c r="C1" s="294"/>
      <c r="D1" s="294"/>
      <c r="E1" s="294"/>
      <c r="F1" s="294"/>
      <c r="G1" s="294"/>
      <c r="H1" s="294"/>
      <c r="I1" s="294"/>
      <c r="J1" s="294"/>
      <c r="K1" s="294"/>
      <c r="L1" s="294"/>
      <c r="M1" s="294"/>
      <c r="N1" s="294"/>
      <c r="O1" s="294"/>
      <c r="P1" s="294"/>
      <c r="Q1" s="294"/>
      <c r="R1" s="294"/>
      <c r="S1" s="294"/>
      <c r="T1" s="294"/>
    </row>
    <row r="2" spans="1:20" s="10" customFormat="1">
      <c r="A2" s="15"/>
      <c r="H2" s="14"/>
    </row>
    <row r="3" spans="1:20" s="10" customFormat="1">
      <c r="A3" s="297" t="s">
        <v>9</v>
      </c>
      <c r="B3" s="297"/>
      <c r="C3" s="297"/>
      <c r="D3" s="297"/>
      <c r="E3" s="297"/>
      <c r="F3" s="297"/>
      <c r="G3" s="297"/>
      <c r="H3" s="297"/>
      <c r="I3" s="297"/>
      <c r="J3" s="297"/>
      <c r="K3" s="297"/>
      <c r="L3" s="297"/>
      <c r="M3" s="297"/>
      <c r="N3" s="297"/>
      <c r="O3" s="297"/>
      <c r="P3" s="297"/>
      <c r="Q3" s="297"/>
      <c r="R3" s="297"/>
      <c r="S3" s="297"/>
      <c r="T3" s="297"/>
    </row>
    <row r="4" spans="1:20" s="10" customFormat="1">
      <c r="A4" s="297"/>
      <c r="B4" s="297"/>
      <c r="C4" s="297"/>
      <c r="D4" s="297"/>
      <c r="E4" s="297"/>
      <c r="F4" s="297"/>
      <c r="G4" s="297"/>
      <c r="H4" s="297"/>
      <c r="I4" s="297"/>
      <c r="J4" s="297"/>
      <c r="K4" s="297"/>
      <c r="L4" s="297"/>
      <c r="M4" s="297"/>
      <c r="N4" s="297"/>
      <c r="O4" s="297"/>
      <c r="P4" s="297"/>
      <c r="Q4" s="297"/>
      <c r="R4" s="297"/>
      <c r="S4" s="297"/>
      <c r="T4" s="297"/>
    </row>
    <row r="5" spans="1:20" s="10" customFormat="1" ht="18.75" customHeight="1">
      <c r="A5" s="30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1"/>
      <c r="C5" s="301"/>
      <c r="D5" s="301"/>
      <c r="E5" s="301"/>
      <c r="F5" s="301"/>
      <c r="G5" s="301"/>
      <c r="H5" s="301"/>
      <c r="I5" s="301"/>
      <c r="J5" s="301"/>
      <c r="K5" s="301"/>
      <c r="L5" s="301"/>
      <c r="M5" s="301"/>
      <c r="N5" s="301"/>
      <c r="O5" s="301"/>
      <c r="P5" s="301"/>
      <c r="Q5" s="301"/>
      <c r="R5" s="301"/>
      <c r="S5" s="301"/>
      <c r="T5" s="301"/>
    </row>
    <row r="6" spans="1:20" s="10" customFormat="1" ht="18.75" customHeight="1">
      <c r="A6" s="295" t="s">
        <v>8</v>
      </c>
      <c r="B6" s="295"/>
      <c r="C6" s="295"/>
      <c r="D6" s="295"/>
      <c r="E6" s="295"/>
      <c r="F6" s="295"/>
      <c r="G6" s="295"/>
      <c r="H6" s="295"/>
      <c r="I6" s="295"/>
      <c r="J6" s="295"/>
      <c r="K6" s="295"/>
      <c r="L6" s="295"/>
      <c r="M6" s="295"/>
      <c r="N6" s="295"/>
      <c r="O6" s="295"/>
      <c r="P6" s="295"/>
      <c r="Q6" s="295"/>
      <c r="R6" s="295"/>
      <c r="S6" s="295"/>
      <c r="T6" s="295"/>
    </row>
    <row r="7" spans="1:20" s="10" customFormat="1">
      <c r="A7" s="297"/>
      <c r="B7" s="297"/>
      <c r="C7" s="297"/>
      <c r="D7" s="297"/>
      <c r="E7" s="297"/>
      <c r="F7" s="297"/>
      <c r="G7" s="297"/>
      <c r="H7" s="297"/>
      <c r="I7" s="297"/>
      <c r="J7" s="297"/>
      <c r="K7" s="297"/>
      <c r="L7" s="297"/>
      <c r="M7" s="297"/>
      <c r="N7" s="297"/>
      <c r="O7" s="297"/>
      <c r="P7" s="297"/>
      <c r="Q7" s="297"/>
      <c r="R7" s="297"/>
      <c r="S7" s="297"/>
      <c r="T7" s="297"/>
    </row>
    <row r="8" spans="1:20" s="10" customFormat="1" ht="18.75" customHeight="1">
      <c r="A8" s="301" t="str">
        <f>' 1. паспорт местополож'!A8:C8</f>
        <v>J_ДВОСТ-389</v>
      </c>
      <c r="B8" s="301"/>
      <c r="C8" s="301"/>
      <c r="D8" s="301"/>
      <c r="E8" s="301"/>
      <c r="F8" s="301"/>
      <c r="G8" s="301"/>
      <c r="H8" s="301"/>
      <c r="I8" s="301"/>
      <c r="J8" s="301"/>
      <c r="K8" s="301"/>
      <c r="L8" s="301"/>
      <c r="M8" s="301"/>
      <c r="N8" s="301"/>
      <c r="O8" s="301"/>
      <c r="P8" s="301"/>
      <c r="Q8" s="301"/>
      <c r="R8" s="301"/>
      <c r="S8" s="301"/>
      <c r="T8" s="301"/>
    </row>
    <row r="9" spans="1:20" s="10" customFormat="1" ht="18.75" customHeight="1">
      <c r="A9" s="295" t="s">
        <v>7</v>
      </c>
      <c r="B9" s="295"/>
      <c r="C9" s="295"/>
      <c r="D9" s="295"/>
      <c r="E9" s="295"/>
      <c r="F9" s="295"/>
      <c r="G9" s="295"/>
      <c r="H9" s="295"/>
      <c r="I9" s="295"/>
      <c r="J9" s="295"/>
      <c r="K9" s="295"/>
      <c r="L9" s="295"/>
      <c r="M9" s="295"/>
      <c r="N9" s="295"/>
      <c r="O9" s="295"/>
      <c r="P9" s="295"/>
      <c r="Q9" s="295"/>
      <c r="R9" s="295"/>
      <c r="S9" s="295"/>
      <c r="T9" s="295"/>
    </row>
    <row r="10" spans="1:20" s="7" customFormat="1" ht="15.75" customHeight="1">
      <c r="A10" s="308"/>
      <c r="B10" s="308"/>
      <c r="C10" s="308"/>
      <c r="D10" s="308"/>
      <c r="E10" s="308"/>
      <c r="F10" s="308"/>
      <c r="G10" s="308"/>
      <c r="H10" s="308"/>
      <c r="I10" s="308"/>
      <c r="J10" s="308"/>
      <c r="K10" s="308"/>
      <c r="L10" s="308"/>
      <c r="M10" s="308"/>
      <c r="N10" s="308"/>
      <c r="O10" s="308"/>
      <c r="P10" s="308"/>
      <c r="Q10" s="308"/>
      <c r="R10" s="308"/>
      <c r="S10" s="308"/>
      <c r="T10" s="308"/>
    </row>
    <row r="11" spans="1:20" s="2" customFormat="1">
      <c r="A11" s="301" t="str">
        <f>' 1. паспорт местополож'!A11:C11</f>
        <v xml:space="preserve">Техническое перевооружение объекта "Оборудование ТП-31 ул. Сигнальная" г. Хабаровск </v>
      </c>
      <c r="B11" s="301"/>
      <c r="C11" s="301"/>
      <c r="D11" s="301"/>
      <c r="E11" s="301"/>
      <c r="F11" s="301"/>
      <c r="G11" s="301"/>
      <c r="H11" s="301"/>
      <c r="I11" s="301"/>
      <c r="J11" s="301"/>
      <c r="K11" s="301"/>
      <c r="L11" s="301"/>
      <c r="M11" s="301"/>
      <c r="N11" s="301"/>
      <c r="O11" s="301"/>
      <c r="P11" s="301"/>
      <c r="Q11" s="301"/>
      <c r="R11" s="301"/>
      <c r="S11" s="301"/>
      <c r="T11" s="301"/>
    </row>
    <row r="12" spans="1:20" s="2" customFormat="1" ht="15" customHeight="1">
      <c r="A12" s="295" t="s">
        <v>5</v>
      </c>
      <c r="B12" s="295"/>
      <c r="C12" s="295"/>
      <c r="D12" s="295"/>
      <c r="E12" s="295"/>
      <c r="F12" s="295"/>
      <c r="G12" s="295"/>
      <c r="H12" s="295"/>
      <c r="I12" s="295"/>
      <c r="J12" s="295"/>
      <c r="K12" s="295"/>
      <c r="L12" s="295"/>
      <c r="M12" s="295"/>
      <c r="N12" s="295"/>
      <c r="O12" s="295"/>
      <c r="P12" s="295"/>
      <c r="Q12" s="295"/>
      <c r="R12" s="295"/>
      <c r="S12" s="295"/>
      <c r="T12" s="295"/>
    </row>
    <row r="13" spans="1:20" s="2" customFormat="1" ht="15" customHeight="1">
      <c r="A13" s="295"/>
      <c r="B13" s="295"/>
      <c r="C13" s="295"/>
      <c r="D13" s="295"/>
      <c r="E13" s="295"/>
      <c r="F13" s="295"/>
      <c r="G13" s="295"/>
      <c r="H13" s="295"/>
      <c r="I13" s="295"/>
      <c r="J13" s="295"/>
      <c r="K13" s="295"/>
      <c r="L13" s="295"/>
      <c r="M13" s="295"/>
      <c r="N13" s="295"/>
      <c r="O13" s="295"/>
      <c r="P13" s="295"/>
      <c r="Q13" s="295"/>
      <c r="R13" s="295"/>
      <c r="S13" s="295"/>
      <c r="T13" s="295"/>
    </row>
    <row r="14" spans="1:20" s="2" customFormat="1" ht="15" customHeight="1">
      <c r="A14" s="301" t="s">
        <v>200</v>
      </c>
      <c r="B14" s="301"/>
      <c r="C14" s="301"/>
      <c r="D14" s="301"/>
      <c r="E14" s="301"/>
      <c r="F14" s="301"/>
      <c r="G14" s="301"/>
      <c r="H14" s="301"/>
      <c r="I14" s="301"/>
      <c r="J14" s="301"/>
      <c r="K14" s="301"/>
      <c r="L14" s="301"/>
      <c r="M14" s="301"/>
      <c r="N14" s="301"/>
      <c r="O14" s="301"/>
      <c r="P14" s="301"/>
      <c r="Q14" s="301"/>
      <c r="R14" s="301"/>
      <c r="S14" s="301"/>
      <c r="T14" s="301"/>
    </row>
    <row r="15" spans="1:20" s="36" customFormat="1" ht="21" customHeight="1">
      <c r="A15" s="309"/>
      <c r="B15" s="309"/>
      <c r="C15" s="309"/>
      <c r="D15" s="309"/>
      <c r="E15" s="309"/>
      <c r="F15" s="309"/>
      <c r="G15" s="309"/>
      <c r="H15" s="309"/>
      <c r="I15" s="309"/>
      <c r="J15" s="309"/>
      <c r="K15" s="309"/>
      <c r="L15" s="309"/>
      <c r="M15" s="309"/>
      <c r="N15" s="309"/>
      <c r="O15" s="309"/>
      <c r="P15" s="309"/>
      <c r="Q15" s="309"/>
      <c r="R15" s="309"/>
      <c r="S15" s="309"/>
      <c r="T15" s="309"/>
    </row>
    <row r="16" spans="1:20" ht="46.5" customHeight="1">
      <c r="A16" s="310" t="s">
        <v>4</v>
      </c>
      <c r="B16" s="311" t="s">
        <v>116</v>
      </c>
      <c r="C16" s="311"/>
      <c r="D16" s="311" t="s">
        <v>76</v>
      </c>
      <c r="E16" s="311" t="s">
        <v>223</v>
      </c>
      <c r="F16" s="311"/>
      <c r="G16" s="311" t="s">
        <v>127</v>
      </c>
      <c r="H16" s="311"/>
      <c r="I16" s="311" t="s">
        <v>75</v>
      </c>
      <c r="J16" s="311"/>
      <c r="K16" s="311" t="s">
        <v>74</v>
      </c>
      <c r="L16" s="311" t="s">
        <v>73</v>
      </c>
      <c r="M16" s="311"/>
      <c r="N16" s="311" t="s">
        <v>230</v>
      </c>
      <c r="O16" s="311"/>
      <c r="P16" s="311" t="s">
        <v>72</v>
      </c>
      <c r="Q16" s="307" t="s">
        <v>71</v>
      </c>
      <c r="R16" s="307"/>
      <c r="S16" s="307" t="s">
        <v>70</v>
      </c>
      <c r="T16" s="307"/>
    </row>
    <row r="17" spans="1:113" ht="109.5" customHeight="1">
      <c r="A17" s="310"/>
      <c r="B17" s="311"/>
      <c r="C17" s="311"/>
      <c r="D17" s="311"/>
      <c r="E17" s="311"/>
      <c r="F17" s="311"/>
      <c r="G17" s="311"/>
      <c r="H17" s="311"/>
      <c r="I17" s="311"/>
      <c r="J17" s="311"/>
      <c r="K17" s="311"/>
      <c r="L17" s="311"/>
      <c r="M17" s="311"/>
      <c r="N17" s="311"/>
      <c r="O17" s="311"/>
      <c r="P17" s="311"/>
      <c r="Q17" s="81" t="s">
        <v>69</v>
      </c>
      <c r="R17" s="81" t="s">
        <v>199</v>
      </c>
      <c r="S17" s="81" t="s">
        <v>68</v>
      </c>
      <c r="T17" s="81" t="s">
        <v>67</v>
      </c>
    </row>
    <row r="18" spans="1:113" ht="51.75" customHeight="1">
      <c r="A18" s="310"/>
      <c r="B18" s="82" t="s">
        <v>65</v>
      </c>
      <c r="C18" s="82" t="s">
        <v>66</v>
      </c>
      <c r="D18" s="311"/>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277" customFormat="1" ht="78.75">
      <c r="A20" s="276">
        <v>1</v>
      </c>
      <c r="B20" s="276" t="s">
        <v>492</v>
      </c>
      <c r="C20" s="276" t="s">
        <v>507</v>
      </c>
      <c r="D20" s="276" t="s">
        <v>488</v>
      </c>
      <c r="E20" s="276" t="s">
        <v>504</v>
      </c>
      <c r="F20" s="276" t="s">
        <v>495</v>
      </c>
      <c r="G20" s="276" t="str">
        <f>B20</f>
        <v>ТП-31</v>
      </c>
      <c r="H20" s="276" t="s">
        <v>507</v>
      </c>
      <c r="I20" s="276">
        <v>1990</v>
      </c>
      <c r="J20" s="276">
        <v>2020</v>
      </c>
      <c r="K20" s="276">
        <f>I20</f>
        <v>1990</v>
      </c>
      <c r="L20" s="276">
        <v>6</v>
      </c>
      <c r="M20" s="276">
        <f>L20</f>
        <v>6</v>
      </c>
      <c r="N20" s="276">
        <v>1.63</v>
      </c>
      <c r="O20" s="276">
        <v>2</v>
      </c>
      <c r="P20" s="276" t="s">
        <v>136</v>
      </c>
      <c r="Q20" s="276" t="s">
        <v>136</v>
      </c>
      <c r="R20" s="276" t="s">
        <v>136</v>
      </c>
      <c r="S20" s="276" t="s">
        <v>494</v>
      </c>
      <c r="T20" s="276" t="s">
        <v>497</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312" t="s">
        <v>228</v>
      </c>
      <c r="C24" s="312"/>
      <c r="D24" s="312"/>
      <c r="E24" s="312"/>
      <c r="F24" s="312"/>
      <c r="G24" s="312"/>
      <c r="H24" s="312"/>
      <c r="I24" s="312"/>
      <c r="J24" s="312"/>
      <c r="K24" s="312"/>
      <c r="L24" s="312"/>
      <c r="M24" s="312"/>
      <c r="N24" s="312"/>
      <c r="O24" s="312"/>
      <c r="P24" s="312"/>
      <c r="Q24" s="312"/>
      <c r="R24" s="312"/>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topLeftCell="A10"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94" t="str">
        <f>' 1. паспорт местополож'!A1:C1</f>
        <v>Год раскрытия информации: 2019 год</v>
      </c>
      <c r="B1" s="294"/>
      <c r="C1" s="294"/>
      <c r="D1" s="294"/>
      <c r="E1" s="294"/>
      <c r="F1" s="294"/>
      <c r="G1" s="294"/>
      <c r="H1" s="294"/>
      <c r="I1" s="294"/>
      <c r="J1" s="294"/>
      <c r="K1" s="294"/>
      <c r="L1" s="294"/>
      <c r="M1" s="294"/>
      <c r="N1" s="294"/>
      <c r="O1" s="294"/>
      <c r="P1" s="294"/>
      <c r="Q1" s="294"/>
      <c r="R1" s="294"/>
      <c r="S1" s="294"/>
      <c r="T1" s="294"/>
      <c r="U1" s="294"/>
      <c r="V1" s="294"/>
      <c r="W1" s="294"/>
      <c r="X1" s="294"/>
      <c r="Y1" s="294"/>
      <c r="Z1" s="294"/>
      <c r="AA1" s="294"/>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297" t="s">
        <v>9</v>
      </c>
      <c r="F3" s="297"/>
      <c r="G3" s="297"/>
      <c r="H3" s="297"/>
      <c r="I3" s="297"/>
      <c r="J3" s="297"/>
      <c r="K3" s="297"/>
      <c r="L3" s="297"/>
      <c r="M3" s="297"/>
      <c r="N3" s="297"/>
      <c r="O3" s="297"/>
      <c r="P3" s="297"/>
      <c r="Q3" s="297"/>
      <c r="R3" s="297"/>
      <c r="S3" s="297"/>
      <c r="T3" s="297"/>
      <c r="U3" s="297"/>
      <c r="V3" s="297"/>
      <c r="W3" s="297"/>
      <c r="X3" s="297"/>
      <c r="Y3" s="297"/>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0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1"/>
      <c r="C5" s="301"/>
      <c r="D5" s="301"/>
      <c r="E5" s="301"/>
      <c r="F5" s="301"/>
      <c r="G5" s="301"/>
      <c r="H5" s="301"/>
      <c r="I5" s="301"/>
      <c r="J5" s="301"/>
      <c r="K5" s="301"/>
      <c r="L5" s="301"/>
      <c r="M5" s="301"/>
      <c r="N5" s="301"/>
      <c r="O5" s="301"/>
      <c r="P5" s="301"/>
      <c r="Q5" s="301"/>
      <c r="R5" s="301"/>
      <c r="S5" s="301"/>
      <c r="T5" s="301"/>
      <c r="U5" s="301"/>
      <c r="V5" s="301"/>
      <c r="W5" s="301"/>
      <c r="X5" s="301"/>
      <c r="Y5" s="301"/>
      <c r="Z5" s="301"/>
      <c r="AA5" s="301"/>
    </row>
    <row r="6" spans="1:27" s="10" customFormat="1" ht="18.75" customHeight="1">
      <c r="A6" s="295" t="s">
        <v>8</v>
      </c>
      <c r="B6" s="295"/>
      <c r="C6" s="295"/>
      <c r="D6" s="295"/>
      <c r="E6" s="295"/>
      <c r="F6" s="295"/>
      <c r="G6" s="295"/>
      <c r="H6" s="295"/>
      <c r="I6" s="295"/>
      <c r="J6" s="295"/>
      <c r="K6" s="295"/>
      <c r="L6" s="295"/>
      <c r="M6" s="295"/>
      <c r="N6" s="295"/>
      <c r="O6" s="295"/>
      <c r="P6" s="295"/>
      <c r="Q6" s="295"/>
      <c r="R6" s="295"/>
      <c r="S6" s="295"/>
      <c r="T6" s="295"/>
      <c r="U6" s="295"/>
      <c r="V6" s="295"/>
      <c r="W6" s="295"/>
      <c r="X6" s="295"/>
      <c r="Y6" s="295"/>
      <c r="Z6" s="295"/>
      <c r="AA6" s="295"/>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01" t="str">
        <f>' 1. паспорт местополож'!A8:C8</f>
        <v>J_ДВОСТ-389</v>
      </c>
      <c r="B8" s="301"/>
      <c r="C8" s="301"/>
      <c r="D8" s="301"/>
      <c r="E8" s="301"/>
      <c r="F8" s="301"/>
      <c r="G8" s="301"/>
      <c r="H8" s="301"/>
      <c r="I8" s="301"/>
      <c r="J8" s="301"/>
      <c r="K8" s="301"/>
      <c r="L8" s="301"/>
      <c r="M8" s="301"/>
      <c r="N8" s="301"/>
      <c r="O8" s="301"/>
      <c r="P8" s="301"/>
      <c r="Q8" s="301"/>
      <c r="R8" s="301"/>
      <c r="S8" s="301"/>
      <c r="T8" s="301"/>
      <c r="U8" s="301"/>
      <c r="V8" s="301"/>
      <c r="W8" s="301"/>
      <c r="X8" s="301"/>
      <c r="Y8" s="301"/>
      <c r="Z8" s="301"/>
      <c r="AA8" s="301"/>
    </row>
    <row r="9" spans="1:27" s="10" customFormat="1" ht="18.75" customHeight="1">
      <c r="E9" s="295" t="s">
        <v>7</v>
      </c>
      <c r="F9" s="295"/>
      <c r="G9" s="295"/>
      <c r="H9" s="295"/>
      <c r="I9" s="295"/>
      <c r="J9" s="295"/>
      <c r="K9" s="295"/>
      <c r="L9" s="295"/>
      <c r="M9" s="295"/>
      <c r="N9" s="295"/>
      <c r="O9" s="295"/>
      <c r="P9" s="295"/>
      <c r="Q9" s="295"/>
      <c r="R9" s="295"/>
      <c r="S9" s="295"/>
      <c r="T9" s="295"/>
      <c r="U9" s="295"/>
      <c r="V9" s="295"/>
      <c r="W9" s="295"/>
      <c r="X9" s="295"/>
      <c r="Y9" s="295"/>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01" t="str">
        <f>' 1. паспорт местополож'!A11:C11</f>
        <v xml:space="preserve">Техническое перевооружение объекта "Оборудование ТП-31 ул. Сигнальная" г. Хабаровск </v>
      </c>
      <c r="B11" s="301"/>
      <c r="C11" s="301"/>
      <c r="D11" s="301"/>
      <c r="E11" s="301"/>
      <c r="F11" s="301"/>
      <c r="G11" s="301"/>
      <c r="H11" s="301"/>
      <c r="I11" s="301"/>
      <c r="J11" s="301"/>
      <c r="K11" s="301"/>
      <c r="L11" s="301"/>
      <c r="M11" s="301"/>
      <c r="N11" s="301"/>
      <c r="O11" s="301"/>
      <c r="P11" s="301"/>
      <c r="Q11" s="301"/>
      <c r="R11" s="301"/>
      <c r="S11" s="301"/>
      <c r="T11" s="301"/>
      <c r="U11" s="301"/>
      <c r="V11" s="301"/>
      <c r="W11" s="301"/>
      <c r="X11" s="301"/>
      <c r="Y11" s="301"/>
      <c r="Z11" s="301"/>
      <c r="AA11" s="301"/>
    </row>
    <row r="12" spans="1:27" s="2" customFormat="1" ht="15" customHeight="1">
      <c r="A12" s="114"/>
      <c r="B12" s="114"/>
      <c r="C12" s="114"/>
      <c r="D12" s="114"/>
      <c r="E12" s="295" t="s">
        <v>5</v>
      </c>
      <c r="F12" s="295"/>
      <c r="G12" s="295"/>
      <c r="H12" s="295"/>
      <c r="I12" s="295"/>
      <c r="J12" s="295"/>
      <c r="K12" s="295"/>
      <c r="L12" s="295"/>
      <c r="M12" s="295"/>
      <c r="N12" s="295"/>
      <c r="O12" s="295"/>
      <c r="P12" s="295"/>
      <c r="Q12" s="295"/>
      <c r="R12" s="295"/>
      <c r="S12" s="295"/>
      <c r="T12" s="295"/>
      <c r="U12" s="295"/>
      <c r="V12" s="295"/>
      <c r="W12" s="295"/>
      <c r="X12" s="295"/>
      <c r="Y12" s="295"/>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301"/>
      <c r="F14" s="301"/>
      <c r="G14" s="301"/>
      <c r="H14" s="301"/>
      <c r="I14" s="301"/>
      <c r="J14" s="301"/>
      <c r="K14" s="301"/>
      <c r="L14" s="301"/>
      <c r="M14" s="301"/>
      <c r="N14" s="301"/>
      <c r="O14" s="301"/>
      <c r="P14" s="301"/>
      <c r="Q14" s="301"/>
      <c r="R14" s="301"/>
      <c r="S14" s="301"/>
      <c r="T14" s="301"/>
      <c r="U14" s="301"/>
      <c r="V14" s="301"/>
      <c r="W14" s="301"/>
      <c r="X14" s="301"/>
      <c r="Y14" s="301"/>
      <c r="Z14" s="114"/>
      <c r="AA14" s="114"/>
    </row>
    <row r="15" spans="1:27" ht="25.5" customHeight="1">
      <c r="A15" s="301" t="s">
        <v>202</v>
      </c>
      <c r="B15" s="301"/>
      <c r="C15" s="301"/>
      <c r="D15" s="301"/>
      <c r="E15" s="301"/>
      <c r="F15" s="301"/>
      <c r="G15" s="301"/>
      <c r="H15" s="301"/>
      <c r="I15" s="301"/>
      <c r="J15" s="301"/>
      <c r="K15" s="301"/>
      <c r="L15" s="301"/>
      <c r="M15" s="301"/>
      <c r="N15" s="301"/>
      <c r="O15" s="301"/>
      <c r="P15" s="301"/>
      <c r="Q15" s="301"/>
      <c r="R15" s="301"/>
      <c r="S15" s="301"/>
      <c r="T15" s="301"/>
      <c r="U15" s="301"/>
      <c r="V15" s="301"/>
      <c r="W15" s="301"/>
      <c r="X15" s="301"/>
      <c r="Y15" s="301"/>
      <c r="Z15" s="301"/>
      <c r="AA15" s="301"/>
    </row>
    <row r="16" spans="1:27" s="36" customFormat="1" ht="21" customHeight="1"/>
    <row r="17" spans="1:27" ht="15.75" customHeight="1">
      <c r="A17" s="315" t="s">
        <v>4</v>
      </c>
      <c r="B17" s="317" t="s">
        <v>207</v>
      </c>
      <c r="C17" s="318"/>
      <c r="D17" s="317" t="s">
        <v>209</v>
      </c>
      <c r="E17" s="318"/>
      <c r="F17" s="313" t="s">
        <v>48</v>
      </c>
      <c r="G17" s="314"/>
      <c r="H17" s="314"/>
      <c r="I17" s="321"/>
      <c r="J17" s="315" t="s">
        <v>210</v>
      </c>
      <c r="K17" s="317" t="s">
        <v>211</v>
      </c>
      <c r="L17" s="318"/>
      <c r="M17" s="317" t="s">
        <v>212</v>
      </c>
      <c r="N17" s="318"/>
      <c r="O17" s="317" t="s">
        <v>201</v>
      </c>
      <c r="P17" s="318"/>
      <c r="Q17" s="317" t="s">
        <v>81</v>
      </c>
      <c r="R17" s="318"/>
      <c r="S17" s="315" t="s">
        <v>80</v>
      </c>
      <c r="T17" s="315" t="s">
        <v>213</v>
      </c>
      <c r="U17" s="315" t="s">
        <v>208</v>
      </c>
      <c r="V17" s="317" t="s">
        <v>79</v>
      </c>
      <c r="W17" s="318"/>
      <c r="X17" s="313" t="s">
        <v>71</v>
      </c>
      <c r="Y17" s="314"/>
      <c r="Z17" s="313" t="s">
        <v>70</v>
      </c>
      <c r="AA17" s="314"/>
    </row>
    <row r="18" spans="1:27" ht="192.75" customHeight="1">
      <c r="A18" s="322"/>
      <c r="B18" s="319"/>
      <c r="C18" s="320"/>
      <c r="D18" s="319"/>
      <c r="E18" s="320"/>
      <c r="F18" s="313" t="s">
        <v>78</v>
      </c>
      <c r="G18" s="321"/>
      <c r="H18" s="313" t="s">
        <v>77</v>
      </c>
      <c r="I18" s="321"/>
      <c r="J18" s="316"/>
      <c r="K18" s="319"/>
      <c r="L18" s="320"/>
      <c r="M18" s="319"/>
      <c r="N18" s="320"/>
      <c r="O18" s="319"/>
      <c r="P18" s="320"/>
      <c r="Q18" s="319"/>
      <c r="R18" s="320"/>
      <c r="S18" s="316"/>
      <c r="T18" s="316"/>
      <c r="U18" s="316"/>
      <c r="V18" s="319"/>
      <c r="W18" s="320"/>
      <c r="X18" s="81" t="s">
        <v>69</v>
      </c>
      <c r="Y18" s="81" t="s">
        <v>199</v>
      </c>
      <c r="Z18" s="81" t="s">
        <v>68</v>
      </c>
      <c r="AA18" s="81" t="s">
        <v>67</v>
      </c>
    </row>
    <row r="19" spans="1:27" ht="60" customHeight="1">
      <c r="A19" s="316"/>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246" t="s">
        <v>244</v>
      </c>
      <c r="B21" s="246" t="s">
        <v>244</v>
      </c>
      <c r="C21" s="246" t="s">
        <v>244</v>
      </c>
      <c r="D21" s="246" t="s">
        <v>244</v>
      </c>
      <c r="E21" s="246" t="s">
        <v>244</v>
      </c>
      <c r="F21" s="246" t="s">
        <v>244</v>
      </c>
      <c r="G21" s="246" t="s">
        <v>244</v>
      </c>
      <c r="H21" s="246" t="s">
        <v>244</v>
      </c>
      <c r="I21" s="246" t="s">
        <v>244</v>
      </c>
      <c r="J21" s="246" t="s">
        <v>244</v>
      </c>
      <c r="K21" s="246" t="s">
        <v>244</v>
      </c>
      <c r="L21" s="246" t="s">
        <v>244</v>
      </c>
      <c r="M21" s="246" t="s">
        <v>244</v>
      </c>
      <c r="N21" s="246" t="s">
        <v>244</v>
      </c>
      <c r="O21" s="246" t="s">
        <v>244</v>
      </c>
      <c r="P21" s="246" t="s">
        <v>244</v>
      </c>
      <c r="Q21" s="246" t="s">
        <v>244</v>
      </c>
      <c r="R21" s="246" t="s">
        <v>244</v>
      </c>
      <c r="S21" s="246" t="s">
        <v>244</v>
      </c>
      <c r="T21" s="246" t="s">
        <v>244</v>
      </c>
      <c r="U21" s="246" t="s">
        <v>244</v>
      </c>
      <c r="V21" s="246" t="s">
        <v>244</v>
      </c>
      <c r="W21" s="246" t="s">
        <v>244</v>
      </c>
      <c r="X21" s="246" t="s">
        <v>244</v>
      </c>
      <c r="Y21" s="246" t="s">
        <v>244</v>
      </c>
      <c r="Z21" s="246" t="s">
        <v>244</v>
      </c>
      <c r="AA21" s="246" t="s">
        <v>244</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7" zoomScale="85" zoomScaleSheetLayoutView="85" workbookViewId="0">
      <selection activeCell="C23" sqref="C23"/>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94" t="str">
        <f>' 1. паспорт местополож'!A1:C1</f>
        <v>Год раскрытия информации: 2019 год</v>
      </c>
      <c r="B1" s="294"/>
      <c r="C1" s="294"/>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297" t="s">
        <v>9</v>
      </c>
      <c r="B3" s="297"/>
      <c r="C3" s="297"/>
      <c r="D3" s="11"/>
      <c r="E3" s="11"/>
      <c r="F3" s="11"/>
      <c r="G3" s="11"/>
      <c r="H3" s="11"/>
      <c r="I3" s="11"/>
      <c r="J3" s="11"/>
      <c r="K3" s="11"/>
      <c r="L3" s="11"/>
      <c r="M3" s="11"/>
      <c r="N3" s="11"/>
      <c r="O3" s="11"/>
      <c r="P3" s="11"/>
      <c r="Q3" s="11"/>
      <c r="R3" s="11"/>
      <c r="S3" s="11"/>
      <c r="T3" s="11"/>
    </row>
    <row r="4" spans="1:28" s="10" customFormat="1" ht="18.75">
      <c r="A4" s="297"/>
      <c r="B4" s="297"/>
      <c r="C4" s="297"/>
      <c r="D4" s="12"/>
      <c r="E4" s="12"/>
      <c r="F4" s="12"/>
      <c r="G4" s="11"/>
      <c r="H4" s="11"/>
      <c r="I4" s="11"/>
      <c r="J4" s="11"/>
      <c r="K4" s="11"/>
      <c r="L4" s="11"/>
      <c r="M4" s="11"/>
      <c r="N4" s="11"/>
      <c r="O4" s="11"/>
      <c r="P4" s="11"/>
      <c r="Q4" s="11"/>
      <c r="R4" s="11"/>
      <c r="S4" s="11"/>
      <c r="T4" s="11"/>
    </row>
    <row r="5" spans="1:28" s="10" customFormat="1" ht="18.75">
      <c r="A5" s="298"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8"/>
      <c r="C5" s="298"/>
      <c r="D5" s="6"/>
      <c r="E5" s="6"/>
      <c r="F5" s="6"/>
      <c r="G5" s="11"/>
      <c r="H5" s="11"/>
      <c r="I5" s="11"/>
      <c r="J5" s="11"/>
      <c r="K5" s="11"/>
      <c r="L5" s="11"/>
      <c r="M5" s="11"/>
      <c r="N5" s="11"/>
      <c r="O5" s="11"/>
      <c r="P5" s="11"/>
      <c r="Q5" s="11"/>
      <c r="R5" s="11"/>
      <c r="S5" s="11"/>
      <c r="T5" s="11"/>
    </row>
    <row r="6" spans="1:28" s="10" customFormat="1" ht="18.75">
      <c r="A6" s="295" t="s">
        <v>8</v>
      </c>
      <c r="B6" s="295"/>
      <c r="C6" s="295"/>
      <c r="D6" s="4"/>
      <c r="E6" s="4"/>
      <c r="F6" s="4"/>
      <c r="G6" s="11"/>
      <c r="H6" s="11"/>
      <c r="I6" s="11"/>
      <c r="J6" s="11"/>
      <c r="K6" s="11"/>
      <c r="L6" s="11"/>
      <c r="M6" s="11"/>
      <c r="N6" s="11"/>
      <c r="O6" s="11"/>
      <c r="P6" s="11"/>
      <c r="Q6" s="11"/>
      <c r="R6" s="11"/>
      <c r="S6" s="11"/>
      <c r="T6" s="11"/>
    </row>
    <row r="7" spans="1:28" s="10" customFormat="1" ht="18.75">
      <c r="A7" s="297"/>
      <c r="B7" s="297"/>
      <c r="C7" s="297"/>
      <c r="D7" s="12"/>
      <c r="E7" s="12"/>
      <c r="F7" s="12"/>
      <c r="G7" s="11"/>
      <c r="H7" s="11"/>
      <c r="I7" s="11"/>
      <c r="J7" s="11"/>
      <c r="K7" s="11"/>
      <c r="L7" s="11"/>
      <c r="M7" s="11"/>
      <c r="N7" s="11"/>
      <c r="O7" s="11"/>
      <c r="P7" s="11"/>
      <c r="Q7" s="11"/>
      <c r="R7" s="11"/>
      <c r="S7" s="11"/>
      <c r="T7" s="11"/>
    </row>
    <row r="8" spans="1:28" s="10" customFormat="1" ht="18.75">
      <c r="A8" s="301" t="str">
        <f>' 1. паспорт местополож'!A8:C8</f>
        <v>J_ДВОСТ-389</v>
      </c>
      <c r="B8" s="301"/>
      <c r="C8" s="301"/>
      <c r="D8" s="6"/>
      <c r="E8" s="6"/>
      <c r="F8" s="6"/>
      <c r="G8" s="11"/>
      <c r="H8" s="11"/>
      <c r="I8" s="11"/>
      <c r="J8" s="11"/>
      <c r="K8" s="11"/>
      <c r="L8" s="11"/>
      <c r="M8" s="11"/>
      <c r="N8" s="11"/>
      <c r="O8" s="11"/>
      <c r="P8" s="11"/>
      <c r="Q8" s="11"/>
      <c r="R8" s="11"/>
      <c r="S8" s="11"/>
      <c r="T8" s="11"/>
    </row>
    <row r="9" spans="1:28" s="10" customFormat="1" ht="18.75">
      <c r="A9" s="295" t="s">
        <v>7</v>
      </c>
      <c r="B9" s="295"/>
      <c r="C9" s="295"/>
      <c r="D9" s="4"/>
      <c r="E9" s="4"/>
      <c r="F9" s="4"/>
      <c r="G9" s="11"/>
      <c r="H9" s="11"/>
      <c r="I9" s="11"/>
      <c r="J9" s="11"/>
      <c r="K9" s="11"/>
      <c r="L9" s="11"/>
      <c r="M9" s="11"/>
      <c r="N9" s="11"/>
      <c r="O9" s="11"/>
      <c r="P9" s="11"/>
      <c r="Q9" s="11"/>
      <c r="R9" s="11"/>
      <c r="S9" s="11"/>
      <c r="T9" s="11"/>
    </row>
    <row r="10" spans="1:28" s="7" customFormat="1" ht="15.75" customHeight="1">
      <c r="A10" s="308"/>
      <c r="B10" s="308"/>
      <c r="C10" s="308"/>
      <c r="D10" s="8"/>
      <c r="E10" s="8"/>
      <c r="F10" s="8"/>
      <c r="G10" s="8"/>
      <c r="H10" s="8"/>
      <c r="I10" s="8"/>
      <c r="J10" s="8"/>
      <c r="K10" s="8"/>
      <c r="L10" s="8"/>
      <c r="M10" s="8"/>
      <c r="N10" s="8"/>
      <c r="O10" s="8"/>
      <c r="P10" s="8"/>
      <c r="Q10" s="8"/>
      <c r="R10" s="8"/>
      <c r="S10" s="8"/>
      <c r="T10" s="8"/>
    </row>
    <row r="11" spans="1:28" s="2" customFormat="1" ht="36" customHeight="1">
      <c r="A11" s="296" t="str">
        <f>' 1. паспорт местополож'!A11:C11</f>
        <v xml:space="preserve">Техническое перевооружение объекта "Оборудование ТП-31 ул. Сигнальная" г. Хабаровск </v>
      </c>
      <c r="B11" s="296"/>
      <c r="C11" s="296"/>
      <c r="D11" s="6"/>
      <c r="E11" s="6"/>
      <c r="F11" s="6"/>
      <c r="G11" s="6"/>
      <c r="H11" s="6"/>
      <c r="I11" s="6"/>
      <c r="J11" s="6"/>
      <c r="K11" s="6"/>
      <c r="L11" s="6"/>
      <c r="M11" s="6"/>
      <c r="N11" s="6"/>
      <c r="O11" s="6"/>
      <c r="P11" s="6"/>
      <c r="Q11" s="6"/>
      <c r="R11" s="6"/>
      <c r="S11" s="6"/>
      <c r="T11" s="6"/>
    </row>
    <row r="12" spans="1:28" s="2" customFormat="1" ht="15" customHeight="1">
      <c r="A12" s="295" t="s">
        <v>5</v>
      </c>
      <c r="B12" s="295"/>
      <c r="C12" s="295"/>
      <c r="D12" s="4"/>
      <c r="E12" s="4"/>
      <c r="F12" s="4"/>
      <c r="G12" s="4"/>
      <c r="H12" s="4"/>
      <c r="I12" s="4"/>
      <c r="J12" s="4"/>
      <c r="K12" s="4"/>
      <c r="L12" s="4"/>
      <c r="M12" s="4"/>
      <c r="N12" s="4"/>
      <c r="O12" s="4"/>
      <c r="P12" s="4"/>
      <c r="Q12" s="4"/>
      <c r="R12" s="4"/>
      <c r="S12" s="4"/>
      <c r="T12" s="4"/>
    </row>
    <row r="13" spans="1:28" s="2" customFormat="1" ht="15" customHeight="1">
      <c r="A13" s="295"/>
      <c r="B13" s="295"/>
      <c r="C13" s="295"/>
      <c r="D13" s="3"/>
      <c r="E13" s="3"/>
      <c r="F13" s="3"/>
      <c r="G13" s="3"/>
      <c r="H13" s="3"/>
      <c r="I13" s="3"/>
      <c r="J13" s="3"/>
      <c r="K13" s="3"/>
      <c r="L13" s="3"/>
      <c r="M13" s="3"/>
      <c r="N13" s="3"/>
      <c r="O13" s="3"/>
      <c r="P13" s="3"/>
      <c r="Q13" s="3"/>
    </row>
    <row r="14" spans="1:28" s="2" customFormat="1" ht="18.75">
      <c r="A14" s="296" t="s">
        <v>194</v>
      </c>
      <c r="B14" s="296"/>
      <c r="C14" s="296"/>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247" t="s">
        <v>23</v>
      </c>
      <c r="C16" s="247" t="s">
        <v>22</v>
      </c>
      <c r="D16" s="19"/>
      <c r="E16" s="19"/>
      <c r="F16" s="19"/>
      <c r="G16" s="18"/>
      <c r="H16" s="18"/>
      <c r="I16" s="18"/>
      <c r="J16" s="18"/>
      <c r="K16" s="18"/>
      <c r="L16" s="18"/>
      <c r="M16" s="18"/>
      <c r="N16" s="18"/>
      <c r="O16" s="18"/>
      <c r="P16" s="18"/>
      <c r="Q16" s="18"/>
      <c r="R16" s="17"/>
      <c r="S16" s="17"/>
      <c r="T16" s="17"/>
    </row>
    <row r="17" spans="1:20" s="2" customFormat="1" ht="16.5" customHeight="1">
      <c r="A17" s="247">
        <v>1</v>
      </c>
      <c r="B17" s="247">
        <v>2</v>
      </c>
      <c r="C17" s="247">
        <v>3</v>
      </c>
      <c r="D17" s="19"/>
      <c r="E17" s="19"/>
      <c r="F17" s="19"/>
      <c r="G17" s="18"/>
      <c r="H17" s="18"/>
      <c r="I17" s="18"/>
      <c r="J17" s="18"/>
      <c r="K17" s="18"/>
      <c r="L17" s="18"/>
      <c r="M17" s="18"/>
      <c r="N17" s="18"/>
      <c r="O17" s="18"/>
      <c r="P17" s="18"/>
      <c r="Q17" s="18"/>
      <c r="R17" s="17"/>
      <c r="S17" s="17"/>
      <c r="T17" s="17"/>
    </row>
    <row r="18" spans="1:20" s="2" customFormat="1" ht="33">
      <c r="A18" s="86" t="s">
        <v>21</v>
      </c>
      <c r="B18" s="87" t="s">
        <v>205</v>
      </c>
      <c r="C18" s="248" t="s">
        <v>481</v>
      </c>
      <c r="D18" s="19"/>
      <c r="E18" s="18"/>
      <c r="F18" s="18"/>
      <c r="G18" s="18"/>
      <c r="H18" s="18"/>
      <c r="I18" s="18"/>
      <c r="J18" s="18"/>
      <c r="K18" s="18"/>
      <c r="L18" s="18"/>
      <c r="M18" s="18"/>
      <c r="N18" s="18"/>
      <c r="O18" s="18"/>
      <c r="P18" s="17"/>
      <c r="Q18" s="17"/>
      <c r="R18" s="17"/>
      <c r="S18" s="17"/>
      <c r="T18" s="17"/>
    </row>
    <row r="19" spans="1:20" s="270" customFormat="1" ht="33">
      <c r="A19" s="278" t="s">
        <v>20</v>
      </c>
      <c r="B19" s="279" t="s">
        <v>17</v>
      </c>
      <c r="C19" s="280" t="s">
        <v>498</v>
      </c>
      <c r="D19" s="269"/>
      <c r="E19" s="269"/>
      <c r="F19" s="269"/>
      <c r="G19" s="269"/>
      <c r="H19" s="269"/>
      <c r="I19" s="269"/>
      <c r="J19" s="269"/>
      <c r="K19" s="269"/>
      <c r="L19" s="269"/>
      <c r="M19" s="269"/>
      <c r="N19" s="269"/>
      <c r="O19" s="269"/>
      <c r="P19" s="269"/>
      <c r="Q19" s="269"/>
      <c r="R19" s="269"/>
      <c r="S19" s="269"/>
      <c r="T19" s="269"/>
    </row>
    <row r="20" spans="1:20" s="270" customFormat="1" ht="63" customHeight="1">
      <c r="A20" s="278" t="s">
        <v>19</v>
      </c>
      <c r="B20" s="279" t="s">
        <v>486</v>
      </c>
      <c r="C20" s="281" t="s">
        <v>505</v>
      </c>
      <c r="D20" s="269"/>
      <c r="E20" s="269"/>
      <c r="F20" s="269"/>
      <c r="G20" s="269"/>
      <c r="H20" s="269"/>
      <c r="I20" s="269"/>
      <c r="J20" s="269"/>
      <c r="K20" s="269"/>
      <c r="L20" s="269"/>
      <c r="M20" s="269"/>
      <c r="N20" s="269"/>
      <c r="O20" s="269"/>
      <c r="P20" s="269"/>
      <c r="Q20" s="269"/>
      <c r="R20" s="269"/>
      <c r="S20" s="269"/>
      <c r="T20" s="269"/>
    </row>
    <row r="21" spans="1:20" ht="33">
      <c r="A21" s="86" t="s">
        <v>18</v>
      </c>
      <c r="B21" s="85" t="s">
        <v>222</v>
      </c>
      <c r="C21" s="249">
        <f>' 1. паспорт местополож'!C43</f>
        <v>23.02</v>
      </c>
      <c r="D21" s="16"/>
      <c r="E21" s="16"/>
      <c r="F21" s="16"/>
      <c r="G21" s="16"/>
      <c r="H21" s="16"/>
      <c r="I21" s="16"/>
      <c r="J21" s="16"/>
      <c r="K21" s="16"/>
      <c r="L21" s="16"/>
      <c r="M21" s="16"/>
      <c r="N21" s="16"/>
      <c r="O21" s="16"/>
      <c r="P21" s="16"/>
      <c r="Q21" s="16"/>
      <c r="R21" s="16"/>
      <c r="S21" s="16"/>
      <c r="T21" s="16"/>
    </row>
    <row r="22" spans="1:20" s="270" customFormat="1" ht="33">
      <c r="A22" s="278" t="s">
        <v>16</v>
      </c>
      <c r="B22" s="279" t="s">
        <v>117</v>
      </c>
      <c r="C22" s="282" t="s">
        <v>499</v>
      </c>
      <c r="D22" s="269"/>
      <c r="E22" s="269"/>
      <c r="F22" s="269"/>
      <c r="G22" s="269"/>
      <c r="H22" s="269"/>
      <c r="I22" s="269"/>
      <c r="J22" s="269"/>
      <c r="K22" s="269"/>
      <c r="L22" s="269"/>
      <c r="M22" s="269"/>
      <c r="N22" s="269"/>
      <c r="O22" s="269"/>
      <c r="P22" s="269"/>
      <c r="Q22" s="269"/>
      <c r="R22" s="269"/>
      <c r="S22" s="269"/>
      <c r="T22" s="269"/>
    </row>
    <row r="23" spans="1:20" ht="33">
      <c r="A23" s="86" t="s">
        <v>15</v>
      </c>
      <c r="B23" s="85" t="s">
        <v>206</v>
      </c>
      <c r="C23" s="248" t="s">
        <v>474</v>
      </c>
      <c r="D23" s="16"/>
      <c r="E23" s="16"/>
      <c r="F23" s="16"/>
      <c r="G23" s="16"/>
      <c r="H23" s="16"/>
      <c r="I23" s="16"/>
      <c r="J23" s="16"/>
      <c r="K23" s="16"/>
      <c r="L23" s="16"/>
      <c r="M23" s="16"/>
      <c r="N23" s="16"/>
      <c r="O23" s="16"/>
      <c r="P23" s="16"/>
      <c r="Q23" s="16"/>
      <c r="R23" s="16"/>
      <c r="S23" s="16"/>
      <c r="T23" s="16"/>
    </row>
    <row r="24" spans="1:20" s="270" customFormat="1" ht="42.75" customHeight="1">
      <c r="A24" s="278" t="s">
        <v>13</v>
      </c>
      <c r="B24" s="279" t="s">
        <v>14</v>
      </c>
      <c r="C24" s="283">
        <v>2019</v>
      </c>
      <c r="D24" s="269"/>
      <c r="E24" s="269"/>
      <c r="F24" s="269"/>
      <c r="G24" s="269"/>
      <c r="H24" s="269"/>
      <c r="I24" s="269"/>
      <c r="J24" s="269"/>
      <c r="K24" s="269"/>
      <c r="L24" s="269"/>
      <c r="M24" s="269"/>
      <c r="N24" s="269"/>
      <c r="O24" s="269"/>
      <c r="P24" s="269"/>
      <c r="Q24" s="269"/>
      <c r="R24" s="269"/>
      <c r="S24" s="269"/>
      <c r="T24" s="269"/>
    </row>
    <row r="25" spans="1:20" s="270" customFormat="1" ht="42.75" customHeight="1">
      <c r="A25" s="278" t="s">
        <v>11</v>
      </c>
      <c r="B25" s="279" t="s">
        <v>12</v>
      </c>
      <c r="C25" s="280">
        <v>2020</v>
      </c>
      <c r="D25" s="269"/>
      <c r="E25" s="269"/>
      <c r="F25" s="269"/>
      <c r="G25" s="269"/>
      <c r="H25" s="269"/>
      <c r="I25" s="269"/>
      <c r="J25" s="269"/>
      <c r="K25" s="269"/>
      <c r="L25" s="269"/>
      <c r="M25" s="269"/>
      <c r="N25" s="269"/>
      <c r="O25" s="269"/>
      <c r="P25" s="269"/>
      <c r="Q25" s="269"/>
      <c r="R25" s="269"/>
      <c r="S25" s="269"/>
      <c r="T25" s="269"/>
    </row>
    <row r="26" spans="1:20" ht="42.75" customHeight="1">
      <c r="A26" s="86" t="s">
        <v>27</v>
      </c>
      <c r="B26" s="85" t="s">
        <v>10</v>
      </c>
      <c r="C26" s="261" t="s">
        <v>480</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20"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10" zoomScale="90" zoomScaleNormal="55" zoomScaleSheetLayoutView="90"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94" t="str">
        <f>' 1. паспорт местополож'!A1:C1</f>
        <v>Год раскрытия информации: 2019 год</v>
      </c>
      <c r="B1" s="294"/>
      <c r="C1" s="294"/>
      <c r="D1" s="294"/>
      <c r="E1" s="294"/>
      <c r="F1" s="294"/>
      <c r="G1" s="294"/>
      <c r="H1" s="294"/>
      <c r="I1" s="294"/>
      <c r="J1" s="294"/>
      <c r="K1" s="294"/>
      <c r="L1" s="294"/>
      <c r="M1" s="294"/>
      <c r="N1" s="294"/>
      <c r="O1" s="294"/>
      <c r="P1" s="294"/>
      <c r="Q1" s="294"/>
      <c r="R1" s="294"/>
      <c r="S1" s="294"/>
      <c r="T1" s="294"/>
      <c r="U1" s="294"/>
      <c r="V1" s="294"/>
      <c r="W1" s="294"/>
      <c r="X1" s="294"/>
      <c r="Y1" s="294"/>
      <c r="Z1" s="294"/>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97" t="s">
        <v>9</v>
      </c>
      <c r="B3" s="297"/>
      <c r="C3" s="297"/>
      <c r="D3" s="297"/>
      <c r="E3" s="297"/>
      <c r="F3" s="297"/>
      <c r="G3" s="297"/>
      <c r="H3" s="297"/>
      <c r="I3" s="297"/>
      <c r="J3" s="297"/>
      <c r="K3" s="297"/>
      <c r="L3" s="297"/>
      <c r="M3" s="297"/>
      <c r="N3" s="297"/>
      <c r="O3" s="297"/>
      <c r="P3" s="297"/>
      <c r="Q3" s="297"/>
      <c r="R3" s="297"/>
      <c r="S3" s="297"/>
      <c r="T3" s="297"/>
      <c r="U3" s="297"/>
      <c r="V3" s="297"/>
      <c r="W3" s="297"/>
      <c r="X3" s="297"/>
      <c r="Y3" s="297"/>
      <c r="Z3" s="297"/>
      <c r="AA3" s="62"/>
      <c r="AB3" s="62"/>
    </row>
    <row r="4" spans="1:28" ht="18.75">
      <c r="A4" s="297"/>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62"/>
      <c r="AB4" s="62"/>
    </row>
    <row r="5" spans="1:28" ht="15.75">
      <c r="A5" s="30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1"/>
      <c r="C5" s="301"/>
      <c r="D5" s="301"/>
      <c r="E5" s="301"/>
      <c r="F5" s="301"/>
      <c r="G5" s="301"/>
      <c r="H5" s="301"/>
      <c r="I5" s="301"/>
      <c r="J5" s="301"/>
      <c r="K5" s="301"/>
      <c r="L5" s="301"/>
      <c r="M5" s="301"/>
      <c r="N5" s="301"/>
      <c r="O5" s="301"/>
      <c r="P5" s="301"/>
      <c r="Q5" s="301"/>
      <c r="R5" s="301"/>
      <c r="S5" s="301"/>
      <c r="T5" s="301"/>
      <c r="U5" s="301"/>
      <c r="V5" s="301"/>
      <c r="W5" s="301"/>
      <c r="X5" s="301"/>
      <c r="Y5" s="301"/>
      <c r="Z5" s="301"/>
      <c r="AA5" s="63"/>
      <c r="AB5" s="63"/>
    </row>
    <row r="6" spans="1:28" ht="15.75">
      <c r="A6" s="295" t="s">
        <v>8</v>
      </c>
      <c r="B6" s="295"/>
      <c r="C6" s="295"/>
      <c r="D6" s="295"/>
      <c r="E6" s="295"/>
      <c r="F6" s="295"/>
      <c r="G6" s="295"/>
      <c r="H6" s="295"/>
      <c r="I6" s="295"/>
      <c r="J6" s="295"/>
      <c r="K6" s="295"/>
      <c r="L6" s="295"/>
      <c r="M6" s="295"/>
      <c r="N6" s="295"/>
      <c r="O6" s="295"/>
      <c r="P6" s="295"/>
      <c r="Q6" s="295"/>
      <c r="R6" s="295"/>
      <c r="S6" s="295"/>
      <c r="T6" s="295"/>
      <c r="U6" s="295"/>
      <c r="V6" s="295"/>
      <c r="W6" s="295"/>
      <c r="X6" s="295"/>
      <c r="Y6" s="295"/>
      <c r="Z6" s="295"/>
      <c r="AA6" s="64"/>
      <c r="AB6" s="64"/>
    </row>
    <row r="7" spans="1:28" ht="18.75">
      <c r="A7" s="297"/>
      <c r="B7" s="297"/>
      <c r="C7" s="297"/>
      <c r="D7" s="297"/>
      <c r="E7" s="297"/>
      <c r="F7" s="297"/>
      <c r="G7" s="297"/>
      <c r="H7" s="297"/>
      <c r="I7" s="297"/>
      <c r="J7" s="297"/>
      <c r="K7" s="297"/>
      <c r="L7" s="297"/>
      <c r="M7" s="297"/>
      <c r="N7" s="297"/>
      <c r="O7" s="297"/>
      <c r="P7" s="297"/>
      <c r="Q7" s="297"/>
      <c r="R7" s="297"/>
      <c r="S7" s="297"/>
      <c r="T7" s="297"/>
      <c r="U7" s="297"/>
      <c r="V7" s="297"/>
      <c r="W7" s="297"/>
      <c r="X7" s="297"/>
      <c r="Y7" s="297"/>
      <c r="Z7" s="297"/>
      <c r="AA7" s="62"/>
      <c r="AB7" s="62"/>
    </row>
    <row r="8" spans="1:28" ht="15.75">
      <c r="A8" s="301" t="str">
        <f>' 1. паспорт местополож'!A8:C8</f>
        <v>J_ДВОСТ-389</v>
      </c>
      <c r="B8" s="301"/>
      <c r="C8" s="301"/>
      <c r="D8" s="301"/>
      <c r="E8" s="301"/>
      <c r="F8" s="301"/>
      <c r="G8" s="301"/>
      <c r="H8" s="301"/>
      <c r="I8" s="301"/>
      <c r="J8" s="301"/>
      <c r="K8" s="301"/>
      <c r="L8" s="301"/>
      <c r="M8" s="301"/>
      <c r="N8" s="301"/>
      <c r="O8" s="301"/>
      <c r="P8" s="301"/>
      <c r="Q8" s="301"/>
      <c r="R8" s="301"/>
      <c r="S8" s="301"/>
      <c r="T8" s="301"/>
      <c r="U8" s="301"/>
      <c r="V8" s="301"/>
      <c r="W8" s="301"/>
      <c r="X8" s="301"/>
      <c r="Y8" s="301"/>
      <c r="Z8" s="301"/>
      <c r="AA8" s="63"/>
      <c r="AB8" s="63"/>
    </row>
    <row r="9" spans="1:28" ht="15.75">
      <c r="A9" s="295" t="s">
        <v>7</v>
      </c>
      <c r="B9" s="295"/>
      <c r="C9" s="295"/>
      <c r="D9" s="295"/>
      <c r="E9" s="295"/>
      <c r="F9" s="295"/>
      <c r="G9" s="295"/>
      <c r="H9" s="295"/>
      <c r="I9" s="295"/>
      <c r="J9" s="295"/>
      <c r="K9" s="295"/>
      <c r="L9" s="295"/>
      <c r="M9" s="295"/>
      <c r="N9" s="295"/>
      <c r="O9" s="295"/>
      <c r="P9" s="295"/>
      <c r="Q9" s="295"/>
      <c r="R9" s="295"/>
      <c r="S9" s="295"/>
      <c r="T9" s="295"/>
      <c r="U9" s="295"/>
      <c r="V9" s="295"/>
      <c r="W9" s="295"/>
      <c r="X9" s="295"/>
      <c r="Y9" s="295"/>
      <c r="Z9" s="295"/>
      <c r="AA9" s="64"/>
      <c r="AB9" s="64"/>
    </row>
    <row r="10" spans="1:28" ht="18.75">
      <c r="A10" s="308"/>
      <c r="B10" s="308"/>
      <c r="C10" s="308"/>
      <c r="D10" s="308"/>
      <c r="E10" s="308"/>
      <c r="F10" s="308"/>
      <c r="G10" s="308"/>
      <c r="H10" s="308"/>
      <c r="I10" s="308"/>
      <c r="J10" s="308"/>
      <c r="K10" s="308"/>
      <c r="L10" s="308"/>
      <c r="M10" s="308"/>
      <c r="N10" s="308"/>
      <c r="O10" s="308"/>
      <c r="P10" s="308"/>
      <c r="Q10" s="308"/>
      <c r="R10" s="308"/>
      <c r="S10" s="308"/>
      <c r="T10" s="308"/>
      <c r="U10" s="308"/>
      <c r="V10" s="308"/>
      <c r="W10" s="308"/>
      <c r="X10" s="308"/>
      <c r="Y10" s="308"/>
      <c r="Z10" s="308"/>
      <c r="AA10" s="9"/>
      <c r="AB10" s="9"/>
    </row>
    <row r="11" spans="1:28" ht="15.75">
      <c r="A11" s="301" t="str">
        <f>' 1. паспорт местополож'!A11:C11</f>
        <v xml:space="preserve">Техническое перевооружение объекта "Оборудование ТП-31 ул. Сигнальная" г. Хабаровск </v>
      </c>
      <c r="B11" s="301"/>
      <c r="C11" s="301"/>
      <c r="D11" s="301"/>
      <c r="E11" s="301"/>
      <c r="F11" s="301"/>
      <c r="G11" s="301"/>
      <c r="H11" s="301"/>
      <c r="I11" s="301"/>
      <c r="J11" s="301"/>
      <c r="K11" s="301"/>
      <c r="L11" s="301"/>
      <c r="M11" s="301"/>
      <c r="N11" s="301"/>
      <c r="O11" s="301"/>
      <c r="P11" s="301"/>
      <c r="Q11" s="301"/>
      <c r="R11" s="301"/>
      <c r="S11" s="301"/>
      <c r="T11" s="301"/>
      <c r="U11" s="301"/>
      <c r="V11" s="301"/>
      <c r="W11" s="301"/>
      <c r="X11" s="301"/>
      <c r="Y11" s="301"/>
      <c r="Z11" s="301"/>
      <c r="AA11" s="63"/>
      <c r="AB11" s="63"/>
    </row>
    <row r="12" spans="1:28" ht="15.75">
      <c r="A12" s="295" t="s">
        <v>5</v>
      </c>
      <c r="B12" s="295"/>
      <c r="C12" s="295"/>
      <c r="D12" s="295"/>
      <c r="E12" s="295"/>
      <c r="F12" s="295"/>
      <c r="G12" s="295"/>
      <c r="H12" s="295"/>
      <c r="I12" s="295"/>
      <c r="J12" s="295"/>
      <c r="K12" s="295"/>
      <c r="L12" s="295"/>
      <c r="M12" s="295"/>
      <c r="N12" s="295"/>
      <c r="O12" s="295"/>
      <c r="P12" s="295"/>
      <c r="Q12" s="295"/>
      <c r="R12" s="295"/>
      <c r="S12" s="295"/>
      <c r="T12" s="295"/>
      <c r="U12" s="295"/>
      <c r="V12" s="295"/>
      <c r="W12" s="295"/>
      <c r="X12" s="295"/>
      <c r="Y12" s="295"/>
      <c r="Z12" s="295"/>
      <c r="AA12" s="64"/>
      <c r="AB12" s="64"/>
    </row>
    <row r="13" spans="1:28" ht="15.75">
      <c r="A13" s="328"/>
      <c r="B13" s="328"/>
      <c r="C13" s="328"/>
      <c r="D13" s="328"/>
      <c r="E13" s="328"/>
      <c r="F13" s="328"/>
      <c r="G13" s="328"/>
      <c r="H13" s="328"/>
      <c r="I13" s="328"/>
      <c r="J13" s="328"/>
      <c r="K13" s="328"/>
      <c r="L13" s="328"/>
      <c r="M13" s="328"/>
      <c r="N13" s="328"/>
      <c r="O13" s="328"/>
      <c r="P13" s="328"/>
      <c r="Q13" s="328"/>
      <c r="R13" s="328"/>
      <c r="S13" s="328"/>
      <c r="T13" s="328"/>
      <c r="U13" s="328"/>
      <c r="V13" s="328"/>
      <c r="W13" s="328"/>
      <c r="X13" s="328"/>
      <c r="Y13" s="328"/>
      <c r="Z13" s="328"/>
      <c r="AA13" s="68"/>
      <c r="AB13" s="68"/>
    </row>
    <row r="14" spans="1:28" s="72" customFormat="1" ht="36.75" customHeight="1">
      <c r="A14" s="323" t="s">
        <v>221</v>
      </c>
      <c r="B14" s="323"/>
      <c r="C14" s="323"/>
      <c r="D14" s="323"/>
      <c r="E14" s="323"/>
      <c r="F14" s="323"/>
      <c r="G14" s="323"/>
      <c r="H14" s="323"/>
      <c r="I14" s="323"/>
      <c r="J14" s="323"/>
      <c r="K14" s="323"/>
      <c r="L14" s="323"/>
      <c r="M14" s="323"/>
      <c r="N14" s="323"/>
      <c r="O14" s="323"/>
      <c r="P14" s="323"/>
      <c r="Q14" s="323"/>
      <c r="R14" s="323"/>
      <c r="S14" s="323"/>
      <c r="T14" s="323"/>
      <c r="U14" s="323"/>
      <c r="V14" s="323"/>
      <c r="W14" s="323"/>
      <c r="X14" s="323"/>
      <c r="Y14" s="323"/>
      <c r="Z14" s="323"/>
      <c r="AA14" s="71"/>
      <c r="AB14" s="71"/>
    </row>
    <row r="15" spans="1:28" ht="32.25" customHeight="1">
      <c r="A15" s="325" t="s">
        <v>134</v>
      </c>
      <c r="B15" s="326"/>
      <c r="C15" s="326"/>
      <c r="D15" s="326"/>
      <c r="E15" s="326"/>
      <c r="F15" s="326"/>
      <c r="G15" s="326"/>
      <c r="H15" s="326"/>
      <c r="I15" s="326"/>
      <c r="J15" s="326"/>
      <c r="K15" s="326"/>
      <c r="L15" s="327"/>
      <c r="M15" s="324" t="s">
        <v>135</v>
      </c>
      <c r="N15" s="324"/>
      <c r="O15" s="324"/>
      <c r="P15" s="324"/>
      <c r="Q15" s="324"/>
      <c r="R15" s="324"/>
      <c r="S15" s="324"/>
      <c r="T15" s="324"/>
      <c r="U15" s="324"/>
      <c r="V15" s="324"/>
      <c r="W15" s="324"/>
      <c r="X15" s="324"/>
      <c r="Y15" s="324"/>
      <c r="Z15" s="324"/>
    </row>
    <row r="16" spans="1:28" ht="254.25" customHeight="1">
      <c r="A16" s="88" t="s">
        <v>120</v>
      </c>
      <c r="B16" s="89" t="s">
        <v>125</v>
      </c>
      <c r="C16" s="89" t="s">
        <v>131</v>
      </c>
      <c r="D16" s="89" t="s">
        <v>121</v>
      </c>
      <c r="E16" s="89" t="s">
        <v>132</v>
      </c>
      <c r="F16" s="89" t="s">
        <v>231</v>
      </c>
      <c r="G16" s="89" t="s">
        <v>232</v>
      </c>
      <c r="H16" s="89" t="s">
        <v>122</v>
      </c>
      <c r="I16" s="89" t="s">
        <v>233</v>
      </c>
      <c r="J16" s="89" t="s">
        <v>126</v>
      </c>
      <c r="K16" s="89" t="s">
        <v>124</v>
      </c>
      <c r="L16" s="89" t="s">
        <v>123</v>
      </c>
      <c r="M16" s="90" t="s">
        <v>128</v>
      </c>
      <c r="N16" s="89" t="s">
        <v>234</v>
      </c>
      <c r="O16" s="89" t="s">
        <v>235</v>
      </c>
      <c r="P16" s="89" t="s">
        <v>236</v>
      </c>
      <c r="Q16" s="89" t="s">
        <v>237</v>
      </c>
      <c r="R16" s="89" t="s">
        <v>122</v>
      </c>
      <c r="S16" s="89" t="s">
        <v>238</v>
      </c>
      <c r="T16" s="89" t="s">
        <v>239</v>
      </c>
      <c r="U16" s="89" t="s">
        <v>240</v>
      </c>
      <c r="V16" s="89" t="s">
        <v>237</v>
      </c>
      <c r="W16" s="92" t="s">
        <v>241</v>
      </c>
      <c r="X16" s="92" t="s">
        <v>242</v>
      </c>
      <c r="Y16" s="92" t="s">
        <v>243</v>
      </c>
      <c r="Z16" s="91" t="s">
        <v>129</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244</v>
      </c>
      <c r="B18" s="116" t="s">
        <v>244</v>
      </c>
      <c r="C18" s="116" t="s">
        <v>244</v>
      </c>
      <c r="D18" s="116" t="s">
        <v>244</v>
      </c>
      <c r="E18" s="116" t="s">
        <v>244</v>
      </c>
      <c r="F18" s="116" t="s">
        <v>244</v>
      </c>
      <c r="G18" s="116" t="s">
        <v>244</v>
      </c>
      <c r="H18" s="116" t="s">
        <v>244</v>
      </c>
      <c r="I18" s="116" t="s">
        <v>244</v>
      </c>
      <c r="J18" s="116" t="s">
        <v>244</v>
      </c>
      <c r="K18" s="116" t="s">
        <v>244</v>
      </c>
      <c r="L18" s="116" t="s">
        <v>244</v>
      </c>
      <c r="M18" s="116" t="s">
        <v>244</v>
      </c>
      <c r="N18" s="116" t="s">
        <v>244</v>
      </c>
      <c r="O18" s="116" t="s">
        <v>244</v>
      </c>
      <c r="P18" s="116" t="s">
        <v>244</v>
      </c>
      <c r="Q18" s="116" t="s">
        <v>244</v>
      </c>
      <c r="R18" s="116" t="s">
        <v>244</v>
      </c>
      <c r="S18" s="116" t="s">
        <v>244</v>
      </c>
      <c r="T18" s="116" t="s">
        <v>244</v>
      </c>
      <c r="U18" s="116" t="s">
        <v>244</v>
      </c>
      <c r="V18" s="116" t="s">
        <v>244</v>
      </c>
      <c r="W18" s="116" t="s">
        <v>244</v>
      </c>
      <c r="X18" s="116" t="s">
        <v>244</v>
      </c>
      <c r="Y18" s="116" t="s">
        <v>244</v>
      </c>
      <c r="Z18" s="116" t="s">
        <v>244</v>
      </c>
    </row>
    <row r="19" spans="1:26">
      <c r="A19" s="116" t="s">
        <v>244</v>
      </c>
      <c r="B19" s="116" t="s">
        <v>244</v>
      </c>
      <c r="C19" s="116" t="s">
        <v>244</v>
      </c>
      <c r="D19" s="116" t="s">
        <v>244</v>
      </c>
      <c r="E19" s="116" t="s">
        <v>244</v>
      </c>
      <c r="F19" s="116" t="s">
        <v>244</v>
      </c>
      <c r="G19" s="116" t="s">
        <v>244</v>
      </c>
      <c r="H19" s="116" t="s">
        <v>244</v>
      </c>
      <c r="I19" s="116" t="s">
        <v>244</v>
      </c>
      <c r="J19" s="116" t="s">
        <v>244</v>
      </c>
      <c r="K19" s="116" t="s">
        <v>244</v>
      </c>
      <c r="L19" s="116" t="s">
        <v>244</v>
      </c>
      <c r="M19" s="116" t="s">
        <v>244</v>
      </c>
      <c r="N19" s="116" t="s">
        <v>244</v>
      </c>
      <c r="O19" s="116" t="s">
        <v>244</v>
      </c>
      <c r="P19" s="116" t="s">
        <v>244</v>
      </c>
      <c r="Q19" s="116" t="s">
        <v>244</v>
      </c>
      <c r="R19" s="116" t="s">
        <v>244</v>
      </c>
      <c r="S19" s="116" t="s">
        <v>244</v>
      </c>
      <c r="T19" s="116" t="s">
        <v>244</v>
      </c>
      <c r="U19" s="116" t="s">
        <v>244</v>
      </c>
      <c r="V19" s="116" t="s">
        <v>244</v>
      </c>
      <c r="W19" s="116" t="s">
        <v>244</v>
      </c>
      <c r="X19" s="116" t="s">
        <v>244</v>
      </c>
      <c r="Y19" s="116" t="s">
        <v>244</v>
      </c>
      <c r="Z19" s="116" t="s">
        <v>244</v>
      </c>
    </row>
    <row r="20" spans="1:26">
      <c r="A20" s="116" t="s">
        <v>244</v>
      </c>
      <c r="B20" s="116" t="s">
        <v>244</v>
      </c>
      <c r="C20" s="116" t="s">
        <v>244</v>
      </c>
      <c r="D20" s="116" t="s">
        <v>244</v>
      </c>
      <c r="E20" s="116" t="s">
        <v>244</v>
      </c>
      <c r="F20" s="116" t="s">
        <v>244</v>
      </c>
      <c r="G20" s="116" t="s">
        <v>244</v>
      </c>
      <c r="H20" s="116" t="s">
        <v>244</v>
      </c>
      <c r="I20" s="116" t="s">
        <v>244</v>
      </c>
      <c r="J20" s="116" t="s">
        <v>244</v>
      </c>
      <c r="K20" s="116" t="s">
        <v>244</v>
      </c>
      <c r="L20" s="116" t="s">
        <v>244</v>
      </c>
      <c r="M20" s="116" t="s">
        <v>244</v>
      </c>
      <c r="N20" s="116" t="s">
        <v>244</v>
      </c>
      <c r="O20" s="116" t="s">
        <v>244</v>
      </c>
      <c r="P20" s="116" t="s">
        <v>244</v>
      </c>
      <c r="Q20" s="116" t="s">
        <v>244</v>
      </c>
      <c r="R20" s="116" t="s">
        <v>244</v>
      </c>
      <c r="S20" s="116" t="s">
        <v>244</v>
      </c>
      <c r="T20" s="116" t="s">
        <v>244</v>
      </c>
      <c r="U20" s="116" t="s">
        <v>244</v>
      </c>
      <c r="V20" s="116" t="s">
        <v>244</v>
      </c>
      <c r="W20" s="116" t="s">
        <v>244</v>
      </c>
      <c r="X20" s="116" t="s">
        <v>244</v>
      </c>
      <c r="Y20" s="116" t="s">
        <v>244</v>
      </c>
      <c r="Z20" s="116" t="s">
        <v>244</v>
      </c>
    </row>
    <row r="21" spans="1:26">
      <c r="A21" s="116" t="s">
        <v>244</v>
      </c>
      <c r="B21" s="116" t="s">
        <v>244</v>
      </c>
      <c r="C21" s="116" t="s">
        <v>244</v>
      </c>
      <c r="D21" s="116" t="s">
        <v>244</v>
      </c>
      <c r="E21" s="116" t="s">
        <v>244</v>
      </c>
      <c r="F21" s="116" t="s">
        <v>244</v>
      </c>
      <c r="G21" s="116" t="s">
        <v>244</v>
      </c>
      <c r="H21" s="116" t="s">
        <v>244</v>
      </c>
      <c r="I21" s="116" t="s">
        <v>244</v>
      </c>
      <c r="J21" s="116" t="s">
        <v>244</v>
      </c>
      <c r="K21" s="116" t="s">
        <v>244</v>
      </c>
      <c r="L21" s="116" t="s">
        <v>244</v>
      </c>
      <c r="M21" s="116" t="s">
        <v>244</v>
      </c>
      <c r="N21" s="116" t="s">
        <v>244</v>
      </c>
      <c r="O21" s="116" t="s">
        <v>244</v>
      </c>
      <c r="P21" s="116" t="s">
        <v>244</v>
      </c>
      <c r="Q21" s="116" t="s">
        <v>244</v>
      </c>
      <c r="R21" s="116" t="s">
        <v>244</v>
      </c>
      <c r="S21" s="116" t="s">
        <v>244</v>
      </c>
      <c r="T21" s="116" t="s">
        <v>244</v>
      </c>
      <c r="U21" s="116" t="s">
        <v>244</v>
      </c>
      <c r="V21" s="116" t="s">
        <v>244</v>
      </c>
      <c r="W21" s="116" t="s">
        <v>244</v>
      </c>
      <c r="X21" s="116" t="s">
        <v>244</v>
      </c>
      <c r="Y21" s="116" t="s">
        <v>244</v>
      </c>
      <c r="Z21" s="116" t="s">
        <v>244</v>
      </c>
    </row>
    <row r="22" spans="1:26">
      <c r="A22" s="116" t="s">
        <v>244</v>
      </c>
      <c r="B22" s="116" t="s">
        <v>244</v>
      </c>
      <c r="C22" s="116" t="s">
        <v>244</v>
      </c>
      <c r="D22" s="116" t="s">
        <v>244</v>
      </c>
      <c r="E22" s="116" t="s">
        <v>244</v>
      </c>
      <c r="F22" s="116" t="s">
        <v>244</v>
      </c>
      <c r="G22" s="116" t="s">
        <v>244</v>
      </c>
      <c r="H22" s="116" t="s">
        <v>244</v>
      </c>
      <c r="I22" s="116" t="s">
        <v>244</v>
      </c>
      <c r="J22" s="116" t="s">
        <v>244</v>
      </c>
      <c r="K22" s="116" t="s">
        <v>244</v>
      </c>
      <c r="L22" s="116" t="s">
        <v>244</v>
      </c>
      <c r="M22" s="116" t="s">
        <v>244</v>
      </c>
      <c r="N22" s="116" t="s">
        <v>244</v>
      </c>
      <c r="O22" s="116" t="s">
        <v>244</v>
      </c>
      <c r="P22" s="116" t="s">
        <v>244</v>
      </c>
      <c r="Q22" s="116" t="s">
        <v>244</v>
      </c>
      <c r="R22" s="116" t="s">
        <v>244</v>
      </c>
      <c r="S22" s="116" t="s">
        <v>244</v>
      </c>
      <c r="T22" s="116" t="s">
        <v>244</v>
      </c>
      <c r="U22" s="116" t="s">
        <v>244</v>
      </c>
      <c r="V22" s="116" t="s">
        <v>244</v>
      </c>
      <c r="W22" s="116" t="s">
        <v>244</v>
      </c>
      <c r="X22" s="116" t="s">
        <v>244</v>
      </c>
      <c r="Y22" s="116" t="s">
        <v>244</v>
      </c>
      <c r="Z22" s="116" t="s">
        <v>244</v>
      </c>
    </row>
    <row r="23" spans="1:26">
      <c r="A23" s="116" t="s">
        <v>244</v>
      </c>
      <c r="B23" s="116" t="s">
        <v>244</v>
      </c>
      <c r="C23" s="116" t="s">
        <v>244</v>
      </c>
      <c r="D23" s="116" t="s">
        <v>244</v>
      </c>
      <c r="E23" s="116" t="s">
        <v>244</v>
      </c>
      <c r="F23" s="116" t="s">
        <v>244</v>
      </c>
      <c r="G23" s="116" t="s">
        <v>244</v>
      </c>
      <c r="H23" s="116" t="s">
        <v>244</v>
      </c>
      <c r="I23" s="116" t="s">
        <v>244</v>
      </c>
      <c r="J23" s="116" t="s">
        <v>244</v>
      </c>
      <c r="K23" s="116" t="s">
        <v>244</v>
      </c>
      <c r="L23" s="116" t="s">
        <v>244</v>
      </c>
      <c r="M23" s="116" t="s">
        <v>244</v>
      </c>
      <c r="N23" s="116" t="s">
        <v>244</v>
      </c>
      <c r="O23" s="116" t="s">
        <v>244</v>
      </c>
      <c r="P23" s="116" t="s">
        <v>244</v>
      </c>
      <c r="Q23" s="116" t="s">
        <v>244</v>
      </c>
      <c r="R23" s="116" t="s">
        <v>244</v>
      </c>
      <c r="S23" s="116" t="s">
        <v>244</v>
      </c>
      <c r="T23" s="116" t="s">
        <v>244</v>
      </c>
      <c r="U23" s="116" t="s">
        <v>244</v>
      </c>
      <c r="V23" s="116" t="s">
        <v>244</v>
      </c>
      <c r="W23" s="116" t="s">
        <v>244</v>
      </c>
      <c r="X23" s="116" t="s">
        <v>244</v>
      </c>
      <c r="Y23" s="116" t="s">
        <v>244</v>
      </c>
      <c r="Z23" s="116" t="s">
        <v>244</v>
      </c>
    </row>
    <row r="24" spans="1:26">
      <c r="A24" s="116" t="s">
        <v>244</v>
      </c>
      <c r="B24" s="116" t="s">
        <v>244</v>
      </c>
      <c r="C24" s="116" t="s">
        <v>244</v>
      </c>
      <c r="D24" s="116" t="s">
        <v>244</v>
      </c>
      <c r="E24" s="116" t="s">
        <v>244</v>
      </c>
      <c r="F24" s="116" t="s">
        <v>244</v>
      </c>
      <c r="G24" s="116" t="s">
        <v>244</v>
      </c>
      <c r="H24" s="116" t="s">
        <v>244</v>
      </c>
      <c r="I24" s="116" t="s">
        <v>244</v>
      </c>
      <c r="J24" s="116" t="s">
        <v>244</v>
      </c>
      <c r="K24" s="116" t="s">
        <v>244</v>
      </c>
      <c r="L24" s="116" t="s">
        <v>244</v>
      </c>
      <c r="M24" s="116" t="s">
        <v>244</v>
      </c>
      <c r="N24" s="116" t="s">
        <v>244</v>
      </c>
      <c r="O24" s="116" t="s">
        <v>244</v>
      </c>
      <c r="P24" s="116" t="s">
        <v>244</v>
      </c>
      <c r="Q24" s="116" t="s">
        <v>244</v>
      </c>
      <c r="R24" s="116" t="s">
        <v>244</v>
      </c>
      <c r="S24" s="116" t="s">
        <v>244</v>
      </c>
      <c r="T24" s="116" t="s">
        <v>244</v>
      </c>
      <c r="U24" s="116" t="s">
        <v>244</v>
      </c>
      <c r="V24" s="116" t="s">
        <v>244</v>
      </c>
      <c r="W24" s="116" t="s">
        <v>244</v>
      </c>
      <c r="X24" s="116" t="s">
        <v>244</v>
      </c>
      <c r="Y24" s="116" t="s">
        <v>244</v>
      </c>
      <c r="Z24" s="116" t="s">
        <v>244</v>
      </c>
    </row>
    <row r="28" spans="1:26">
      <c r="A28" s="55"/>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94" t="str">
        <f>' 1. паспорт местополож'!A1:C1</f>
        <v>Год раскрытия информации: 2019 год</v>
      </c>
      <c r="B1" s="294"/>
      <c r="C1" s="294"/>
      <c r="D1" s="294"/>
      <c r="E1" s="294"/>
      <c r="F1" s="294"/>
      <c r="G1" s="294"/>
      <c r="H1" s="294"/>
      <c r="I1" s="294"/>
      <c r="J1" s="294"/>
      <c r="K1" s="294"/>
      <c r="L1" s="294"/>
      <c r="M1" s="294"/>
      <c r="N1" s="294"/>
      <c r="O1" s="294"/>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329" t="s">
        <v>9</v>
      </c>
      <c r="B3" s="329"/>
      <c r="C3" s="329"/>
      <c r="D3" s="329"/>
      <c r="E3" s="329"/>
      <c r="F3" s="329"/>
      <c r="G3" s="329"/>
      <c r="H3" s="329"/>
      <c r="I3" s="329"/>
      <c r="J3" s="329"/>
      <c r="K3" s="329"/>
      <c r="L3" s="329"/>
      <c r="M3" s="329"/>
      <c r="N3" s="329"/>
      <c r="O3" s="329"/>
      <c r="P3" s="11"/>
      <c r="Q3" s="11"/>
      <c r="R3" s="11"/>
      <c r="S3" s="11"/>
      <c r="T3" s="11"/>
      <c r="U3" s="11"/>
      <c r="V3" s="11"/>
      <c r="W3" s="11"/>
      <c r="X3" s="11"/>
      <c r="Y3" s="11"/>
      <c r="Z3" s="11"/>
    </row>
    <row r="4" spans="1:28" s="10" customFormat="1" ht="18.75">
      <c r="A4" s="329"/>
      <c r="B4" s="329"/>
      <c r="C4" s="329"/>
      <c r="D4" s="329"/>
      <c r="E4" s="329"/>
      <c r="F4" s="329"/>
      <c r="G4" s="329"/>
      <c r="H4" s="329"/>
      <c r="I4" s="329"/>
      <c r="J4" s="329"/>
      <c r="K4" s="329"/>
      <c r="L4" s="329"/>
      <c r="M4" s="329"/>
      <c r="N4" s="329"/>
      <c r="O4" s="329"/>
      <c r="P4" s="11"/>
      <c r="Q4" s="11"/>
      <c r="R4" s="11"/>
      <c r="S4" s="11"/>
      <c r="T4" s="11"/>
      <c r="U4" s="11"/>
      <c r="V4" s="11"/>
      <c r="W4" s="11"/>
      <c r="X4" s="11"/>
      <c r="Y4" s="11"/>
      <c r="Z4" s="11"/>
    </row>
    <row r="5" spans="1:28" s="10" customFormat="1" ht="18.75">
      <c r="A5" s="33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0"/>
      <c r="C5" s="330"/>
      <c r="D5" s="330"/>
      <c r="E5" s="330"/>
      <c r="F5" s="330"/>
      <c r="G5" s="330"/>
      <c r="H5" s="330"/>
      <c r="I5" s="330"/>
      <c r="J5" s="330"/>
      <c r="K5" s="330"/>
      <c r="L5" s="330"/>
      <c r="M5" s="330"/>
      <c r="N5" s="330"/>
      <c r="O5" s="330"/>
      <c r="P5" s="11"/>
      <c r="Q5" s="11"/>
      <c r="R5" s="11"/>
      <c r="S5" s="11"/>
      <c r="T5" s="11"/>
      <c r="U5" s="11"/>
      <c r="V5" s="11"/>
      <c r="W5" s="11"/>
      <c r="X5" s="11"/>
      <c r="Y5" s="11"/>
      <c r="Z5" s="11"/>
    </row>
    <row r="6" spans="1:28" s="10" customFormat="1" ht="18.75">
      <c r="A6" s="331" t="s">
        <v>8</v>
      </c>
      <c r="B6" s="331"/>
      <c r="C6" s="331"/>
      <c r="D6" s="331"/>
      <c r="E6" s="331"/>
      <c r="F6" s="331"/>
      <c r="G6" s="331"/>
      <c r="H6" s="331"/>
      <c r="I6" s="331"/>
      <c r="J6" s="331"/>
      <c r="K6" s="331"/>
      <c r="L6" s="331"/>
      <c r="M6" s="331"/>
      <c r="N6" s="331"/>
      <c r="O6" s="331"/>
      <c r="P6" s="11"/>
      <c r="Q6" s="11"/>
      <c r="R6" s="11"/>
      <c r="S6" s="11"/>
      <c r="T6" s="11"/>
      <c r="U6" s="11"/>
      <c r="V6" s="11"/>
      <c r="W6" s="11"/>
      <c r="X6" s="11"/>
      <c r="Y6" s="11"/>
      <c r="Z6" s="11"/>
    </row>
    <row r="7" spans="1:28" s="10" customFormat="1" ht="18.75">
      <c r="A7" s="329"/>
      <c r="B7" s="329"/>
      <c r="C7" s="329"/>
      <c r="D7" s="329"/>
      <c r="E7" s="329"/>
      <c r="F7" s="329"/>
      <c r="G7" s="329"/>
      <c r="H7" s="329"/>
      <c r="I7" s="329"/>
      <c r="J7" s="329"/>
      <c r="K7" s="329"/>
      <c r="L7" s="329"/>
      <c r="M7" s="329"/>
      <c r="N7" s="329"/>
      <c r="O7" s="329"/>
      <c r="P7" s="11"/>
      <c r="Q7" s="11"/>
      <c r="R7" s="11"/>
      <c r="S7" s="11"/>
      <c r="T7" s="11"/>
      <c r="U7" s="11"/>
      <c r="V7" s="11"/>
      <c r="W7" s="11"/>
      <c r="X7" s="11"/>
      <c r="Y7" s="11"/>
      <c r="Z7" s="11"/>
    </row>
    <row r="8" spans="1:28" s="10" customFormat="1" ht="18.75">
      <c r="A8" s="330" t="str">
        <f>' 1. паспорт местополож'!A8:C8</f>
        <v>J_ДВОСТ-389</v>
      </c>
      <c r="B8" s="330"/>
      <c r="C8" s="330"/>
      <c r="D8" s="330"/>
      <c r="E8" s="330"/>
      <c r="F8" s="330"/>
      <c r="G8" s="330"/>
      <c r="H8" s="330"/>
      <c r="I8" s="330"/>
      <c r="J8" s="330"/>
      <c r="K8" s="330"/>
      <c r="L8" s="330"/>
      <c r="M8" s="330"/>
      <c r="N8" s="330"/>
      <c r="O8" s="330"/>
      <c r="P8" s="11"/>
      <c r="Q8" s="11"/>
      <c r="R8" s="11"/>
      <c r="S8" s="11"/>
      <c r="T8" s="11"/>
      <c r="U8" s="11"/>
      <c r="V8" s="11"/>
      <c r="W8" s="11"/>
      <c r="X8" s="11"/>
      <c r="Y8" s="11"/>
      <c r="Z8" s="11"/>
    </row>
    <row r="9" spans="1:28" s="10" customFormat="1" ht="18.75">
      <c r="A9" s="331" t="s">
        <v>7</v>
      </c>
      <c r="B9" s="331"/>
      <c r="C9" s="331"/>
      <c r="D9" s="331"/>
      <c r="E9" s="331"/>
      <c r="F9" s="331"/>
      <c r="G9" s="331"/>
      <c r="H9" s="331"/>
      <c r="I9" s="331"/>
      <c r="J9" s="331"/>
      <c r="K9" s="331"/>
      <c r="L9" s="331"/>
      <c r="M9" s="331"/>
      <c r="N9" s="331"/>
      <c r="O9" s="331"/>
      <c r="P9" s="11"/>
      <c r="Q9" s="11"/>
      <c r="R9" s="11"/>
      <c r="S9" s="11"/>
      <c r="T9" s="11"/>
      <c r="U9" s="11"/>
      <c r="V9" s="11"/>
      <c r="W9" s="11"/>
      <c r="X9" s="11"/>
      <c r="Y9" s="11"/>
      <c r="Z9" s="11"/>
    </row>
    <row r="10" spans="1:28" s="7" customFormat="1" ht="15.75" customHeight="1">
      <c r="A10" s="332"/>
      <c r="B10" s="332"/>
      <c r="C10" s="332"/>
      <c r="D10" s="332"/>
      <c r="E10" s="332"/>
      <c r="F10" s="332"/>
      <c r="G10" s="332"/>
      <c r="H10" s="332"/>
      <c r="I10" s="332"/>
      <c r="J10" s="332"/>
      <c r="K10" s="332"/>
      <c r="L10" s="332"/>
      <c r="M10" s="332"/>
      <c r="N10" s="332"/>
      <c r="O10" s="332"/>
      <c r="P10" s="8"/>
      <c r="Q10" s="8"/>
      <c r="R10" s="8"/>
      <c r="S10" s="8"/>
      <c r="T10" s="8"/>
      <c r="U10" s="8"/>
      <c r="V10" s="8"/>
      <c r="W10" s="8"/>
      <c r="X10" s="8"/>
      <c r="Y10" s="8"/>
      <c r="Z10" s="8"/>
    </row>
    <row r="11" spans="1:28" s="2" customFormat="1" ht="16.5">
      <c r="A11" s="330" t="str">
        <f>' 1. паспорт местополож'!A11:C11</f>
        <v xml:space="preserve">Техническое перевооружение объекта "Оборудование ТП-31 ул. Сигнальная" г. Хабаровск </v>
      </c>
      <c r="B11" s="330"/>
      <c r="C11" s="330"/>
      <c r="D11" s="330"/>
      <c r="E11" s="330"/>
      <c r="F11" s="330"/>
      <c r="G11" s="330"/>
      <c r="H11" s="330"/>
      <c r="I11" s="330"/>
      <c r="J11" s="330"/>
      <c r="K11" s="330"/>
      <c r="L11" s="330"/>
      <c r="M11" s="330"/>
      <c r="N11" s="330"/>
      <c r="O11" s="330"/>
      <c r="P11" s="6"/>
      <c r="Q11" s="6"/>
      <c r="R11" s="6"/>
      <c r="S11" s="6"/>
      <c r="T11" s="6"/>
      <c r="U11" s="6"/>
      <c r="V11" s="6"/>
      <c r="W11" s="6"/>
      <c r="X11" s="6"/>
      <c r="Y11" s="6"/>
      <c r="Z11" s="6"/>
    </row>
    <row r="12" spans="1:28" s="2" customFormat="1" ht="15" customHeight="1">
      <c r="A12" s="331" t="s">
        <v>5</v>
      </c>
      <c r="B12" s="331"/>
      <c r="C12" s="331"/>
      <c r="D12" s="331"/>
      <c r="E12" s="331"/>
      <c r="F12" s="331"/>
      <c r="G12" s="331"/>
      <c r="H12" s="331"/>
      <c r="I12" s="331"/>
      <c r="J12" s="331"/>
      <c r="K12" s="331"/>
      <c r="L12" s="331"/>
      <c r="M12" s="331"/>
      <c r="N12" s="331"/>
      <c r="O12" s="331"/>
      <c r="P12" s="4"/>
      <c r="Q12" s="4"/>
      <c r="R12" s="4"/>
      <c r="S12" s="4"/>
      <c r="T12" s="4"/>
      <c r="U12" s="4"/>
      <c r="V12" s="4"/>
      <c r="W12" s="4"/>
      <c r="X12" s="4"/>
      <c r="Y12" s="4"/>
      <c r="Z12" s="4"/>
    </row>
    <row r="13" spans="1:28" s="2" customFormat="1" ht="42.75" customHeight="1">
      <c r="A13" s="331"/>
      <c r="B13" s="331"/>
      <c r="C13" s="331"/>
      <c r="D13" s="331"/>
      <c r="E13" s="331"/>
      <c r="F13" s="331"/>
      <c r="G13" s="331"/>
      <c r="H13" s="331"/>
      <c r="I13" s="331"/>
      <c r="J13" s="331"/>
      <c r="K13" s="331"/>
      <c r="L13" s="331"/>
      <c r="M13" s="331"/>
      <c r="N13" s="331"/>
      <c r="O13" s="331"/>
      <c r="P13" s="3"/>
      <c r="Q13" s="3"/>
      <c r="R13" s="3"/>
      <c r="S13" s="3"/>
      <c r="T13" s="3"/>
      <c r="U13" s="3"/>
      <c r="V13" s="3"/>
      <c r="W13" s="3"/>
    </row>
    <row r="14" spans="1:28" s="2" customFormat="1" ht="46.5" customHeight="1">
      <c r="A14" s="337" t="s">
        <v>203</v>
      </c>
      <c r="B14" s="337"/>
      <c r="C14" s="337"/>
      <c r="D14" s="337"/>
      <c r="E14" s="337"/>
      <c r="F14" s="337"/>
      <c r="G14" s="337"/>
      <c r="H14" s="337"/>
      <c r="I14" s="337"/>
      <c r="J14" s="337"/>
      <c r="K14" s="337"/>
      <c r="L14" s="337"/>
      <c r="M14" s="337"/>
      <c r="N14" s="337"/>
      <c r="O14" s="337"/>
      <c r="P14" s="5"/>
      <c r="Q14" s="5"/>
      <c r="R14" s="5"/>
      <c r="S14" s="5"/>
      <c r="T14" s="5"/>
      <c r="U14" s="5"/>
      <c r="V14" s="5"/>
      <c r="W14" s="5"/>
      <c r="X14" s="5"/>
      <c r="Y14" s="5"/>
      <c r="Z14" s="5"/>
    </row>
    <row r="15" spans="1:28" s="2" customFormat="1" ht="56.25" customHeight="1">
      <c r="A15" s="336"/>
      <c r="B15" s="336"/>
      <c r="C15" s="336"/>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303" t="s">
        <v>4</v>
      </c>
      <c r="B16" s="303" t="s">
        <v>42</v>
      </c>
      <c r="C16" s="303" t="s">
        <v>41</v>
      </c>
      <c r="D16" s="303" t="s">
        <v>30</v>
      </c>
      <c r="E16" s="333" t="s">
        <v>40</v>
      </c>
      <c r="F16" s="334"/>
      <c r="G16" s="334"/>
      <c r="H16" s="334"/>
      <c r="I16" s="335"/>
      <c r="J16" s="303" t="s">
        <v>39</v>
      </c>
      <c r="K16" s="303"/>
      <c r="L16" s="303"/>
      <c r="M16" s="303"/>
      <c r="N16" s="303"/>
      <c r="O16" s="303"/>
      <c r="P16" s="3"/>
      <c r="Q16" s="3"/>
      <c r="R16" s="3"/>
      <c r="S16" s="3"/>
      <c r="T16" s="3"/>
      <c r="U16" s="3"/>
      <c r="V16" s="3"/>
      <c r="W16" s="3"/>
    </row>
    <row r="17" spans="1:26" s="2" customFormat="1" ht="77.25" customHeight="1">
      <c r="A17" s="303"/>
      <c r="B17" s="303"/>
      <c r="C17" s="303"/>
      <c r="D17" s="303"/>
      <c r="E17" s="79" t="s">
        <v>38</v>
      </c>
      <c r="F17" s="79" t="s">
        <v>37</v>
      </c>
      <c r="G17" s="79" t="s">
        <v>36</v>
      </c>
      <c r="H17" s="79" t="s">
        <v>35</v>
      </c>
      <c r="I17" s="79" t="s">
        <v>34</v>
      </c>
      <c r="J17" s="79" t="s">
        <v>33</v>
      </c>
      <c r="K17" s="79" t="s">
        <v>3</v>
      </c>
      <c r="L17" s="94" t="s">
        <v>2</v>
      </c>
      <c r="M17" s="94" t="s">
        <v>118</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H100"/>
  <sheetViews>
    <sheetView view="pageBreakPreview" topLeftCell="I1" zoomScale="80" zoomScaleNormal="40" zoomScaleSheetLayoutView="80" workbookViewId="0">
      <selection activeCell="A2" sqref="A1:A1048576"/>
    </sheetView>
  </sheetViews>
  <sheetFormatPr defaultRowHeight="27.75" customHeight="1" outlineLevelRow="1"/>
  <cols>
    <col min="1" max="1" width="15.85546875" style="134" hidden="1" customWidth="1"/>
    <col min="2" max="2" width="16.140625" style="134" hidden="1" customWidth="1"/>
    <col min="3" max="3" width="15.7109375" style="134" hidden="1" customWidth="1"/>
    <col min="4" max="4" width="16.5703125" style="134" hidden="1" customWidth="1"/>
    <col min="5" max="5" width="15.5703125" style="134" hidden="1" customWidth="1"/>
    <col min="6" max="6" width="14.5703125" style="134" hidden="1" customWidth="1"/>
    <col min="7" max="7" width="17.28515625" style="134" hidden="1" customWidth="1"/>
    <col min="8" max="8" width="18.85546875" style="134" hidden="1" customWidth="1"/>
    <col min="9" max="220" width="9.140625" style="134"/>
    <col min="221" max="221" width="51.28515625" style="134" customWidth="1"/>
    <col min="222" max="222" width="18.5703125" style="134" customWidth="1"/>
    <col min="223" max="223" width="16.7109375" style="134" customWidth="1"/>
    <col min="224" max="224" width="15.85546875" style="134" customWidth="1"/>
    <col min="225" max="225" width="17.7109375" style="134" customWidth="1"/>
    <col min="226" max="226" width="20.28515625" style="134" customWidth="1"/>
    <col min="227" max="227" width="17.7109375" style="134" customWidth="1"/>
    <col min="228" max="228" width="18.85546875" style="134" customWidth="1"/>
    <col min="229" max="229" width="17" style="134" customWidth="1"/>
    <col min="230" max="230" width="16.7109375" style="134" customWidth="1"/>
    <col min="231" max="231" width="16" style="134" customWidth="1"/>
    <col min="232" max="232" width="15.85546875" style="134" customWidth="1"/>
    <col min="233" max="233" width="16.28515625" style="134" customWidth="1"/>
    <col min="234" max="234" width="15.85546875" style="134" customWidth="1"/>
    <col min="235" max="235" width="16.140625" style="134" customWidth="1"/>
    <col min="236" max="236" width="18.28515625" style="134" customWidth="1"/>
    <col min="237" max="237" width="15.42578125" style="134" customWidth="1"/>
    <col min="238" max="238" width="15" style="134" customWidth="1"/>
    <col min="239" max="240" width="15.85546875" style="134" customWidth="1"/>
    <col min="241" max="241" width="15.28515625" style="134" customWidth="1"/>
    <col min="242" max="242" width="16" style="134" customWidth="1"/>
    <col min="243" max="243" width="15.85546875" style="134" customWidth="1"/>
    <col min="244" max="244" width="16.140625" style="134" customWidth="1"/>
    <col min="245" max="245" width="15.7109375" style="134" customWidth="1"/>
    <col min="246" max="246" width="16.5703125" style="134" customWidth="1"/>
    <col min="247" max="247" width="15.5703125" style="134" customWidth="1"/>
    <col min="248" max="248" width="14.5703125" style="134" customWidth="1"/>
    <col min="249" max="249" width="17.28515625" style="134" customWidth="1"/>
    <col min="250" max="250" width="18.85546875" style="134" customWidth="1"/>
    <col min="251" max="476" width="9.140625" style="134"/>
    <col min="477" max="477" width="51.28515625" style="134" customWidth="1"/>
    <col min="478" max="478" width="18.5703125" style="134" customWidth="1"/>
    <col min="479" max="479" width="16.7109375" style="134" customWidth="1"/>
    <col min="480" max="480" width="15.85546875" style="134" customWidth="1"/>
    <col min="481" max="481" width="17.7109375" style="134" customWidth="1"/>
    <col min="482" max="482" width="20.28515625" style="134" customWidth="1"/>
    <col min="483" max="483" width="17.7109375" style="134" customWidth="1"/>
    <col min="484" max="484" width="18.85546875" style="134" customWidth="1"/>
    <col min="485" max="485" width="17" style="134" customWidth="1"/>
    <col min="486" max="486" width="16.7109375" style="134" customWidth="1"/>
    <col min="487" max="487" width="16" style="134" customWidth="1"/>
    <col min="488" max="488" width="15.85546875" style="134" customWidth="1"/>
    <col min="489" max="489" width="16.28515625" style="134" customWidth="1"/>
    <col min="490" max="490" width="15.85546875" style="134" customWidth="1"/>
    <col min="491" max="491" width="16.140625" style="134" customWidth="1"/>
    <col min="492" max="492" width="18.28515625" style="134" customWidth="1"/>
    <col min="493" max="493" width="15.42578125" style="134" customWidth="1"/>
    <col min="494" max="494" width="15" style="134" customWidth="1"/>
    <col min="495" max="496" width="15.85546875" style="134" customWidth="1"/>
    <col min="497" max="497" width="15.28515625" style="134" customWidth="1"/>
    <col min="498" max="498" width="16" style="134" customWidth="1"/>
    <col min="499" max="499" width="15.85546875" style="134" customWidth="1"/>
    <col min="500" max="500" width="16.140625" style="134" customWidth="1"/>
    <col min="501" max="501" width="15.7109375" style="134" customWidth="1"/>
    <col min="502" max="502" width="16.5703125" style="134" customWidth="1"/>
    <col min="503" max="503" width="15.5703125" style="134" customWidth="1"/>
    <col min="504" max="504" width="14.5703125" style="134" customWidth="1"/>
    <col min="505" max="505" width="17.28515625" style="134" customWidth="1"/>
    <col min="506" max="506" width="18.85546875" style="134" customWidth="1"/>
    <col min="507" max="732" width="9.140625" style="134"/>
    <col min="733" max="733" width="51.28515625" style="134" customWidth="1"/>
    <col min="734" max="734" width="18.5703125" style="134" customWidth="1"/>
    <col min="735" max="735" width="16.7109375" style="134" customWidth="1"/>
    <col min="736" max="736" width="15.85546875" style="134" customWidth="1"/>
    <col min="737" max="737" width="17.7109375" style="134" customWidth="1"/>
    <col min="738" max="738" width="20.28515625" style="134" customWidth="1"/>
    <col min="739" max="739" width="17.7109375" style="134" customWidth="1"/>
    <col min="740" max="740" width="18.85546875" style="134" customWidth="1"/>
    <col min="741" max="741" width="17" style="134" customWidth="1"/>
    <col min="742" max="742" width="16.7109375" style="134" customWidth="1"/>
    <col min="743" max="743" width="16" style="134" customWidth="1"/>
    <col min="744" max="744" width="15.85546875" style="134" customWidth="1"/>
    <col min="745" max="745" width="16.28515625" style="134" customWidth="1"/>
    <col min="746" max="746" width="15.85546875" style="134" customWidth="1"/>
    <col min="747" max="747" width="16.140625" style="134" customWidth="1"/>
    <col min="748" max="748" width="18.28515625" style="134" customWidth="1"/>
    <col min="749" max="749" width="15.42578125" style="134" customWidth="1"/>
    <col min="750" max="750" width="15" style="134" customWidth="1"/>
    <col min="751" max="752" width="15.85546875" style="134" customWidth="1"/>
    <col min="753" max="753" width="15.28515625" style="134" customWidth="1"/>
    <col min="754" max="754" width="16" style="134" customWidth="1"/>
    <col min="755" max="755" width="15.85546875" style="134" customWidth="1"/>
    <col min="756" max="756" width="16.140625" style="134" customWidth="1"/>
    <col min="757" max="757" width="15.7109375" style="134" customWidth="1"/>
    <col min="758" max="758" width="16.5703125" style="134" customWidth="1"/>
    <col min="759" max="759" width="15.5703125" style="134" customWidth="1"/>
    <col min="760" max="760" width="14.5703125" style="134" customWidth="1"/>
    <col min="761" max="761" width="17.28515625" style="134" customWidth="1"/>
    <col min="762" max="762" width="18.85546875" style="134" customWidth="1"/>
    <col min="763" max="988" width="9.140625" style="134"/>
    <col min="989" max="989" width="51.28515625" style="134" customWidth="1"/>
    <col min="990" max="990" width="18.5703125" style="134" customWidth="1"/>
    <col min="991" max="991" width="16.7109375" style="134" customWidth="1"/>
    <col min="992" max="992" width="15.85546875" style="134" customWidth="1"/>
    <col min="993" max="993" width="17.7109375" style="134" customWidth="1"/>
    <col min="994" max="994" width="20.28515625" style="134" customWidth="1"/>
    <col min="995" max="995" width="17.7109375" style="134" customWidth="1"/>
    <col min="996" max="996" width="18.85546875" style="134" customWidth="1"/>
    <col min="997" max="997" width="17" style="134" customWidth="1"/>
    <col min="998" max="998" width="16.7109375" style="134" customWidth="1"/>
    <col min="999" max="999" width="16" style="134" customWidth="1"/>
    <col min="1000" max="1000" width="15.85546875" style="134" customWidth="1"/>
    <col min="1001" max="1001" width="16.28515625" style="134" customWidth="1"/>
    <col min="1002" max="1002" width="15.85546875" style="134" customWidth="1"/>
    <col min="1003" max="1003" width="16.140625" style="134" customWidth="1"/>
    <col min="1004" max="1004" width="18.28515625" style="134" customWidth="1"/>
    <col min="1005" max="1005" width="15.42578125" style="134" customWidth="1"/>
    <col min="1006" max="1006" width="15" style="134" customWidth="1"/>
    <col min="1007" max="1008" width="15.85546875" style="134" customWidth="1"/>
    <col min="1009" max="1009" width="15.28515625" style="134" customWidth="1"/>
    <col min="1010" max="1010" width="16" style="134" customWidth="1"/>
    <col min="1011" max="1011" width="15.85546875" style="134" customWidth="1"/>
    <col min="1012" max="1012" width="16.140625" style="134" customWidth="1"/>
    <col min="1013" max="1013" width="15.7109375" style="134" customWidth="1"/>
    <col min="1014" max="1014" width="16.5703125" style="134" customWidth="1"/>
    <col min="1015" max="1015" width="15.5703125" style="134" customWidth="1"/>
    <col min="1016" max="1016" width="14.5703125" style="134" customWidth="1"/>
    <col min="1017" max="1017" width="17.28515625" style="134" customWidth="1"/>
    <col min="1018" max="1018" width="18.85546875" style="134" customWidth="1"/>
    <col min="1019" max="1244" width="9.140625" style="134"/>
    <col min="1245" max="1245" width="51.28515625" style="134" customWidth="1"/>
    <col min="1246" max="1246" width="18.5703125" style="134" customWidth="1"/>
    <col min="1247" max="1247" width="16.7109375" style="134" customWidth="1"/>
    <col min="1248" max="1248" width="15.85546875" style="134" customWidth="1"/>
    <col min="1249" max="1249" width="17.7109375" style="134" customWidth="1"/>
    <col min="1250" max="1250" width="20.28515625" style="134" customWidth="1"/>
    <col min="1251" max="1251" width="17.7109375" style="134" customWidth="1"/>
    <col min="1252" max="1252" width="18.85546875" style="134" customWidth="1"/>
    <col min="1253" max="1253" width="17" style="134" customWidth="1"/>
    <col min="1254" max="1254" width="16.7109375" style="134" customWidth="1"/>
    <col min="1255" max="1255" width="16" style="134" customWidth="1"/>
    <col min="1256" max="1256" width="15.85546875" style="134" customWidth="1"/>
    <col min="1257" max="1257" width="16.28515625" style="134" customWidth="1"/>
    <col min="1258" max="1258" width="15.85546875" style="134" customWidth="1"/>
    <col min="1259" max="1259" width="16.140625" style="134" customWidth="1"/>
    <col min="1260" max="1260" width="18.28515625" style="134" customWidth="1"/>
    <col min="1261" max="1261" width="15.42578125" style="134" customWidth="1"/>
    <col min="1262" max="1262" width="15" style="134" customWidth="1"/>
    <col min="1263" max="1264" width="15.85546875" style="134" customWidth="1"/>
    <col min="1265" max="1265" width="15.28515625" style="134" customWidth="1"/>
    <col min="1266" max="1266" width="16" style="134" customWidth="1"/>
    <col min="1267" max="1267" width="15.85546875" style="134" customWidth="1"/>
    <col min="1268" max="1268" width="16.140625" style="134" customWidth="1"/>
    <col min="1269" max="1269" width="15.7109375" style="134" customWidth="1"/>
    <col min="1270" max="1270" width="16.5703125" style="134" customWidth="1"/>
    <col min="1271" max="1271" width="15.5703125" style="134" customWidth="1"/>
    <col min="1272" max="1272" width="14.5703125" style="134" customWidth="1"/>
    <col min="1273" max="1273" width="17.28515625" style="134" customWidth="1"/>
    <col min="1274" max="1274" width="18.85546875" style="134" customWidth="1"/>
    <col min="1275" max="1500" width="9.140625" style="134"/>
    <col min="1501" max="1501" width="51.28515625" style="134" customWidth="1"/>
    <col min="1502" max="1502" width="18.5703125" style="134" customWidth="1"/>
    <col min="1503" max="1503" width="16.7109375" style="134" customWidth="1"/>
    <col min="1504" max="1504" width="15.85546875" style="134" customWidth="1"/>
    <col min="1505" max="1505" width="17.7109375" style="134" customWidth="1"/>
    <col min="1506" max="1506" width="20.28515625" style="134" customWidth="1"/>
    <col min="1507" max="1507" width="17.7109375" style="134" customWidth="1"/>
    <col min="1508" max="1508" width="18.85546875" style="134" customWidth="1"/>
    <col min="1509" max="1509" width="17" style="134" customWidth="1"/>
    <col min="1510" max="1510" width="16.7109375" style="134" customWidth="1"/>
    <col min="1511" max="1511" width="16" style="134" customWidth="1"/>
    <col min="1512" max="1512" width="15.85546875" style="134" customWidth="1"/>
    <col min="1513" max="1513" width="16.28515625" style="134" customWidth="1"/>
    <col min="1514" max="1514" width="15.85546875" style="134" customWidth="1"/>
    <col min="1515" max="1515" width="16.140625" style="134" customWidth="1"/>
    <col min="1516" max="1516" width="18.28515625" style="134" customWidth="1"/>
    <col min="1517" max="1517" width="15.42578125" style="134" customWidth="1"/>
    <col min="1518" max="1518" width="15" style="134" customWidth="1"/>
    <col min="1519" max="1520" width="15.85546875" style="134" customWidth="1"/>
    <col min="1521" max="1521" width="15.28515625" style="134" customWidth="1"/>
    <col min="1522" max="1522" width="16" style="134" customWidth="1"/>
    <col min="1523" max="1523" width="15.85546875" style="134" customWidth="1"/>
    <col min="1524" max="1524" width="16.140625" style="134" customWidth="1"/>
    <col min="1525" max="1525" width="15.7109375" style="134" customWidth="1"/>
    <col min="1526" max="1526" width="16.5703125" style="134" customWidth="1"/>
    <col min="1527" max="1527" width="15.5703125" style="134" customWidth="1"/>
    <col min="1528" max="1528" width="14.5703125" style="134" customWidth="1"/>
    <col min="1529" max="1529" width="17.28515625" style="134" customWidth="1"/>
    <col min="1530" max="1530" width="18.85546875" style="134" customWidth="1"/>
    <col min="1531" max="1756" width="9.140625" style="134"/>
    <col min="1757" max="1757" width="51.28515625" style="134" customWidth="1"/>
    <col min="1758" max="1758" width="18.5703125" style="134" customWidth="1"/>
    <col min="1759" max="1759" width="16.7109375" style="134" customWidth="1"/>
    <col min="1760" max="1760" width="15.85546875" style="134" customWidth="1"/>
    <col min="1761" max="1761" width="17.7109375" style="134" customWidth="1"/>
    <col min="1762" max="1762" width="20.28515625" style="134" customWidth="1"/>
    <col min="1763" max="1763" width="17.7109375" style="134" customWidth="1"/>
    <col min="1764" max="1764" width="18.85546875" style="134" customWidth="1"/>
    <col min="1765" max="1765" width="17" style="134" customWidth="1"/>
    <col min="1766" max="1766" width="16.7109375" style="134" customWidth="1"/>
    <col min="1767" max="1767" width="16" style="134" customWidth="1"/>
    <col min="1768" max="1768" width="15.85546875" style="134" customWidth="1"/>
    <col min="1769" max="1769" width="16.28515625" style="134" customWidth="1"/>
    <col min="1770" max="1770" width="15.85546875" style="134" customWidth="1"/>
    <col min="1771" max="1771" width="16.140625" style="134" customWidth="1"/>
    <col min="1772" max="1772" width="18.28515625" style="134" customWidth="1"/>
    <col min="1773" max="1773" width="15.42578125" style="134" customWidth="1"/>
    <col min="1774" max="1774" width="15" style="134" customWidth="1"/>
    <col min="1775" max="1776" width="15.85546875" style="134" customWidth="1"/>
    <col min="1777" max="1777" width="15.28515625" style="134" customWidth="1"/>
    <col min="1778" max="1778" width="16" style="134" customWidth="1"/>
    <col min="1779" max="1779" width="15.85546875" style="134" customWidth="1"/>
    <col min="1780" max="1780" width="16.140625" style="134" customWidth="1"/>
    <col min="1781" max="1781" width="15.7109375" style="134" customWidth="1"/>
    <col min="1782" max="1782" width="16.5703125" style="134" customWidth="1"/>
    <col min="1783" max="1783" width="15.5703125" style="134" customWidth="1"/>
    <col min="1784" max="1784" width="14.5703125" style="134" customWidth="1"/>
    <col min="1785" max="1785" width="17.28515625" style="134" customWidth="1"/>
    <col min="1786" max="1786" width="18.85546875" style="134" customWidth="1"/>
    <col min="1787" max="2012" width="9.140625" style="134"/>
    <col min="2013" max="2013" width="51.28515625" style="134" customWidth="1"/>
    <col min="2014" max="2014" width="18.5703125" style="134" customWidth="1"/>
    <col min="2015" max="2015" width="16.7109375" style="134" customWidth="1"/>
    <col min="2016" max="2016" width="15.85546875" style="134" customWidth="1"/>
    <col min="2017" max="2017" width="17.7109375" style="134" customWidth="1"/>
    <col min="2018" max="2018" width="20.28515625" style="134" customWidth="1"/>
    <col min="2019" max="2019" width="17.7109375" style="134" customWidth="1"/>
    <col min="2020" max="2020" width="18.85546875" style="134" customWidth="1"/>
    <col min="2021" max="2021" width="17" style="134" customWidth="1"/>
    <col min="2022" max="2022" width="16.7109375" style="134" customWidth="1"/>
    <col min="2023" max="2023" width="16" style="134" customWidth="1"/>
    <col min="2024" max="2024" width="15.85546875" style="134" customWidth="1"/>
    <col min="2025" max="2025" width="16.28515625" style="134" customWidth="1"/>
    <col min="2026" max="2026" width="15.85546875" style="134" customWidth="1"/>
    <col min="2027" max="2027" width="16.140625" style="134" customWidth="1"/>
    <col min="2028" max="2028" width="18.28515625" style="134" customWidth="1"/>
    <col min="2029" max="2029" width="15.42578125" style="134" customWidth="1"/>
    <col min="2030" max="2030" width="15" style="134" customWidth="1"/>
    <col min="2031" max="2032" width="15.85546875" style="134" customWidth="1"/>
    <col min="2033" max="2033" width="15.28515625" style="134" customWidth="1"/>
    <col min="2034" max="2034" width="16" style="134" customWidth="1"/>
    <col min="2035" max="2035" width="15.85546875" style="134" customWidth="1"/>
    <col min="2036" max="2036" width="16.140625" style="134" customWidth="1"/>
    <col min="2037" max="2037" width="15.7109375" style="134" customWidth="1"/>
    <col min="2038" max="2038" width="16.5703125" style="134" customWidth="1"/>
    <col min="2039" max="2039" width="15.5703125" style="134" customWidth="1"/>
    <col min="2040" max="2040" width="14.5703125" style="134" customWidth="1"/>
    <col min="2041" max="2041" width="17.28515625" style="134" customWidth="1"/>
    <col min="2042" max="2042" width="18.85546875" style="134" customWidth="1"/>
    <col min="2043" max="2268" width="9.140625" style="134"/>
    <col min="2269" max="2269" width="51.28515625" style="134" customWidth="1"/>
    <col min="2270" max="2270" width="18.5703125" style="134" customWidth="1"/>
    <col min="2271" max="2271" width="16.7109375" style="134" customWidth="1"/>
    <col min="2272" max="2272" width="15.85546875" style="134" customWidth="1"/>
    <col min="2273" max="2273" width="17.7109375" style="134" customWidth="1"/>
    <col min="2274" max="2274" width="20.28515625" style="134" customWidth="1"/>
    <col min="2275" max="2275" width="17.7109375" style="134" customWidth="1"/>
    <col min="2276" max="2276" width="18.85546875" style="134" customWidth="1"/>
    <col min="2277" max="2277" width="17" style="134" customWidth="1"/>
    <col min="2278" max="2278" width="16.7109375" style="134" customWidth="1"/>
    <col min="2279" max="2279" width="16" style="134" customWidth="1"/>
    <col min="2280" max="2280" width="15.85546875" style="134" customWidth="1"/>
    <col min="2281" max="2281" width="16.28515625" style="134" customWidth="1"/>
    <col min="2282" max="2282" width="15.85546875" style="134" customWidth="1"/>
    <col min="2283" max="2283" width="16.140625" style="134" customWidth="1"/>
    <col min="2284" max="2284" width="18.28515625" style="134" customWidth="1"/>
    <col min="2285" max="2285" width="15.42578125" style="134" customWidth="1"/>
    <col min="2286" max="2286" width="15" style="134" customWidth="1"/>
    <col min="2287" max="2288" width="15.85546875" style="134" customWidth="1"/>
    <col min="2289" max="2289" width="15.28515625" style="134" customWidth="1"/>
    <col min="2290" max="2290" width="16" style="134" customWidth="1"/>
    <col min="2291" max="2291" width="15.85546875" style="134" customWidth="1"/>
    <col min="2292" max="2292" width="16.140625" style="134" customWidth="1"/>
    <col min="2293" max="2293" width="15.7109375" style="134" customWidth="1"/>
    <col min="2294" max="2294" width="16.5703125" style="134" customWidth="1"/>
    <col min="2295" max="2295" width="15.5703125" style="134" customWidth="1"/>
    <col min="2296" max="2296" width="14.5703125" style="134" customWidth="1"/>
    <col min="2297" max="2297" width="17.28515625" style="134" customWidth="1"/>
    <col min="2298" max="2298" width="18.85546875" style="134" customWidth="1"/>
    <col min="2299" max="2524" width="9.140625" style="134"/>
    <col min="2525" max="2525" width="51.28515625" style="134" customWidth="1"/>
    <col min="2526" max="2526" width="18.5703125" style="134" customWidth="1"/>
    <col min="2527" max="2527" width="16.7109375" style="134" customWidth="1"/>
    <col min="2528" max="2528" width="15.85546875" style="134" customWidth="1"/>
    <col min="2529" max="2529" width="17.7109375" style="134" customWidth="1"/>
    <col min="2530" max="2530" width="20.28515625" style="134" customWidth="1"/>
    <col min="2531" max="2531" width="17.7109375" style="134" customWidth="1"/>
    <col min="2532" max="2532" width="18.85546875" style="134" customWidth="1"/>
    <col min="2533" max="2533" width="17" style="134" customWidth="1"/>
    <col min="2534" max="2534" width="16.7109375" style="134" customWidth="1"/>
    <col min="2535" max="2535" width="16" style="134" customWidth="1"/>
    <col min="2536" max="2536" width="15.85546875" style="134" customWidth="1"/>
    <col min="2537" max="2537" width="16.28515625" style="134" customWidth="1"/>
    <col min="2538" max="2538" width="15.85546875" style="134" customWidth="1"/>
    <col min="2539" max="2539" width="16.140625" style="134" customWidth="1"/>
    <col min="2540" max="2540" width="18.28515625" style="134" customWidth="1"/>
    <col min="2541" max="2541" width="15.42578125" style="134" customWidth="1"/>
    <col min="2542" max="2542" width="15" style="134" customWidth="1"/>
    <col min="2543" max="2544" width="15.85546875" style="134" customWidth="1"/>
    <col min="2545" max="2545" width="15.28515625" style="134" customWidth="1"/>
    <col min="2546" max="2546" width="16" style="134" customWidth="1"/>
    <col min="2547" max="2547" width="15.85546875" style="134" customWidth="1"/>
    <col min="2548" max="2548" width="16.140625" style="134" customWidth="1"/>
    <col min="2549" max="2549" width="15.7109375" style="134" customWidth="1"/>
    <col min="2550" max="2550" width="16.5703125" style="134" customWidth="1"/>
    <col min="2551" max="2551" width="15.5703125" style="134" customWidth="1"/>
    <col min="2552" max="2552" width="14.5703125" style="134" customWidth="1"/>
    <col min="2553" max="2553" width="17.28515625" style="134" customWidth="1"/>
    <col min="2554" max="2554" width="18.85546875" style="134" customWidth="1"/>
    <col min="2555" max="2780" width="9.140625" style="134"/>
    <col min="2781" max="2781" width="51.28515625" style="134" customWidth="1"/>
    <col min="2782" max="2782" width="18.5703125" style="134" customWidth="1"/>
    <col min="2783" max="2783" width="16.7109375" style="134" customWidth="1"/>
    <col min="2784" max="2784" width="15.85546875" style="134" customWidth="1"/>
    <col min="2785" max="2785" width="17.7109375" style="134" customWidth="1"/>
    <col min="2786" max="2786" width="20.28515625" style="134" customWidth="1"/>
    <col min="2787" max="2787" width="17.7109375" style="134" customWidth="1"/>
    <col min="2788" max="2788" width="18.85546875" style="134" customWidth="1"/>
    <col min="2789" max="2789" width="17" style="134" customWidth="1"/>
    <col min="2790" max="2790" width="16.7109375" style="134" customWidth="1"/>
    <col min="2791" max="2791" width="16" style="134" customWidth="1"/>
    <col min="2792" max="2792" width="15.85546875" style="134" customWidth="1"/>
    <col min="2793" max="2793" width="16.28515625" style="134" customWidth="1"/>
    <col min="2794" max="2794" width="15.85546875" style="134" customWidth="1"/>
    <col min="2795" max="2795" width="16.140625" style="134" customWidth="1"/>
    <col min="2796" max="2796" width="18.28515625" style="134" customWidth="1"/>
    <col min="2797" max="2797" width="15.42578125" style="134" customWidth="1"/>
    <col min="2798" max="2798" width="15" style="134" customWidth="1"/>
    <col min="2799" max="2800" width="15.85546875" style="134" customWidth="1"/>
    <col min="2801" max="2801" width="15.28515625" style="134" customWidth="1"/>
    <col min="2802" max="2802" width="16" style="134" customWidth="1"/>
    <col min="2803" max="2803" width="15.85546875" style="134" customWidth="1"/>
    <col min="2804" max="2804" width="16.140625" style="134" customWidth="1"/>
    <col min="2805" max="2805" width="15.7109375" style="134" customWidth="1"/>
    <col min="2806" max="2806" width="16.5703125" style="134" customWidth="1"/>
    <col min="2807" max="2807" width="15.5703125" style="134" customWidth="1"/>
    <col min="2808" max="2808" width="14.5703125" style="134" customWidth="1"/>
    <col min="2809" max="2809" width="17.28515625" style="134" customWidth="1"/>
    <col min="2810" max="2810" width="18.85546875" style="134" customWidth="1"/>
    <col min="2811" max="3036" width="9.140625" style="134"/>
    <col min="3037" max="3037" width="51.28515625" style="134" customWidth="1"/>
    <col min="3038" max="3038" width="18.5703125" style="134" customWidth="1"/>
    <col min="3039" max="3039" width="16.7109375" style="134" customWidth="1"/>
    <col min="3040" max="3040" width="15.85546875" style="134" customWidth="1"/>
    <col min="3041" max="3041" width="17.7109375" style="134" customWidth="1"/>
    <col min="3042" max="3042" width="20.28515625" style="134" customWidth="1"/>
    <col min="3043" max="3043" width="17.7109375" style="134" customWidth="1"/>
    <col min="3044" max="3044" width="18.85546875" style="134" customWidth="1"/>
    <col min="3045" max="3045" width="17" style="134" customWidth="1"/>
    <col min="3046" max="3046" width="16.7109375" style="134" customWidth="1"/>
    <col min="3047" max="3047" width="16" style="134" customWidth="1"/>
    <col min="3048" max="3048" width="15.85546875" style="134" customWidth="1"/>
    <col min="3049" max="3049" width="16.28515625" style="134" customWidth="1"/>
    <col min="3050" max="3050" width="15.85546875" style="134" customWidth="1"/>
    <col min="3051" max="3051" width="16.140625" style="134" customWidth="1"/>
    <col min="3052" max="3052" width="18.28515625" style="134" customWidth="1"/>
    <col min="3053" max="3053" width="15.42578125" style="134" customWidth="1"/>
    <col min="3054" max="3054" width="15" style="134" customWidth="1"/>
    <col min="3055" max="3056" width="15.85546875" style="134" customWidth="1"/>
    <col min="3057" max="3057" width="15.28515625" style="134" customWidth="1"/>
    <col min="3058" max="3058" width="16" style="134" customWidth="1"/>
    <col min="3059" max="3059" width="15.85546875" style="134" customWidth="1"/>
    <col min="3060" max="3060" width="16.140625" style="134" customWidth="1"/>
    <col min="3061" max="3061" width="15.7109375" style="134" customWidth="1"/>
    <col min="3062" max="3062" width="16.5703125" style="134" customWidth="1"/>
    <col min="3063" max="3063" width="15.5703125" style="134" customWidth="1"/>
    <col min="3064" max="3064" width="14.5703125" style="134" customWidth="1"/>
    <col min="3065" max="3065" width="17.28515625" style="134" customWidth="1"/>
    <col min="3066" max="3066" width="18.85546875" style="134" customWidth="1"/>
    <col min="3067" max="3292" width="9.140625" style="134"/>
    <col min="3293" max="3293" width="51.28515625" style="134" customWidth="1"/>
    <col min="3294" max="3294" width="18.5703125" style="134" customWidth="1"/>
    <col min="3295" max="3295" width="16.7109375" style="134" customWidth="1"/>
    <col min="3296" max="3296" width="15.85546875" style="134" customWidth="1"/>
    <col min="3297" max="3297" width="17.7109375" style="134" customWidth="1"/>
    <col min="3298" max="3298" width="20.28515625" style="134" customWidth="1"/>
    <col min="3299" max="3299" width="17.7109375" style="134" customWidth="1"/>
    <col min="3300" max="3300" width="18.85546875" style="134" customWidth="1"/>
    <col min="3301" max="3301" width="17" style="134" customWidth="1"/>
    <col min="3302" max="3302" width="16.7109375" style="134" customWidth="1"/>
    <col min="3303" max="3303" width="16" style="134" customWidth="1"/>
    <col min="3304" max="3304" width="15.85546875" style="134" customWidth="1"/>
    <col min="3305" max="3305" width="16.28515625" style="134" customWidth="1"/>
    <col min="3306" max="3306" width="15.85546875" style="134" customWidth="1"/>
    <col min="3307" max="3307" width="16.140625" style="134" customWidth="1"/>
    <col min="3308" max="3308" width="18.28515625" style="134" customWidth="1"/>
    <col min="3309" max="3309" width="15.42578125" style="134" customWidth="1"/>
    <col min="3310" max="3310" width="15" style="134" customWidth="1"/>
    <col min="3311" max="3312" width="15.85546875" style="134" customWidth="1"/>
    <col min="3313" max="3313" width="15.28515625" style="134" customWidth="1"/>
    <col min="3314" max="3314" width="16" style="134" customWidth="1"/>
    <col min="3315" max="3315" width="15.85546875" style="134" customWidth="1"/>
    <col min="3316" max="3316" width="16.140625" style="134" customWidth="1"/>
    <col min="3317" max="3317" width="15.7109375" style="134" customWidth="1"/>
    <col min="3318" max="3318" width="16.5703125" style="134" customWidth="1"/>
    <col min="3319" max="3319" width="15.5703125" style="134" customWidth="1"/>
    <col min="3320" max="3320" width="14.5703125" style="134" customWidth="1"/>
    <col min="3321" max="3321" width="17.28515625" style="134" customWidth="1"/>
    <col min="3322" max="3322" width="18.85546875" style="134" customWidth="1"/>
    <col min="3323" max="3548" width="9.140625" style="134"/>
    <col min="3549" max="3549" width="51.28515625" style="134" customWidth="1"/>
    <col min="3550" max="3550" width="18.5703125" style="134" customWidth="1"/>
    <col min="3551" max="3551" width="16.7109375" style="134" customWidth="1"/>
    <col min="3552" max="3552" width="15.85546875" style="134" customWidth="1"/>
    <col min="3553" max="3553" width="17.7109375" style="134" customWidth="1"/>
    <col min="3554" max="3554" width="20.28515625" style="134" customWidth="1"/>
    <col min="3555" max="3555" width="17.7109375" style="134" customWidth="1"/>
    <col min="3556" max="3556" width="18.85546875" style="134" customWidth="1"/>
    <col min="3557" max="3557" width="17" style="134" customWidth="1"/>
    <col min="3558" max="3558" width="16.7109375" style="134" customWidth="1"/>
    <col min="3559" max="3559" width="16" style="134" customWidth="1"/>
    <col min="3560" max="3560" width="15.85546875" style="134" customWidth="1"/>
    <col min="3561" max="3561" width="16.28515625" style="134" customWidth="1"/>
    <col min="3562" max="3562" width="15.85546875" style="134" customWidth="1"/>
    <col min="3563" max="3563" width="16.140625" style="134" customWidth="1"/>
    <col min="3564" max="3564" width="18.28515625" style="134" customWidth="1"/>
    <col min="3565" max="3565" width="15.42578125" style="134" customWidth="1"/>
    <col min="3566" max="3566" width="15" style="134" customWidth="1"/>
    <col min="3567" max="3568" width="15.85546875" style="134" customWidth="1"/>
    <col min="3569" max="3569" width="15.28515625" style="134" customWidth="1"/>
    <col min="3570" max="3570" width="16" style="134" customWidth="1"/>
    <col min="3571" max="3571" width="15.85546875" style="134" customWidth="1"/>
    <col min="3572" max="3572" width="16.140625" style="134" customWidth="1"/>
    <col min="3573" max="3573" width="15.7109375" style="134" customWidth="1"/>
    <col min="3574" max="3574" width="16.5703125" style="134" customWidth="1"/>
    <col min="3575" max="3575" width="15.5703125" style="134" customWidth="1"/>
    <col min="3576" max="3576" width="14.5703125" style="134" customWidth="1"/>
    <col min="3577" max="3577" width="17.28515625" style="134" customWidth="1"/>
    <col min="3578" max="3578" width="18.85546875" style="134" customWidth="1"/>
    <col min="3579" max="3804" width="9.140625" style="134"/>
    <col min="3805" max="3805" width="51.28515625" style="134" customWidth="1"/>
    <col min="3806" max="3806" width="18.5703125" style="134" customWidth="1"/>
    <col min="3807" max="3807" width="16.7109375" style="134" customWidth="1"/>
    <col min="3808" max="3808" width="15.85546875" style="134" customWidth="1"/>
    <col min="3809" max="3809" width="17.7109375" style="134" customWidth="1"/>
    <col min="3810" max="3810" width="20.28515625" style="134" customWidth="1"/>
    <col min="3811" max="3811" width="17.7109375" style="134" customWidth="1"/>
    <col min="3812" max="3812" width="18.85546875" style="134" customWidth="1"/>
    <col min="3813" max="3813" width="17" style="134" customWidth="1"/>
    <col min="3814" max="3814" width="16.7109375" style="134" customWidth="1"/>
    <col min="3815" max="3815" width="16" style="134" customWidth="1"/>
    <col min="3816" max="3816" width="15.85546875" style="134" customWidth="1"/>
    <col min="3817" max="3817" width="16.28515625" style="134" customWidth="1"/>
    <col min="3818" max="3818" width="15.85546875" style="134" customWidth="1"/>
    <col min="3819" max="3819" width="16.140625" style="134" customWidth="1"/>
    <col min="3820" max="3820" width="18.28515625" style="134" customWidth="1"/>
    <col min="3821" max="3821" width="15.42578125" style="134" customWidth="1"/>
    <col min="3822" max="3822" width="15" style="134" customWidth="1"/>
    <col min="3823" max="3824" width="15.85546875" style="134" customWidth="1"/>
    <col min="3825" max="3825" width="15.28515625" style="134" customWidth="1"/>
    <col min="3826" max="3826" width="16" style="134" customWidth="1"/>
    <col min="3827" max="3827" width="15.85546875" style="134" customWidth="1"/>
    <col min="3828" max="3828" width="16.140625" style="134" customWidth="1"/>
    <col min="3829" max="3829" width="15.7109375" style="134" customWidth="1"/>
    <col min="3830" max="3830" width="16.5703125" style="134" customWidth="1"/>
    <col min="3831" max="3831" width="15.5703125" style="134" customWidth="1"/>
    <col min="3832" max="3832" width="14.5703125" style="134" customWidth="1"/>
    <col min="3833" max="3833" width="17.28515625" style="134" customWidth="1"/>
    <col min="3834" max="3834" width="18.85546875" style="134" customWidth="1"/>
    <col min="3835" max="4060" width="9.140625" style="134"/>
    <col min="4061" max="4061" width="51.28515625" style="134" customWidth="1"/>
    <col min="4062" max="4062" width="18.5703125" style="134" customWidth="1"/>
    <col min="4063" max="4063" width="16.7109375" style="134" customWidth="1"/>
    <col min="4064" max="4064" width="15.85546875" style="134" customWidth="1"/>
    <col min="4065" max="4065" width="17.7109375" style="134" customWidth="1"/>
    <col min="4066" max="4066" width="20.28515625" style="134" customWidth="1"/>
    <col min="4067" max="4067" width="17.7109375" style="134" customWidth="1"/>
    <col min="4068" max="4068" width="18.85546875" style="134" customWidth="1"/>
    <col min="4069" max="4069" width="17" style="134" customWidth="1"/>
    <col min="4070" max="4070" width="16.7109375" style="134" customWidth="1"/>
    <col min="4071" max="4071" width="16" style="134" customWidth="1"/>
    <col min="4072" max="4072" width="15.85546875" style="134" customWidth="1"/>
    <col min="4073" max="4073" width="16.28515625" style="134" customWidth="1"/>
    <col min="4074" max="4074" width="15.85546875" style="134" customWidth="1"/>
    <col min="4075" max="4075" width="16.140625" style="134" customWidth="1"/>
    <col min="4076" max="4076" width="18.28515625" style="134" customWidth="1"/>
    <col min="4077" max="4077" width="15.42578125" style="134" customWidth="1"/>
    <col min="4078" max="4078" width="15" style="134" customWidth="1"/>
    <col min="4079" max="4080" width="15.85546875" style="134" customWidth="1"/>
    <col min="4081" max="4081" width="15.28515625" style="134" customWidth="1"/>
    <col min="4082" max="4082" width="16" style="134" customWidth="1"/>
    <col min="4083" max="4083" width="15.85546875" style="134" customWidth="1"/>
    <col min="4084" max="4084" width="16.140625" style="134" customWidth="1"/>
    <col min="4085" max="4085" width="15.7109375" style="134" customWidth="1"/>
    <col min="4086" max="4086" width="16.5703125" style="134" customWidth="1"/>
    <col min="4087" max="4087" width="15.5703125" style="134" customWidth="1"/>
    <col min="4088" max="4088" width="14.5703125" style="134" customWidth="1"/>
    <col min="4089" max="4089" width="17.28515625" style="134" customWidth="1"/>
    <col min="4090" max="4090" width="18.85546875" style="134" customWidth="1"/>
    <col min="4091" max="4316" width="9.140625" style="134"/>
    <col min="4317" max="4317" width="51.28515625" style="134" customWidth="1"/>
    <col min="4318" max="4318" width="18.5703125" style="134" customWidth="1"/>
    <col min="4319" max="4319" width="16.7109375" style="134" customWidth="1"/>
    <col min="4320" max="4320" width="15.85546875" style="134" customWidth="1"/>
    <col min="4321" max="4321" width="17.7109375" style="134" customWidth="1"/>
    <col min="4322" max="4322" width="20.28515625" style="134" customWidth="1"/>
    <col min="4323" max="4323" width="17.7109375" style="134" customWidth="1"/>
    <col min="4324" max="4324" width="18.85546875" style="134" customWidth="1"/>
    <col min="4325" max="4325" width="17" style="134" customWidth="1"/>
    <col min="4326" max="4326" width="16.7109375" style="134" customWidth="1"/>
    <col min="4327" max="4327" width="16" style="134" customWidth="1"/>
    <col min="4328" max="4328" width="15.85546875" style="134" customWidth="1"/>
    <col min="4329" max="4329" width="16.28515625" style="134" customWidth="1"/>
    <col min="4330" max="4330" width="15.85546875" style="134" customWidth="1"/>
    <col min="4331" max="4331" width="16.140625" style="134" customWidth="1"/>
    <col min="4332" max="4332" width="18.28515625" style="134" customWidth="1"/>
    <col min="4333" max="4333" width="15.42578125" style="134" customWidth="1"/>
    <col min="4334" max="4334" width="15" style="134" customWidth="1"/>
    <col min="4335" max="4336" width="15.85546875" style="134" customWidth="1"/>
    <col min="4337" max="4337" width="15.28515625" style="134" customWidth="1"/>
    <col min="4338" max="4338" width="16" style="134" customWidth="1"/>
    <col min="4339" max="4339" width="15.85546875" style="134" customWidth="1"/>
    <col min="4340" max="4340" width="16.140625" style="134" customWidth="1"/>
    <col min="4341" max="4341" width="15.7109375" style="134" customWidth="1"/>
    <col min="4342" max="4342" width="16.5703125" style="134" customWidth="1"/>
    <col min="4343" max="4343" width="15.5703125" style="134" customWidth="1"/>
    <col min="4344" max="4344" width="14.5703125" style="134" customWidth="1"/>
    <col min="4345" max="4345" width="17.28515625" style="134" customWidth="1"/>
    <col min="4346" max="4346" width="18.85546875" style="134" customWidth="1"/>
    <col min="4347" max="4572" width="9.140625" style="134"/>
    <col min="4573" max="4573" width="51.28515625" style="134" customWidth="1"/>
    <col min="4574" max="4574" width="18.5703125" style="134" customWidth="1"/>
    <col min="4575" max="4575" width="16.7109375" style="134" customWidth="1"/>
    <col min="4576" max="4576" width="15.85546875" style="134" customWidth="1"/>
    <col min="4577" max="4577" width="17.7109375" style="134" customWidth="1"/>
    <col min="4578" max="4578" width="20.28515625" style="134" customWidth="1"/>
    <col min="4579" max="4579" width="17.7109375" style="134" customWidth="1"/>
    <col min="4580" max="4580" width="18.85546875" style="134" customWidth="1"/>
    <col min="4581" max="4581" width="17" style="134" customWidth="1"/>
    <col min="4582" max="4582" width="16.7109375" style="134" customWidth="1"/>
    <col min="4583" max="4583" width="16" style="134" customWidth="1"/>
    <col min="4584" max="4584" width="15.85546875" style="134" customWidth="1"/>
    <col min="4585" max="4585" width="16.28515625" style="134" customWidth="1"/>
    <col min="4586" max="4586" width="15.85546875" style="134" customWidth="1"/>
    <col min="4587" max="4587" width="16.140625" style="134" customWidth="1"/>
    <col min="4588" max="4588" width="18.28515625" style="134" customWidth="1"/>
    <col min="4589" max="4589" width="15.42578125" style="134" customWidth="1"/>
    <col min="4590" max="4590" width="15" style="134" customWidth="1"/>
    <col min="4591" max="4592" width="15.85546875" style="134" customWidth="1"/>
    <col min="4593" max="4593" width="15.28515625" style="134" customWidth="1"/>
    <col min="4594" max="4594" width="16" style="134" customWidth="1"/>
    <col min="4595" max="4595" width="15.85546875" style="134" customWidth="1"/>
    <col min="4596" max="4596" width="16.140625" style="134" customWidth="1"/>
    <col min="4597" max="4597" width="15.7109375" style="134" customWidth="1"/>
    <col min="4598" max="4598" width="16.5703125" style="134" customWidth="1"/>
    <col min="4599" max="4599" width="15.5703125" style="134" customWidth="1"/>
    <col min="4600" max="4600" width="14.5703125" style="134" customWidth="1"/>
    <col min="4601" max="4601" width="17.28515625" style="134" customWidth="1"/>
    <col min="4602" max="4602" width="18.85546875" style="134" customWidth="1"/>
    <col min="4603" max="4828" width="9.140625" style="134"/>
    <col min="4829" max="4829" width="51.28515625" style="134" customWidth="1"/>
    <col min="4830" max="4830" width="18.5703125" style="134" customWidth="1"/>
    <col min="4831" max="4831" width="16.7109375" style="134" customWidth="1"/>
    <col min="4832" max="4832" width="15.85546875" style="134" customWidth="1"/>
    <col min="4833" max="4833" width="17.7109375" style="134" customWidth="1"/>
    <col min="4834" max="4834" width="20.28515625" style="134" customWidth="1"/>
    <col min="4835" max="4835" width="17.7109375" style="134" customWidth="1"/>
    <col min="4836" max="4836" width="18.85546875" style="134" customWidth="1"/>
    <col min="4837" max="4837" width="17" style="134" customWidth="1"/>
    <col min="4838" max="4838" width="16.7109375" style="134" customWidth="1"/>
    <col min="4839" max="4839" width="16" style="134" customWidth="1"/>
    <col min="4840" max="4840" width="15.85546875" style="134" customWidth="1"/>
    <col min="4841" max="4841" width="16.28515625" style="134" customWidth="1"/>
    <col min="4842" max="4842" width="15.85546875" style="134" customWidth="1"/>
    <col min="4843" max="4843" width="16.140625" style="134" customWidth="1"/>
    <col min="4844" max="4844" width="18.28515625" style="134" customWidth="1"/>
    <col min="4845" max="4845" width="15.42578125" style="134" customWidth="1"/>
    <col min="4846" max="4846" width="15" style="134" customWidth="1"/>
    <col min="4847" max="4848" width="15.85546875" style="134" customWidth="1"/>
    <col min="4849" max="4849" width="15.28515625" style="134" customWidth="1"/>
    <col min="4850" max="4850" width="16" style="134" customWidth="1"/>
    <col min="4851" max="4851" width="15.85546875" style="134" customWidth="1"/>
    <col min="4852" max="4852" width="16.140625" style="134" customWidth="1"/>
    <col min="4853" max="4853" width="15.7109375" style="134" customWidth="1"/>
    <col min="4854" max="4854" width="16.5703125" style="134" customWidth="1"/>
    <col min="4855" max="4855" width="15.5703125" style="134" customWidth="1"/>
    <col min="4856" max="4856" width="14.5703125" style="134" customWidth="1"/>
    <col min="4857" max="4857" width="17.28515625" style="134" customWidth="1"/>
    <col min="4858" max="4858" width="18.85546875" style="134" customWidth="1"/>
    <col min="4859" max="5084" width="9.140625" style="134"/>
    <col min="5085" max="5085" width="51.28515625" style="134" customWidth="1"/>
    <col min="5086" max="5086" width="18.5703125" style="134" customWidth="1"/>
    <col min="5087" max="5087" width="16.7109375" style="134" customWidth="1"/>
    <col min="5088" max="5088" width="15.85546875" style="134" customWidth="1"/>
    <col min="5089" max="5089" width="17.7109375" style="134" customWidth="1"/>
    <col min="5090" max="5090" width="20.28515625" style="134" customWidth="1"/>
    <col min="5091" max="5091" width="17.7109375" style="134" customWidth="1"/>
    <col min="5092" max="5092" width="18.85546875" style="134" customWidth="1"/>
    <col min="5093" max="5093" width="17" style="134" customWidth="1"/>
    <col min="5094" max="5094" width="16.7109375" style="134" customWidth="1"/>
    <col min="5095" max="5095" width="16" style="134" customWidth="1"/>
    <col min="5096" max="5096" width="15.85546875" style="134" customWidth="1"/>
    <col min="5097" max="5097" width="16.28515625" style="134" customWidth="1"/>
    <col min="5098" max="5098" width="15.85546875" style="134" customWidth="1"/>
    <col min="5099" max="5099" width="16.140625" style="134" customWidth="1"/>
    <col min="5100" max="5100" width="18.28515625" style="134" customWidth="1"/>
    <col min="5101" max="5101" width="15.42578125" style="134" customWidth="1"/>
    <col min="5102" max="5102" width="15" style="134" customWidth="1"/>
    <col min="5103" max="5104" width="15.85546875" style="134" customWidth="1"/>
    <col min="5105" max="5105" width="15.28515625" style="134" customWidth="1"/>
    <col min="5106" max="5106" width="16" style="134" customWidth="1"/>
    <col min="5107" max="5107" width="15.85546875" style="134" customWidth="1"/>
    <col min="5108" max="5108" width="16.140625" style="134" customWidth="1"/>
    <col min="5109" max="5109" width="15.7109375" style="134" customWidth="1"/>
    <col min="5110" max="5110" width="16.5703125" style="134" customWidth="1"/>
    <col min="5111" max="5111" width="15.5703125" style="134" customWidth="1"/>
    <col min="5112" max="5112" width="14.5703125" style="134" customWidth="1"/>
    <col min="5113" max="5113" width="17.28515625" style="134" customWidth="1"/>
    <col min="5114" max="5114" width="18.85546875" style="134" customWidth="1"/>
    <col min="5115" max="5340" width="9.140625" style="134"/>
    <col min="5341" max="5341" width="51.28515625" style="134" customWidth="1"/>
    <col min="5342" max="5342" width="18.5703125" style="134" customWidth="1"/>
    <col min="5343" max="5343" width="16.7109375" style="134" customWidth="1"/>
    <col min="5344" max="5344" width="15.85546875" style="134" customWidth="1"/>
    <col min="5345" max="5345" width="17.7109375" style="134" customWidth="1"/>
    <col min="5346" max="5346" width="20.28515625" style="134" customWidth="1"/>
    <col min="5347" max="5347" width="17.7109375" style="134" customWidth="1"/>
    <col min="5348" max="5348" width="18.85546875" style="134" customWidth="1"/>
    <col min="5349" max="5349" width="17" style="134" customWidth="1"/>
    <col min="5350" max="5350" width="16.7109375" style="134" customWidth="1"/>
    <col min="5351" max="5351" width="16" style="134" customWidth="1"/>
    <col min="5352" max="5352" width="15.85546875" style="134" customWidth="1"/>
    <col min="5353" max="5353" width="16.28515625" style="134" customWidth="1"/>
    <col min="5354" max="5354" width="15.85546875" style="134" customWidth="1"/>
    <col min="5355" max="5355" width="16.140625" style="134" customWidth="1"/>
    <col min="5356" max="5356" width="18.28515625" style="134" customWidth="1"/>
    <col min="5357" max="5357" width="15.42578125" style="134" customWidth="1"/>
    <col min="5358" max="5358" width="15" style="134" customWidth="1"/>
    <col min="5359" max="5360" width="15.85546875" style="134" customWidth="1"/>
    <col min="5361" max="5361" width="15.28515625" style="134" customWidth="1"/>
    <col min="5362" max="5362" width="16" style="134" customWidth="1"/>
    <col min="5363" max="5363" width="15.85546875" style="134" customWidth="1"/>
    <col min="5364" max="5364" width="16.140625" style="134" customWidth="1"/>
    <col min="5365" max="5365" width="15.7109375" style="134" customWidth="1"/>
    <col min="5366" max="5366" width="16.5703125" style="134" customWidth="1"/>
    <col min="5367" max="5367" width="15.5703125" style="134" customWidth="1"/>
    <col min="5368" max="5368" width="14.5703125" style="134" customWidth="1"/>
    <col min="5369" max="5369" width="17.28515625" style="134" customWidth="1"/>
    <col min="5370" max="5370" width="18.85546875" style="134" customWidth="1"/>
    <col min="5371" max="5596" width="9.140625" style="134"/>
    <col min="5597" max="5597" width="51.28515625" style="134" customWidth="1"/>
    <col min="5598" max="5598" width="18.5703125" style="134" customWidth="1"/>
    <col min="5599" max="5599" width="16.7109375" style="134" customWidth="1"/>
    <col min="5600" max="5600" width="15.85546875" style="134" customWidth="1"/>
    <col min="5601" max="5601" width="17.7109375" style="134" customWidth="1"/>
    <col min="5602" max="5602" width="20.28515625" style="134" customWidth="1"/>
    <col min="5603" max="5603" width="17.7109375" style="134" customWidth="1"/>
    <col min="5604" max="5604" width="18.85546875" style="134" customWidth="1"/>
    <col min="5605" max="5605" width="17" style="134" customWidth="1"/>
    <col min="5606" max="5606" width="16.7109375" style="134" customWidth="1"/>
    <col min="5607" max="5607" width="16" style="134" customWidth="1"/>
    <col min="5608" max="5608" width="15.85546875" style="134" customWidth="1"/>
    <col min="5609" max="5609" width="16.28515625" style="134" customWidth="1"/>
    <col min="5610" max="5610" width="15.85546875" style="134" customWidth="1"/>
    <col min="5611" max="5611" width="16.140625" style="134" customWidth="1"/>
    <col min="5612" max="5612" width="18.28515625" style="134" customWidth="1"/>
    <col min="5613" max="5613" width="15.42578125" style="134" customWidth="1"/>
    <col min="5614" max="5614" width="15" style="134" customWidth="1"/>
    <col min="5615" max="5616" width="15.85546875" style="134" customWidth="1"/>
    <col min="5617" max="5617" width="15.28515625" style="134" customWidth="1"/>
    <col min="5618" max="5618" width="16" style="134" customWidth="1"/>
    <col min="5619" max="5619" width="15.85546875" style="134" customWidth="1"/>
    <col min="5620" max="5620" width="16.140625" style="134" customWidth="1"/>
    <col min="5621" max="5621" width="15.7109375" style="134" customWidth="1"/>
    <col min="5622" max="5622" width="16.5703125" style="134" customWidth="1"/>
    <col min="5623" max="5623" width="15.5703125" style="134" customWidth="1"/>
    <col min="5624" max="5624" width="14.5703125" style="134" customWidth="1"/>
    <col min="5625" max="5625" width="17.28515625" style="134" customWidth="1"/>
    <col min="5626" max="5626" width="18.85546875" style="134" customWidth="1"/>
    <col min="5627" max="5852" width="9.140625" style="134"/>
    <col min="5853" max="5853" width="51.28515625" style="134" customWidth="1"/>
    <col min="5854" max="5854" width="18.5703125" style="134" customWidth="1"/>
    <col min="5855" max="5855" width="16.7109375" style="134" customWidth="1"/>
    <col min="5856" max="5856" width="15.85546875" style="134" customWidth="1"/>
    <col min="5857" max="5857" width="17.7109375" style="134" customWidth="1"/>
    <col min="5858" max="5858" width="20.28515625" style="134" customWidth="1"/>
    <col min="5859" max="5859" width="17.7109375" style="134" customWidth="1"/>
    <col min="5860" max="5860" width="18.85546875" style="134" customWidth="1"/>
    <col min="5861" max="5861" width="17" style="134" customWidth="1"/>
    <col min="5862" max="5862" width="16.7109375" style="134" customWidth="1"/>
    <col min="5863" max="5863" width="16" style="134" customWidth="1"/>
    <col min="5864" max="5864" width="15.85546875" style="134" customWidth="1"/>
    <col min="5865" max="5865" width="16.28515625" style="134" customWidth="1"/>
    <col min="5866" max="5866" width="15.85546875" style="134" customWidth="1"/>
    <col min="5867" max="5867" width="16.140625" style="134" customWidth="1"/>
    <col min="5868" max="5868" width="18.28515625" style="134" customWidth="1"/>
    <col min="5869" max="5869" width="15.42578125" style="134" customWidth="1"/>
    <col min="5870" max="5870" width="15" style="134" customWidth="1"/>
    <col min="5871" max="5872" width="15.85546875" style="134" customWidth="1"/>
    <col min="5873" max="5873" width="15.28515625" style="134" customWidth="1"/>
    <col min="5874" max="5874" width="16" style="134" customWidth="1"/>
    <col min="5875" max="5875" width="15.85546875" style="134" customWidth="1"/>
    <col min="5876" max="5876" width="16.140625" style="134" customWidth="1"/>
    <col min="5877" max="5877" width="15.7109375" style="134" customWidth="1"/>
    <col min="5878" max="5878" width="16.5703125" style="134" customWidth="1"/>
    <col min="5879" max="5879" width="15.5703125" style="134" customWidth="1"/>
    <col min="5880" max="5880" width="14.5703125" style="134" customWidth="1"/>
    <col min="5881" max="5881" width="17.28515625" style="134" customWidth="1"/>
    <col min="5882" max="5882" width="18.85546875" style="134" customWidth="1"/>
    <col min="5883" max="6108" width="9.140625" style="134"/>
    <col min="6109" max="6109" width="51.28515625" style="134" customWidth="1"/>
    <col min="6110" max="6110" width="18.5703125" style="134" customWidth="1"/>
    <col min="6111" max="6111" width="16.7109375" style="134" customWidth="1"/>
    <col min="6112" max="6112" width="15.85546875" style="134" customWidth="1"/>
    <col min="6113" max="6113" width="17.7109375" style="134" customWidth="1"/>
    <col min="6114" max="6114" width="20.28515625" style="134" customWidth="1"/>
    <col min="6115" max="6115" width="17.7109375" style="134" customWidth="1"/>
    <col min="6116" max="6116" width="18.85546875" style="134" customWidth="1"/>
    <col min="6117" max="6117" width="17" style="134" customWidth="1"/>
    <col min="6118" max="6118" width="16.7109375" style="134" customWidth="1"/>
    <col min="6119" max="6119" width="16" style="134" customWidth="1"/>
    <col min="6120" max="6120" width="15.85546875" style="134" customWidth="1"/>
    <col min="6121" max="6121" width="16.28515625" style="134" customWidth="1"/>
    <col min="6122" max="6122" width="15.85546875" style="134" customWidth="1"/>
    <col min="6123" max="6123" width="16.140625" style="134" customWidth="1"/>
    <col min="6124" max="6124" width="18.28515625" style="134" customWidth="1"/>
    <col min="6125" max="6125" width="15.42578125" style="134" customWidth="1"/>
    <col min="6126" max="6126" width="15" style="134" customWidth="1"/>
    <col min="6127" max="6128" width="15.85546875" style="134" customWidth="1"/>
    <col min="6129" max="6129" width="15.28515625" style="134" customWidth="1"/>
    <col min="6130" max="6130" width="16" style="134" customWidth="1"/>
    <col min="6131" max="6131" width="15.85546875" style="134" customWidth="1"/>
    <col min="6132" max="6132" width="16.140625" style="134" customWidth="1"/>
    <col min="6133" max="6133" width="15.7109375" style="134" customWidth="1"/>
    <col min="6134" max="6134" width="16.5703125" style="134" customWidth="1"/>
    <col min="6135" max="6135" width="15.5703125" style="134" customWidth="1"/>
    <col min="6136" max="6136" width="14.5703125" style="134" customWidth="1"/>
    <col min="6137" max="6137" width="17.28515625" style="134" customWidth="1"/>
    <col min="6138" max="6138" width="18.85546875" style="134" customWidth="1"/>
    <col min="6139" max="6364" width="9.140625" style="134"/>
    <col min="6365" max="6365" width="51.28515625" style="134" customWidth="1"/>
    <col min="6366" max="6366" width="18.5703125" style="134" customWidth="1"/>
    <col min="6367" max="6367" width="16.7109375" style="134" customWidth="1"/>
    <col min="6368" max="6368" width="15.85546875" style="134" customWidth="1"/>
    <col min="6369" max="6369" width="17.7109375" style="134" customWidth="1"/>
    <col min="6370" max="6370" width="20.28515625" style="134" customWidth="1"/>
    <col min="6371" max="6371" width="17.7109375" style="134" customWidth="1"/>
    <col min="6372" max="6372" width="18.85546875" style="134" customWidth="1"/>
    <col min="6373" max="6373" width="17" style="134" customWidth="1"/>
    <col min="6374" max="6374" width="16.7109375" style="134" customWidth="1"/>
    <col min="6375" max="6375" width="16" style="134" customWidth="1"/>
    <col min="6376" max="6376" width="15.85546875" style="134" customWidth="1"/>
    <col min="6377" max="6377" width="16.28515625" style="134" customWidth="1"/>
    <col min="6378" max="6378" width="15.85546875" style="134" customWidth="1"/>
    <col min="6379" max="6379" width="16.140625" style="134" customWidth="1"/>
    <col min="6380" max="6380" width="18.28515625" style="134" customWidth="1"/>
    <col min="6381" max="6381" width="15.42578125" style="134" customWidth="1"/>
    <col min="6382" max="6382" width="15" style="134" customWidth="1"/>
    <col min="6383" max="6384" width="15.85546875" style="134" customWidth="1"/>
    <col min="6385" max="6385" width="15.28515625" style="134" customWidth="1"/>
    <col min="6386" max="6386" width="16" style="134" customWidth="1"/>
    <col min="6387" max="6387" width="15.85546875" style="134" customWidth="1"/>
    <col min="6388" max="6388" width="16.140625" style="134" customWidth="1"/>
    <col min="6389" max="6389" width="15.7109375" style="134" customWidth="1"/>
    <col min="6390" max="6390" width="16.5703125" style="134" customWidth="1"/>
    <col min="6391" max="6391" width="15.5703125" style="134" customWidth="1"/>
    <col min="6392" max="6392" width="14.5703125" style="134" customWidth="1"/>
    <col min="6393" max="6393" width="17.28515625" style="134" customWidth="1"/>
    <col min="6394" max="6394" width="18.85546875" style="134" customWidth="1"/>
    <col min="6395" max="6620" width="9.140625" style="134"/>
    <col min="6621" max="6621" width="51.28515625" style="134" customWidth="1"/>
    <col min="6622" max="6622" width="18.5703125" style="134" customWidth="1"/>
    <col min="6623" max="6623" width="16.7109375" style="134" customWidth="1"/>
    <col min="6624" max="6624" width="15.85546875" style="134" customWidth="1"/>
    <col min="6625" max="6625" width="17.7109375" style="134" customWidth="1"/>
    <col min="6626" max="6626" width="20.28515625" style="134" customWidth="1"/>
    <col min="6627" max="6627" width="17.7109375" style="134" customWidth="1"/>
    <col min="6628" max="6628" width="18.85546875" style="134" customWidth="1"/>
    <col min="6629" max="6629" width="17" style="134" customWidth="1"/>
    <col min="6630" max="6630" width="16.7109375" style="134" customWidth="1"/>
    <col min="6631" max="6631" width="16" style="134" customWidth="1"/>
    <col min="6632" max="6632" width="15.85546875" style="134" customWidth="1"/>
    <col min="6633" max="6633" width="16.28515625" style="134" customWidth="1"/>
    <col min="6634" max="6634" width="15.85546875" style="134" customWidth="1"/>
    <col min="6635" max="6635" width="16.140625" style="134" customWidth="1"/>
    <col min="6636" max="6636" width="18.28515625" style="134" customWidth="1"/>
    <col min="6637" max="6637" width="15.42578125" style="134" customWidth="1"/>
    <col min="6638" max="6638" width="15" style="134" customWidth="1"/>
    <col min="6639" max="6640" width="15.85546875" style="134" customWidth="1"/>
    <col min="6641" max="6641" width="15.28515625" style="134" customWidth="1"/>
    <col min="6642" max="6642" width="16" style="134" customWidth="1"/>
    <col min="6643" max="6643" width="15.85546875" style="134" customWidth="1"/>
    <col min="6644" max="6644" width="16.140625" style="134" customWidth="1"/>
    <col min="6645" max="6645" width="15.7109375" style="134" customWidth="1"/>
    <col min="6646" max="6646" width="16.5703125" style="134" customWidth="1"/>
    <col min="6647" max="6647" width="15.5703125" style="134" customWidth="1"/>
    <col min="6648" max="6648" width="14.5703125" style="134" customWidth="1"/>
    <col min="6649" max="6649" width="17.28515625" style="134" customWidth="1"/>
    <col min="6650" max="6650" width="18.85546875" style="134" customWidth="1"/>
    <col min="6651" max="6876" width="9.140625" style="134"/>
    <col min="6877" max="6877" width="51.28515625" style="134" customWidth="1"/>
    <col min="6878" max="6878" width="18.5703125" style="134" customWidth="1"/>
    <col min="6879" max="6879" width="16.7109375" style="134" customWidth="1"/>
    <col min="6880" max="6880" width="15.85546875" style="134" customWidth="1"/>
    <col min="6881" max="6881" width="17.7109375" style="134" customWidth="1"/>
    <col min="6882" max="6882" width="20.28515625" style="134" customWidth="1"/>
    <col min="6883" max="6883" width="17.7109375" style="134" customWidth="1"/>
    <col min="6884" max="6884" width="18.85546875" style="134" customWidth="1"/>
    <col min="6885" max="6885" width="17" style="134" customWidth="1"/>
    <col min="6886" max="6886" width="16.7109375" style="134" customWidth="1"/>
    <col min="6887" max="6887" width="16" style="134" customWidth="1"/>
    <col min="6888" max="6888" width="15.85546875" style="134" customWidth="1"/>
    <col min="6889" max="6889" width="16.28515625" style="134" customWidth="1"/>
    <col min="6890" max="6890" width="15.85546875" style="134" customWidth="1"/>
    <col min="6891" max="6891" width="16.140625" style="134" customWidth="1"/>
    <col min="6892" max="6892" width="18.28515625" style="134" customWidth="1"/>
    <col min="6893" max="6893" width="15.42578125" style="134" customWidth="1"/>
    <col min="6894" max="6894" width="15" style="134" customWidth="1"/>
    <col min="6895" max="6896" width="15.85546875" style="134" customWidth="1"/>
    <col min="6897" max="6897" width="15.28515625" style="134" customWidth="1"/>
    <col min="6898" max="6898" width="16" style="134" customWidth="1"/>
    <col min="6899" max="6899" width="15.85546875" style="134" customWidth="1"/>
    <col min="6900" max="6900" width="16.140625" style="134" customWidth="1"/>
    <col min="6901" max="6901" width="15.7109375" style="134" customWidth="1"/>
    <col min="6902" max="6902" width="16.5703125" style="134" customWidth="1"/>
    <col min="6903" max="6903" width="15.5703125" style="134" customWidth="1"/>
    <col min="6904" max="6904" width="14.5703125" style="134" customWidth="1"/>
    <col min="6905" max="6905" width="17.28515625" style="134" customWidth="1"/>
    <col min="6906" max="6906" width="18.85546875" style="134" customWidth="1"/>
    <col min="6907" max="7132" width="9.140625" style="134"/>
    <col min="7133" max="7133" width="51.28515625" style="134" customWidth="1"/>
    <col min="7134" max="7134" width="18.5703125" style="134" customWidth="1"/>
    <col min="7135" max="7135" width="16.7109375" style="134" customWidth="1"/>
    <col min="7136" max="7136" width="15.85546875" style="134" customWidth="1"/>
    <col min="7137" max="7137" width="17.7109375" style="134" customWidth="1"/>
    <col min="7138" max="7138" width="20.28515625" style="134" customWidth="1"/>
    <col min="7139" max="7139" width="17.7109375" style="134" customWidth="1"/>
    <col min="7140" max="7140" width="18.85546875" style="134" customWidth="1"/>
    <col min="7141" max="7141" width="17" style="134" customWidth="1"/>
    <col min="7142" max="7142" width="16.7109375" style="134" customWidth="1"/>
    <col min="7143" max="7143" width="16" style="134" customWidth="1"/>
    <col min="7144" max="7144" width="15.85546875" style="134" customWidth="1"/>
    <col min="7145" max="7145" width="16.28515625" style="134" customWidth="1"/>
    <col min="7146" max="7146" width="15.85546875" style="134" customWidth="1"/>
    <col min="7147" max="7147" width="16.140625" style="134" customWidth="1"/>
    <col min="7148" max="7148" width="18.28515625" style="134" customWidth="1"/>
    <col min="7149" max="7149" width="15.42578125" style="134" customWidth="1"/>
    <col min="7150" max="7150" width="15" style="134" customWidth="1"/>
    <col min="7151" max="7152" width="15.85546875" style="134" customWidth="1"/>
    <col min="7153" max="7153" width="15.28515625" style="134" customWidth="1"/>
    <col min="7154" max="7154" width="16" style="134" customWidth="1"/>
    <col min="7155" max="7155" width="15.85546875" style="134" customWidth="1"/>
    <col min="7156" max="7156" width="16.140625" style="134" customWidth="1"/>
    <col min="7157" max="7157" width="15.7109375" style="134" customWidth="1"/>
    <col min="7158" max="7158" width="16.5703125" style="134" customWidth="1"/>
    <col min="7159" max="7159" width="15.5703125" style="134" customWidth="1"/>
    <col min="7160" max="7160" width="14.5703125" style="134" customWidth="1"/>
    <col min="7161" max="7161" width="17.28515625" style="134" customWidth="1"/>
    <col min="7162" max="7162" width="18.85546875" style="134" customWidth="1"/>
    <col min="7163" max="7388" width="9.140625" style="134"/>
    <col min="7389" max="7389" width="51.28515625" style="134" customWidth="1"/>
    <col min="7390" max="7390" width="18.5703125" style="134" customWidth="1"/>
    <col min="7391" max="7391" width="16.7109375" style="134" customWidth="1"/>
    <col min="7392" max="7392" width="15.85546875" style="134" customWidth="1"/>
    <col min="7393" max="7393" width="17.7109375" style="134" customWidth="1"/>
    <col min="7394" max="7394" width="20.28515625" style="134" customWidth="1"/>
    <col min="7395" max="7395" width="17.7109375" style="134" customWidth="1"/>
    <col min="7396" max="7396" width="18.85546875" style="134" customWidth="1"/>
    <col min="7397" max="7397" width="17" style="134" customWidth="1"/>
    <col min="7398" max="7398" width="16.7109375" style="134" customWidth="1"/>
    <col min="7399" max="7399" width="16" style="134" customWidth="1"/>
    <col min="7400" max="7400" width="15.85546875" style="134" customWidth="1"/>
    <col min="7401" max="7401" width="16.28515625" style="134" customWidth="1"/>
    <col min="7402" max="7402" width="15.85546875" style="134" customWidth="1"/>
    <col min="7403" max="7403" width="16.140625" style="134" customWidth="1"/>
    <col min="7404" max="7404" width="18.28515625" style="134" customWidth="1"/>
    <col min="7405" max="7405" width="15.42578125" style="134" customWidth="1"/>
    <col min="7406" max="7406" width="15" style="134" customWidth="1"/>
    <col min="7407" max="7408" width="15.85546875" style="134" customWidth="1"/>
    <col min="7409" max="7409" width="15.28515625" style="134" customWidth="1"/>
    <col min="7410" max="7410" width="16" style="134" customWidth="1"/>
    <col min="7411" max="7411" width="15.85546875" style="134" customWidth="1"/>
    <col min="7412" max="7412" width="16.140625" style="134" customWidth="1"/>
    <col min="7413" max="7413" width="15.7109375" style="134" customWidth="1"/>
    <col min="7414" max="7414" width="16.5703125" style="134" customWidth="1"/>
    <col min="7415" max="7415" width="15.5703125" style="134" customWidth="1"/>
    <col min="7416" max="7416" width="14.5703125" style="134" customWidth="1"/>
    <col min="7417" max="7417" width="17.28515625" style="134" customWidth="1"/>
    <col min="7418" max="7418" width="18.85546875" style="134" customWidth="1"/>
    <col min="7419" max="7644" width="9.140625" style="134"/>
    <col min="7645" max="7645" width="51.28515625" style="134" customWidth="1"/>
    <col min="7646" max="7646" width="18.5703125" style="134" customWidth="1"/>
    <col min="7647" max="7647" width="16.7109375" style="134" customWidth="1"/>
    <col min="7648" max="7648" width="15.85546875" style="134" customWidth="1"/>
    <col min="7649" max="7649" width="17.7109375" style="134" customWidth="1"/>
    <col min="7650" max="7650" width="20.28515625" style="134" customWidth="1"/>
    <col min="7651" max="7651" width="17.7109375" style="134" customWidth="1"/>
    <col min="7652" max="7652" width="18.85546875" style="134" customWidth="1"/>
    <col min="7653" max="7653" width="17" style="134" customWidth="1"/>
    <col min="7654" max="7654" width="16.7109375" style="134" customWidth="1"/>
    <col min="7655" max="7655" width="16" style="134" customWidth="1"/>
    <col min="7656" max="7656" width="15.85546875" style="134" customWidth="1"/>
    <col min="7657" max="7657" width="16.28515625" style="134" customWidth="1"/>
    <col min="7658" max="7658" width="15.85546875" style="134" customWidth="1"/>
    <col min="7659" max="7659" width="16.140625" style="134" customWidth="1"/>
    <col min="7660" max="7660" width="18.28515625" style="134" customWidth="1"/>
    <col min="7661" max="7661" width="15.42578125" style="134" customWidth="1"/>
    <col min="7662" max="7662" width="15" style="134" customWidth="1"/>
    <col min="7663" max="7664" width="15.85546875" style="134" customWidth="1"/>
    <col min="7665" max="7665" width="15.28515625" style="134" customWidth="1"/>
    <col min="7666" max="7666" width="16" style="134" customWidth="1"/>
    <col min="7667" max="7667" width="15.85546875" style="134" customWidth="1"/>
    <col min="7668" max="7668" width="16.140625" style="134" customWidth="1"/>
    <col min="7669" max="7669" width="15.7109375" style="134" customWidth="1"/>
    <col min="7670" max="7670" width="16.5703125" style="134" customWidth="1"/>
    <col min="7671" max="7671" width="15.5703125" style="134" customWidth="1"/>
    <col min="7672" max="7672" width="14.5703125" style="134" customWidth="1"/>
    <col min="7673" max="7673" width="17.28515625" style="134" customWidth="1"/>
    <col min="7674" max="7674" width="18.85546875" style="134" customWidth="1"/>
    <col min="7675" max="7900" width="9.140625" style="134"/>
    <col min="7901" max="7901" width="51.28515625" style="134" customWidth="1"/>
    <col min="7902" max="7902" width="18.5703125" style="134" customWidth="1"/>
    <col min="7903" max="7903" width="16.7109375" style="134" customWidth="1"/>
    <col min="7904" max="7904" width="15.85546875" style="134" customWidth="1"/>
    <col min="7905" max="7905" width="17.7109375" style="134" customWidth="1"/>
    <col min="7906" max="7906" width="20.28515625" style="134" customWidth="1"/>
    <col min="7907" max="7907" width="17.7109375" style="134" customWidth="1"/>
    <col min="7908" max="7908" width="18.85546875" style="134" customWidth="1"/>
    <col min="7909" max="7909" width="17" style="134" customWidth="1"/>
    <col min="7910" max="7910" width="16.7109375" style="134" customWidth="1"/>
    <col min="7911" max="7911" width="16" style="134" customWidth="1"/>
    <col min="7912" max="7912" width="15.85546875" style="134" customWidth="1"/>
    <col min="7913" max="7913" width="16.28515625" style="134" customWidth="1"/>
    <col min="7914" max="7914" width="15.85546875" style="134" customWidth="1"/>
    <col min="7915" max="7915" width="16.140625" style="134" customWidth="1"/>
    <col min="7916" max="7916" width="18.28515625" style="134" customWidth="1"/>
    <col min="7917" max="7917" width="15.42578125" style="134" customWidth="1"/>
    <col min="7918" max="7918" width="15" style="134" customWidth="1"/>
    <col min="7919" max="7920" width="15.85546875" style="134" customWidth="1"/>
    <col min="7921" max="7921" width="15.28515625" style="134" customWidth="1"/>
    <col min="7922" max="7922" width="16" style="134" customWidth="1"/>
    <col min="7923" max="7923" width="15.85546875" style="134" customWidth="1"/>
    <col min="7924" max="7924" width="16.140625" style="134" customWidth="1"/>
    <col min="7925" max="7925" width="15.7109375" style="134" customWidth="1"/>
    <col min="7926" max="7926" width="16.5703125" style="134" customWidth="1"/>
    <col min="7927" max="7927" width="15.5703125" style="134" customWidth="1"/>
    <col min="7928" max="7928" width="14.5703125" style="134" customWidth="1"/>
    <col min="7929" max="7929" width="17.28515625" style="134" customWidth="1"/>
    <col min="7930" max="7930" width="18.85546875" style="134" customWidth="1"/>
    <col min="7931" max="8156" width="9.140625" style="134"/>
    <col min="8157" max="8157" width="51.28515625" style="134" customWidth="1"/>
    <col min="8158" max="8158" width="18.5703125" style="134" customWidth="1"/>
    <col min="8159" max="8159" width="16.7109375" style="134" customWidth="1"/>
    <col min="8160" max="8160" width="15.85546875" style="134" customWidth="1"/>
    <col min="8161" max="8161" width="17.7109375" style="134" customWidth="1"/>
    <col min="8162" max="8162" width="20.28515625" style="134" customWidth="1"/>
    <col min="8163" max="8163" width="17.7109375" style="134" customWidth="1"/>
    <col min="8164" max="8164" width="18.85546875" style="134" customWidth="1"/>
    <col min="8165" max="8165" width="17" style="134" customWidth="1"/>
    <col min="8166" max="8166" width="16.7109375" style="134" customWidth="1"/>
    <col min="8167" max="8167" width="16" style="134" customWidth="1"/>
    <col min="8168" max="8168" width="15.85546875" style="134" customWidth="1"/>
    <col min="8169" max="8169" width="16.28515625" style="134" customWidth="1"/>
    <col min="8170" max="8170" width="15.85546875" style="134" customWidth="1"/>
    <col min="8171" max="8171" width="16.140625" style="134" customWidth="1"/>
    <col min="8172" max="8172" width="18.28515625" style="134" customWidth="1"/>
    <col min="8173" max="8173" width="15.42578125" style="134" customWidth="1"/>
    <col min="8174" max="8174" width="15" style="134" customWidth="1"/>
    <col min="8175" max="8176" width="15.85546875" style="134" customWidth="1"/>
    <col min="8177" max="8177" width="15.28515625" style="134" customWidth="1"/>
    <col min="8178" max="8178" width="16" style="134" customWidth="1"/>
    <col min="8179" max="8179" width="15.85546875" style="134" customWidth="1"/>
    <col min="8180" max="8180" width="16.140625" style="134" customWidth="1"/>
    <col min="8181" max="8181" width="15.7109375" style="134" customWidth="1"/>
    <col min="8182" max="8182" width="16.5703125" style="134" customWidth="1"/>
    <col min="8183" max="8183" width="15.5703125" style="134" customWidth="1"/>
    <col min="8184" max="8184" width="14.5703125" style="134" customWidth="1"/>
    <col min="8185" max="8185" width="17.28515625" style="134" customWidth="1"/>
    <col min="8186" max="8186" width="18.85546875" style="134" customWidth="1"/>
    <col min="8187" max="8412" width="9.140625" style="134"/>
    <col min="8413" max="8413" width="51.28515625" style="134" customWidth="1"/>
    <col min="8414" max="8414" width="18.5703125" style="134" customWidth="1"/>
    <col min="8415" max="8415" width="16.7109375" style="134" customWidth="1"/>
    <col min="8416" max="8416" width="15.85546875" style="134" customWidth="1"/>
    <col min="8417" max="8417" width="17.7109375" style="134" customWidth="1"/>
    <col min="8418" max="8418" width="20.28515625" style="134" customWidth="1"/>
    <col min="8419" max="8419" width="17.7109375" style="134" customWidth="1"/>
    <col min="8420" max="8420" width="18.85546875" style="134" customWidth="1"/>
    <col min="8421" max="8421" width="17" style="134" customWidth="1"/>
    <col min="8422" max="8422" width="16.7109375" style="134" customWidth="1"/>
    <col min="8423" max="8423" width="16" style="134" customWidth="1"/>
    <col min="8424" max="8424" width="15.85546875" style="134" customWidth="1"/>
    <col min="8425" max="8425" width="16.28515625" style="134" customWidth="1"/>
    <col min="8426" max="8426" width="15.85546875" style="134" customWidth="1"/>
    <col min="8427" max="8427" width="16.140625" style="134" customWidth="1"/>
    <col min="8428" max="8428" width="18.28515625" style="134" customWidth="1"/>
    <col min="8429" max="8429" width="15.42578125" style="134" customWidth="1"/>
    <col min="8430" max="8430" width="15" style="134" customWidth="1"/>
    <col min="8431" max="8432" width="15.85546875" style="134" customWidth="1"/>
    <col min="8433" max="8433" width="15.28515625" style="134" customWidth="1"/>
    <col min="8434" max="8434" width="16" style="134" customWidth="1"/>
    <col min="8435" max="8435" width="15.85546875" style="134" customWidth="1"/>
    <col min="8436" max="8436" width="16.140625" style="134" customWidth="1"/>
    <col min="8437" max="8437" width="15.7109375" style="134" customWidth="1"/>
    <col min="8438" max="8438" width="16.5703125" style="134" customWidth="1"/>
    <col min="8439" max="8439" width="15.5703125" style="134" customWidth="1"/>
    <col min="8440" max="8440" width="14.5703125" style="134" customWidth="1"/>
    <col min="8441" max="8441" width="17.28515625" style="134" customWidth="1"/>
    <col min="8442" max="8442" width="18.85546875" style="134" customWidth="1"/>
    <col min="8443" max="8668" width="9.140625" style="134"/>
    <col min="8669" max="8669" width="51.28515625" style="134" customWidth="1"/>
    <col min="8670" max="8670" width="18.5703125" style="134" customWidth="1"/>
    <col min="8671" max="8671" width="16.7109375" style="134" customWidth="1"/>
    <col min="8672" max="8672" width="15.85546875" style="134" customWidth="1"/>
    <col min="8673" max="8673" width="17.7109375" style="134" customWidth="1"/>
    <col min="8674" max="8674" width="20.28515625" style="134" customWidth="1"/>
    <col min="8675" max="8675" width="17.7109375" style="134" customWidth="1"/>
    <col min="8676" max="8676" width="18.85546875" style="134" customWidth="1"/>
    <col min="8677" max="8677" width="17" style="134" customWidth="1"/>
    <col min="8678" max="8678" width="16.7109375" style="134" customWidth="1"/>
    <col min="8679" max="8679" width="16" style="134" customWidth="1"/>
    <col min="8680" max="8680" width="15.85546875" style="134" customWidth="1"/>
    <col min="8681" max="8681" width="16.28515625" style="134" customWidth="1"/>
    <col min="8682" max="8682" width="15.85546875" style="134" customWidth="1"/>
    <col min="8683" max="8683" width="16.140625" style="134" customWidth="1"/>
    <col min="8684" max="8684" width="18.28515625" style="134" customWidth="1"/>
    <col min="8685" max="8685" width="15.42578125" style="134" customWidth="1"/>
    <col min="8686" max="8686" width="15" style="134" customWidth="1"/>
    <col min="8687" max="8688" width="15.85546875" style="134" customWidth="1"/>
    <col min="8689" max="8689" width="15.28515625" style="134" customWidth="1"/>
    <col min="8690" max="8690" width="16" style="134" customWidth="1"/>
    <col min="8691" max="8691" width="15.85546875" style="134" customWidth="1"/>
    <col min="8692" max="8692" width="16.140625" style="134" customWidth="1"/>
    <col min="8693" max="8693" width="15.7109375" style="134" customWidth="1"/>
    <col min="8694" max="8694" width="16.5703125" style="134" customWidth="1"/>
    <col min="8695" max="8695" width="15.5703125" style="134" customWidth="1"/>
    <col min="8696" max="8696" width="14.5703125" style="134" customWidth="1"/>
    <col min="8697" max="8697" width="17.28515625" style="134" customWidth="1"/>
    <col min="8698" max="8698" width="18.85546875" style="134" customWidth="1"/>
    <col min="8699" max="8924" width="9.140625" style="134"/>
    <col min="8925" max="8925" width="51.28515625" style="134" customWidth="1"/>
    <col min="8926" max="8926" width="18.5703125" style="134" customWidth="1"/>
    <col min="8927" max="8927" width="16.7109375" style="134" customWidth="1"/>
    <col min="8928" max="8928" width="15.85546875" style="134" customWidth="1"/>
    <col min="8929" max="8929" width="17.7109375" style="134" customWidth="1"/>
    <col min="8930" max="8930" width="20.28515625" style="134" customWidth="1"/>
    <col min="8931" max="8931" width="17.7109375" style="134" customWidth="1"/>
    <col min="8932" max="8932" width="18.85546875" style="134" customWidth="1"/>
    <col min="8933" max="8933" width="17" style="134" customWidth="1"/>
    <col min="8934" max="8934" width="16.7109375" style="134" customWidth="1"/>
    <col min="8935" max="8935" width="16" style="134" customWidth="1"/>
    <col min="8936" max="8936" width="15.85546875" style="134" customWidth="1"/>
    <col min="8937" max="8937" width="16.28515625" style="134" customWidth="1"/>
    <col min="8938" max="8938" width="15.85546875" style="134" customWidth="1"/>
    <col min="8939" max="8939" width="16.140625" style="134" customWidth="1"/>
    <col min="8940" max="8940" width="18.28515625" style="134" customWidth="1"/>
    <col min="8941" max="8941" width="15.42578125" style="134" customWidth="1"/>
    <col min="8942" max="8942" width="15" style="134" customWidth="1"/>
    <col min="8943" max="8944" width="15.85546875" style="134" customWidth="1"/>
    <col min="8945" max="8945" width="15.28515625" style="134" customWidth="1"/>
    <col min="8946" max="8946" width="16" style="134" customWidth="1"/>
    <col min="8947" max="8947" width="15.85546875" style="134" customWidth="1"/>
    <col min="8948" max="8948" width="16.140625" style="134" customWidth="1"/>
    <col min="8949" max="8949" width="15.7109375" style="134" customWidth="1"/>
    <col min="8950" max="8950" width="16.5703125" style="134" customWidth="1"/>
    <col min="8951" max="8951" width="15.5703125" style="134" customWidth="1"/>
    <col min="8952" max="8952" width="14.5703125" style="134" customWidth="1"/>
    <col min="8953" max="8953" width="17.28515625" style="134" customWidth="1"/>
    <col min="8954" max="8954" width="18.85546875" style="134" customWidth="1"/>
    <col min="8955" max="9180" width="9.140625" style="134"/>
    <col min="9181" max="9181" width="51.28515625" style="134" customWidth="1"/>
    <col min="9182" max="9182" width="18.5703125" style="134" customWidth="1"/>
    <col min="9183" max="9183" width="16.7109375" style="134" customWidth="1"/>
    <col min="9184" max="9184" width="15.85546875" style="134" customWidth="1"/>
    <col min="9185" max="9185" width="17.7109375" style="134" customWidth="1"/>
    <col min="9186" max="9186" width="20.28515625" style="134" customWidth="1"/>
    <col min="9187" max="9187" width="17.7109375" style="134" customWidth="1"/>
    <col min="9188" max="9188" width="18.85546875" style="134" customWidth="1"/>
    <col min="9189" max="9189" width="17" style="134" customWidth="1"/>
    <col min="9190" max="9190" width="16.7109375" style="134" customWidth="1"/>
    <col min="9191" max="9191" width="16" style="134" customWidth="1"/>
    <col min="9192" max="9192" width="15.85546875" style="134" customWidth="1"/>
    <col min="9193" max="9193" width="16.28515625" style="134" customWidth="1"/>
    <col min="9194" max="9194" width="15.85546875" style="134" customWidth="1"/>
    <col min="9195" max="9195" width="16.140625" style="134" customWidth="1"/>
    <col min="9196" max="9196" width="18.28515625" style="134" customWidth="1"/>
    <col min="9197" max="9197" width="15.42578125" style="134" customWidth="1"/>
    <col min="9198" max="9198" width="15" style="134" customWidth="1"/>
    <col min="9199" max="9200" width="15.85546875" style="134" customWidth="1"/>
    <col min="9201" max="9201" width="15.28515625" style="134" customWidth="1"/>
    <col min="9202" max="9202" width="16" style="134" customWidth="1"/>
    <col min="9203" max="9203" width="15.85546875" style="134" customWidth="1"/>
    <col min="9204" max="9204" width="16.140625" style="134" customWidth="1"/>
    <col min="9205" max="9205" width="15.7109375" style="134" customWidth="1"/>
    <col min="9206" max="9206" width="16.5703125" style="134" customWidth="1"/>
    <col min="9207" max="9207" width="15.5703125" style="134" customWidth="1"/>
    <col min="9208" max="9208" width="14.5703125" style="134" customWidth="1"/>
    <col min="9209" max="9209" width="17.28515625" style="134" customWidth="1"/>
    <col min="9210" max="9210" width="18.85546875" style="134" customWidth="1"/>
    <col min="9211" max="9436" width="9.140625" style="134"/>
    <col min="9437" max="9437" width="51.28515625" style="134" customWidth="1"/>
    <col min="9438" max="9438" width="18.5703125" style="134" customWidth="1"/>
    <col min="9439" max="9439" width="16.7109375" style="134" customWidth="1"/>
    <col min="9440" max="9440" width="15.85546875" style="134" customWidth="1"/>
    <col min="9441" max="9441" width="17.7109375" style="134" customWidth="1"/>
    <col min="9442" max="9442" width="20.28515625" style="134" customWidth="1"/>
    <col min="9443" max="9443" width="17.7109375" style="134" customWidth="1"/>
    <col min="9444" max="9444" width="18.85546875" style="134" customWidth="1"/>
    <col min="9445" max="9445" width="17" style="134" customWidth="1"/>
    <col min="9446" max="9446" width="16.7109375" style="134" customWidth="1"/>
    <col min="9447" max="9447" width="16" style="134" customWidth="1"/>
    <col min="9448" max="9448" width="15.85546875" style="134" customWidth="1"/>
    <col min="9449" max="9449" width="16.28515625" style="134" customWidth="1"/>
    <col min="9450" max="9450" width="15.85546875" style="134" customWidth="1"/>
    <col min="9451" max="9451" width="16.140625" style="134" customWidth="1"/>
    <col min="9452" max="9452" width="18.28515625" style="134" customWidth="1"/>
    <col min="9453" max="9453" width="15.42578125" style="134" customWidth="1"/>
    <col min="9454" max="9454" width="15" style="134" customWidth="1"/>
    <col min="9455" max="9456" width="15.85546875" style="134" customWidth="1"/>
    <col min="9457" max="9457" width="15.28515625" style="134" customWidth="1"/>
    <col min="9458" max="9458" width="16" style="134" customWidth="1"/>
    <col min="9459" max="9459" width="15.85546875" style="134" customWidth="1"/>
    <col min="9460" max="9460" width="16.140625" style="134" customWidth="1"/>
    <col min="9461" max="9461" width="15.7109375" style="134" customWidth="1"/>
    <col min="9462" max="9462" width="16.5703125" style="134" customWidth="1"/>
    <col min="9463" max="9463" width="15.5703125" style="134" customWidth="1"/>
    <col min="9464" max="9464" width="14.5703125" style="134" customWidth="1"/>
    <col min="9465" max="9465" width="17.28515625" style="134" customWidth="1"/>
    <col min="9466" max="9466" width="18.85546875" style="134" customWidth="1"/>
    <col min="9467" max="9692" width="9.140625" style="134"/>
    <col min="9693" max="9693" width="51.28515625" style="134" customWidth="1"/>
    <col min="9694" max="9694" width="18.5703125" style="134" customWidth="1"/>
    <col min="9695" max="9695" width="16.7109375" style="134" customWidth="1"/>
    <col min="9696" max="9696" width="15.85546875" style="134" customWidth="1"/>
    <col min="9697" max="9697" width="17.7109375" style="134" customWidth="1"/>
    <col min="9698" max="9698" width="20.28515625" style="134" customWidth="1"/>
    <col min="9699" max="9699" width="17.7109375" style="134" customWidth="1"/>
    <col min="9700" max="9700" width="18.85546875" style="134" customWidth="1"/>
    <col min="9701" max="9701" width="17" style="134" customWidth="1"/>
    <col min="9702" max="9702" width="16.7109375" style="134" customWidth="1"/>
    <col min="9703" max="9703" width="16" style="134" customWidth="1"/>
    <col min="9704" max="9704" width="15.85546875" style="134" customWidth="1"/>
    <col min="9705" max="9705" width="16.28515625" style="134" customWidth="1"/>
    <col min="9706" max="9706" width="15.85546875" style="134" customWidth="1"/>
    <col min="9707" max="9707" width="16.140625" style="134" customWidth="1"/>
    <col min="9708" max="9708" width="18.28515625" style="134" customWidth="1"/>
    <col min="9709" max="9709" width="15.42578125" style="134" customWidth="1"/>
    <col min="9710" max="9710" width="15" style="134" customWidth="1"/>
    <col min="9711" max="9712" width="15.85546875" style="134" customWidth="1"/>
    <col min="9713" max="9713" width="15.28515625" style="134" customWidth="1"/>
    <col min="9714" max="9714" width="16" style="134" customWidth="1"/>
    <col min="9715" max="9715" width="15.85546875" style="134" customWidth="1"/>
    <col min="9716" max="9716" width="16.140625" style="134" customWidth="1"/>
    <col min="9717" max="9717" width="15.7109375" style="134" customWidth="1"/>
    <col min="9718" max="9718" width="16.5703125" style="134" customWidth="1"/>
    <col min="9719" max="9719" width="15.5703125" style="134" customWidth="1"/>
    <col min="9720" max="9720" width="14.5703125" style="134" customWidth="1"/>
    <col min="9721" max="9721" width="17.28515625" style="134" customWidth="1"/>
    <col min="9722" max="9722" width="18.85546875" style="134" customWidth="1"/>
    <col min="9723" max="9948" width="9.140625" style="134"/>
    <col min="9949" max="9949" width="51.28515625" style="134" customWidth="1"/>
    <col min="9950" max="9950" width="18.5703125" style="134" customWidth="1"/>
    <col min="9951" max="9951" width="16.7109375" style="134" customWidth="1"/>
    <col min="9952" max="9952" width="15.85546875" style="134" customWidth="1"/>
    <col min="9953" max="9953" width="17.7109375" style="134" customWidth="1"/>
    <col min="9954" max="9954" width="20.28515625" style="134" customWidth="1"/>
    <col min="9955" max="9955" width="17.7109375" style="134" customWidth="1"/>
    <col min="9956" max="9956" width="18.85546875" style="134" customWidth="1"/>
    <col min="9957" max="9957" width="17" style="134" customWidth="1"/>
    <col min="9958" max="9958" width="16.7109375" style="134" customWidth="1"/>
    <col min="9959" max="9959" width="16" style="134" customWidth="1"/>
    <col min="9960" max="9960" width="15.85546875" style="134" customWidth="1"/>
    <col min="9961" max="9961" width="16.28515625" style="134" customWidth="1"/>
    <col min="9962" max="9962" width="15.85546875" style="134" customWidth="1"/>
    <col min="9963" max="9963" width="16.140625" style="134" customWidth="1"/>
    <col min="9964" max="9964" width="18.28515625" style="134" customWidth="1"/>
    <col min="9965" max="9965" width="15.42578125" style="134" customWidth="1"/>
    <col min="9966" max="9966" width="15" style="134" customWidth="1"/>
    <col min="9967" max="9968" width="15.85546875" style="134" customWidth="1"/>
    <col min="9969" max="9969" width="15.28515625" style="134" customWidth="1"/>
    <col min="9970" max="9970" width="16" style="134" customWidth="1"/>
    <col min="9971" max="9971" width="15.85546875" style="134" customWidth="1"/>
    <col min="9972" max="9972" width="16.140625" style="134" customWidth="1"/>
    <col min="9973" max="9973" width="15.7109375" style="134" customWidth="1"/>
    <col min="9974" max="9974" width="16.5703125" style="134" customWidth="1"/>
    <col min="9975" max="9975" width="15.5703125" style="134" customWidth="1"/>
    <col min="9976" max="9976" width="14.5703125" style="134" customWidth="1"/>
    <col min="9977" max="9977" width="17.28515625" style="134" customWidth="1"/>
    <col min="9978" max="9978" width="18.85546875" style="134" customWidth="1"/>
    <col min="9979" max="10204" width="9.140625" style="134"/>
    <col min="10205" max="10205" width="51.28515625" style="134" customWidth="1"/>
    <col min="10206" max="10206" width="18.5703125" style="134" customWidth="1"/>
    <col min="10207" max="10207" width="16.7109375" style="134" customWidth="1"/>
    <col min="10208" max="10208" width="15.85546875" style="134" customWidth="1"/>
    <col min="10209" max="10209" width="17.7109375" style="134" customWidth="1"/>
    <col min="10210" max="10210" width="20.28515625" style="134" customWidth="1"/>
    <col min="10211" max="10211" width="17.7109375" style="134" customWidth="1"/>
    <col min="10212" max="10212" width="18.85546875" style="134" customWidth="1"/>
    <col min="10213" max="10213" width="17" style="134" customWidth="1"/>
    <col min="10214" max="10214" width="16.7109375" style="134" customWidth="1"/>
    <col min="10215" max="10215" width="16" style="134" customWidth="1"/>
    <col min="10216" max="10216" width="15.85546875" style="134" customWidth="1"/>
    <col min="10217" max="10217" width="16.28515625" style="134" customWidth="1"/>
    <col min="10218" max="10218" width="15.85546875" style="134" customWidth="1"/>
    <col min="10219" max="10219" width="16.140625" style="134" customWidth="1"/>
    <col min="10220" max="10220" width="18.28515625" style="134" customWidth="1"/>
    <col min="10221" max="10221" width="15.42578125" style="134" customWidth="1"/>
    <col min="10222" max="10222" width="15" style="134" customWidth="1"/>
    <col min="10223" max="10224" width="15.85546875" style="134" customWidth="1"/>
    <col min="10225" max="10225" width="15.28515625" style="134" customWidth="1"/>
    <col min="10226" max="10226" width="16" style="134" customWidth="1"/>
    <col min="10227" max="10227" width="15.85546875" style="134" customWidth="1"/>
    <col min="10228" max="10228" width="16.140625" style="134" customWidth="1"/>
    <col min="10229" max="10229" width="15.7109375" style="134" customWidth="1"/>
    <col min="10230" max="10230" width="16.5703125" style="134" customWidth="1"/>
    <col min="10231" max="10231" width="15.5703125" style="134" customWidth="1"/>
    <col min="10232" max="10232" width="14.5703125" style="134" customWidth="1"/>
    <col min="10233" max="10233" width="17.28515625" style="134" customWidth="1"/>
    <col min="10234" max="10234" width="18.85546875" style="134" customWidth="1"/>
    <col min="10235" max="10460" width="9.140625" style="134"/>
    <col min="10461" max="10461" width="51.28515625" style="134" customWidth="1"/>
    <col min="10462" max="10462" width="18.5703125" style="134" customWidth="1"/>
    <col min="10463" max="10463" width="16.7109375" style="134" customWidth="1"/>
    <col min="10464" max="10464" width="15.85546875" style="134" customWidth="1"/>
    <col min="10465" max="10465" width="17.7109375" style="134" customWidth="1"/>
    <col min="10466" max="10466" width="20.28515625" style="134" customWidth="1"/>
    <col min="10467" max="10467" width="17.7109375" style="134" customWidth="1"/>
    <col min="10468" max="10468" width="18.85546875" style="134" customWidth="1"/>
    <col min="10469" max="10469" width="17" style="134" customWidth="1"/>
    <col min="10470" max="10470" width="16.7109375" style="134" customWidth="1"/>
    <col min="10471" max="10471" width="16" style="134" customWidth="1"/>
    <col min="10472" max="10472" width="15.85546875" style="134" customWidth="1"/>
    <col min="10473" max="10473" width="16.28515625" style="134" customWidth="1"/>
    <col min="10474" max="10474" width="15.85546875" style="134" customWidth="1"/>
    <col min="10475" max="10475" width="16.140625" style="134" customWidth="1"/>
    <col min="10476" max="10476" width="18.28515625" style="134" customWidth="1"/>
    <col min="10477" max="10477" width="15.42578125" style="134" customWidth="1"/>
    <col min="10478" max="10478" width="15" style="134" customWidth="1"/>
    <col min="10479" max="10480" width="15.85546875" style="134" customWidth="1"/>
    <col min="10481" max="10481" width="15.28515625" style="134" customWidth="1"/>
    <col min="10482" max="10482" width="16" style="134" customWidth="1"/>
    <col min="10483" max="10483" width="15.85546875" style="134" customWidth="1"/>
    <col min="10484" max="10484" width="16.140625" style="134" customWidth="1"/>
    <col min="10485" max="10485" width="15.7109375" style="134" customWidth="1"/>
    <col min="10486" max="10486" width="16.5703125" style="134" customWidth="1"/>
    <col min="10487" max="10487" width="15.5703125" style="134" customWidth="1"/>
    <col min="10488" max="10488" width="14.5703125" style="134" customWidth="1"/>
    <col min="10489" max="10489" width="17.28515625" style="134" customWidth="1"/>
    <col min="10490" max="10490" width="18.85546875" style="134" customWidth="1"/>
    <col min="10491" max="10716" width="9.140625" style="134"/>
    <col min="10717" max="10717" width="51.28515625" style="134" customWidth="1"/>
    <col min="10718" max="10718" width="18.5703125" style="134" customWidth="1"/>
    <col min="10719" max="10719" width="16.7109375" style="134" customWidth="1"/>
    <col min="10720" max="10720" width="15.85546875" style="134" customWidth="1"/>
    <col min="10721" max="10721" width="17.7109375" style="134" customWidth="1"/>
    <col min="10722" max="10722" width="20.28515625" style="134" customWidth="1"/>
    <col min="10723" max="10723" width="17.7109375" style="134" customWidth="1"/>
    <col min="10724" max="10724" width="18.85546875" style="134" customWidth="1"/>
    <col min="10725" max="10725" width="17" style="134" customWidth="1"/>
    <col min="10726" max="10726" width="16.7109375" style="134" customWidth="1"/>
    <col min="10727" max="10727" width="16" style="134" customWidth="1"/>
    <col min="10728" max="10728" width="15.85546875" style="134" customWidth="1"/>
    <col min="10729" max="10729" width="16.28515625" style="134" customWidth="1"/>
    <col min="10730" max="10730" width="15.85546875" style="134" customWidth="1"/>
    <col min="10731" max="10731" width="16.140625" style="134" customWidth="1"/>
    <col min="10732" max="10732" width="18.28515625" style="134" customWidth="1"/>
    <col min="10733" max="10733" width="15.42578125" style="134" customWidth="1"/>
    <col min="10734" max="10734" width="15" style="134" customWidth="1"/>
    <col min="10735" max="10736" width="15.85546875" style="134" customWidth="1"/>
    <col min="10737" max="10737" width="15.28515625" style="134" customWidth="1"/>
    <col min="10738" max="10738" width="16" style="134" customWidth="1"/>
    <col min="10739" max="10739" width="15.85546875" style="134" customWidth="1"/>
    <col min="10740" max="10740" width="16.140625" style="134" customWidth="1"/>
    <col min="10741" max="10741" width="15.7109375" style="134" customWidth="1"/>
    <col min="10742" max="10742" width="16.5703125" style="134" customWidth="1"/>
    <col min="10743" max="10743" width="15.5703125" style="134" customWidth="1"/>
    <col min="10744" max="10744" width="14.5703125" style="134" customWidth="1"/>
    <col min="10745" max="10745" width="17.28515625" style="134" customWidth="1"/>
    <col min="10746" max="10746" width="18.85546875" style="134" customWidth="1"/>
    <col min="10747" max="10972" width="9.140625" style="134"/>
    <col min="10973" max="10973" width="51.28515625" style="134" customWidth="1"/>
    <col min="10974" max="10974" width="18.5703125" style="134" customWidth="1"/>
    <col min="10975" max="10975" width="16.7109375" style="134" customWidth="1"/>
    <col min="10976" max="10976" width="15.85546875" style="134" customWidth="1"/>
    <col min="10977" max="10977" width="17.7109375" style="134" customWidth="1"/>
    <col min="10978" max="10978" width="20.28515625" style="134" customWidth="1"/>
    <col min="10979" max="10979" width="17.7109375" style="134" customWidth="1"/>
    <col min="10980" max="10980" width="18.85546875" style="134" customWidth="1"/>
    <col min="10981" max="10981" width="17" style="134" customWidth="1"/>
    <col min="10982" max="10982" width="16.7109375" style="134" customWidth="1"/>
    <col min="10983" max="10983" width="16" style="134" customWidth="1"/>
    <col min="10984" max="10984" width="15.85546875" style="134" customWidth="1"/>
    <col min="10985" max="10985" width="16.28515625" style="134" customWidth="1"/>
    <col min="10986" max="10986" width="15.85546875" style="134" customWidth="1"/>
    <col min="10987" max="10987" width="16.140625" style="134" customWidth="1"/>
    <col min="10988" max="10988" width="18.28515625" style="134" customWidth="1"/>
    <col min="10989" max="10989" width="15.42578125" style="134" customWidth="1"/>
    <col min="10990" max="10990" width="15" style="134" customWidth="1"/>
    <col min="10991" max="10992" width="15.85546875" style="134" customWidth="1"/>
    <col min="10993" max="10993" width="15.28515625" style="134" customWidth="1"/>
    <col min="10994" max="10994" width="16" style="134" customWidth="1"/>
    <col min="10995" max="10995" width="15.85546875" style="134" customWidth="1"/>
    <col min="10996" max="10996" width="16.140625" style="134" customWidth="1"/>
    <col min="10997" max="10997" width="15.7109375" style="134" customWidth="1"/>
    <col min="10998" max="10998" width="16.5703125" style="134" customWidth="1"/>
    <col min="10999" max="10999" width="15.5703125" style="134" customWidth="1"/>
    <col min="11000" max="11000" width="14.5703125" style="134" customWidth="1"/>
    <col min="11001" max="11001" width="17.28515625" style="134" customWidth="1"/>
    <col min="11002" max="11002" width="18.85546875" style="134" customWidth="1"/>
    <col min="11003" max="11228" width="9.140625" style="134"/>
    <col min="11229" max="11229" width="51.28515625" style="134" customWidth="1"/>
    <col min="11230" max="11230" width="18.5703125" style="134" customWidth="1"/>
    <col min="11231" max="11231" width="16.7109375" style="134" customWidth="1"/>
    <col min="11232" max="11232" width="15.85546875" style="134" customWidth="1"/>
    <col min="11233" max="11233" width="17.7109375" style="134" customWidth="1"/>
    <col min="11234" max="11234" width="20.28515625" style="134" customWidth="1"/>
    <col min="11235" max="11235" width="17.7109375" style="134" customWidth="1"/>
    <col min="11236" max="11236" width="18.85546875" style="134" customWidth="1"/>
    <col min="11237" max="11237" width="17" style="134" customWidth="1"/>
    <col min="11238" max="11238" width="16.7109375" style="134" customWidth="1"/>
    <col min="11239" max="11239" width="16" style="134" customWidth="1"/>
    <col min="11240" max="11240" width="15.85546875" style="134" customWidth="1"/>
    <col min="11241" max="11241" width="16.28515625" style="134" customWidth="1"/>
    <col min="11242" max="11242" width="15.85546875" style="134" customWidth="1"/>
    <col min="11243" max="11243" width="16.140625" style="134" customWidth="1"/>
    <col min="11244" max="11244" width="18.28515625" style="134" customWidth="1"/>
    <col min="11245" max="11245" width="15.42578125" style="134" customWidth="1"/>
    <col min="11246" max="11246" width="15" style="134" customWidth="1"/>
    <col min="11247" max="11248" width="15.85546875" style="134" customWidth="1"/>
    <col min="11249" max="11249" width="15.28515625" style="134" customWidth="1"/>
    <col min="11250" max="11250" width="16" style="134" customWidth="1"/>
    <col min="11251" max="11251" width="15.85546875" style="134" customWidth="1"/>
    <col min="11252" max="11252" width="16.140625" style="134" customWidth="1"/>
    <col min="11253" max="11253" width="15.7109375" style="134" customWidth="1"/>
    <col min="11254" max="11254" width="16.5703125" style="134" customWidth="1"/>
    <col min="11255" max="11255" width="15.5703125" style="134" customWidth="1"/>
    <col min="11256" max="11256" width="14.5703125" style="134" customWidth="1"/>
    <col min="11257" max="11257" width="17.28515625" style="134" customWidth="1"/>
    <col min="11258" max="11258" width="18.85546875" style="134" customWidth="1"/>
    <col min="11259" max="11484" width="9.140625" style="134"/>
    <col min="11485" max="11485" width="51.28515625" style="134" customWidth="1"/>
    <col min="11486" max="11486" width="18.5703125" style="134" customWidth="1"/>
    <col min="11487" max="11487" width="16.7109375" style="134" customWidth="1"/>
    <col min="11488" max="11488" width="15.85546875" style="134" customWidth="1"/>
    <col min="11489" max="11489" width="17.7109375" style="134" customWidth="1"/>
    <col min="11490" max="11490" width="20.28515625" style="134" customWidth="1"/>
    <col min="11491" max="11491" width="17.7109375" style="134" customWidth="1"/>
    <col min="11492" max="11492" width="18.85546875" style="134" customWidth="1"/>
    <col min="11493" max="11493" width="17" style="134" customWidth="1"/>
    <col min="11494" max="11494" width="16.7109375" style="134" customWidth="1"/>
    <col min="11495" max="11495" width="16" style="134" customWidth="1"/>
    <col min="11496" max="11496" width="15.85546875" style="134" customWidth="1"/>
    <col min="11497" max="11497" width="16.28515625" style="134" customWidth="1"/>
    <col min="11498" max="11498" width="15.85546875" style="134" customWidth="1"/>
    <col min="11499" max="11499" width="16.140625" style="134" customWidth="1"/>
    <col min="11500" max="11500" width="18.28515625" style="134" customWidth="1"/>
    <col min="11501" max="11501" width="15.42578125" style="134" customWidth="1"/>
    <col min="11502" max="11502" width="15" style="134" customWidth="1"/>
    <col min="11503" max="11504" width="15.85546875" style="134" customWidth="1"/>
    <col min="11505" max="11505" width="15.28515625" style="134" customWidth="1"/>
    <col min="11506" max="11506" width="16" style="134" customWidth="1"/>
    <col min="11507" max="11507" width="15.85546875" style="134" customWidth="1"/>
    <col min="11508" max="11508" width="16.140625" style="134" customWidth="1"/>
    <col min="11509" max="11509" width="15.7109375" style="134" customWidth="1"/>
    <col min="11510" max="11510" width="16.5703125" style="134" customWidth="1"/>
    <col min="11511" max="11511" width="15.5703125" style="134" customWidth="1"/>
    <col min="11512" max="11512" width="14.5703125" style="134" customWidth="1"/>
    <col min="11513" max="11513" width="17.28515625" style="134" customWidth="1"/>
    <col min="11514" max="11514" width="18.85546875" style="134" customWidth="1"/>
    <col min="11515" max="11740" width="9.140625" style="134"/>
    <col min="11741" max="11741" width="51.28515625" style="134" customWidth="1"/>
    <col min="11742" max="11742" width="18.5703125" style="134" customWidth="1"/>
    <col min="11743" max="11743" width="16.7109375" style="134" customWidth="1"/>
    <col min="11744" max="11744" width="15.85546875" style="134" customWidth="1"/>
    <col min="11745" max="11745" width="17.7109375" style="134" customWidth="1"/>
    <col min="11746" max="11746" width="20.28515625" style="134" customWidth="1"/>
    <col min="11747" max="11747" width="17.7109375" style="134" customWidth="1"/>
    <col min="11748" max="11748" width="18.85546875" style="134" customWidth="1"/>
    <col min="11749" max="11749" width="17" style="134" customWidth="1"/>
    <col min="11750" max="11750" width="16.7109375" style="134" customWidth="1"/>
    <col min="11751" max="11751" width="16" style="134" customWidth="1"/>
    <col min="11752" max="11752" width="15.85546875" style="134" customWidth="1"/>
    <col min="11753" max="11753" width="16.28515625" style="134" customWidth="1"/>
    <col min="11754" max="11754" width="15.85546875" style="134" customWidth="1"/>
    <col min="11755" max="11755" width="16.140625" style="134" customWidth="1"/>
    <col min="11756" max="11756" width="18.28515625" style="134" customWidth="1"/>
    <col min="11757" max="11757" width="15.42578125" style="134" customWidth="1"/>
    <col min="11758" max="11758" width="15" style="134" customWidth="1"/>
    <col min="11759" max="11760" width="15.85546875" style="134" customWidth="1"/>
    <col min="11761" max="11761" width="15.28515625" style="134" customWidth="1"/>
    <col min="11762" max="11762" width="16" style="134" customWidth="1"/>
    <col min="11763" max="11763" width="15.85546875" style="134" customWidth="1"/>
    <col min="11764" max="11764" width="16.140625" style="134" customWidth="1"/>
    <col min="11765" max="11765" width="15.7109375" style="134" customWidth="1"/>
    <col min="11766" max="11766" width="16.5703125" style="134" customWidth="1"/>
    <col min="11767" max="11767" width="15.5703125" style="134" customWidth="1"/>
    <col min="11768" max="11768" width="14.5703125" style="134" customWidth="1"/>
    <col min="11769" max="11769" width="17.28515625" style="134" customWidth="1"/>
    <col min="11770" max="11770" width="18.85546875" style="134" customWidth="1"/>
    <col min="11771" max="11996" width="9.140625" style="134"/>
    <col min="11997" max="11997" width="51.28515625" style="134" customWidth="1"/>
    <col min="11998" max="11998" width="18.5703125" style="134" customWidth="1"/>
    <col min="11999" max="11999" width="16.7109375" style="134" customWidth="1"/>
    <col min="12000" max="12000" width="15.85546875" style="134" customWidth="1"/>
    <col min="12001" max="12001" width="17.7109375" style="134" customWidth="1"/>
    <col min="12002" max="12002" width="20.28515625" style="134" customWidth="1"/>
    <col min="12003" max="12003" width="17.7109375" style="134" customWidth="1"/>
    <col min="12004" max="12004" width="18.85546875" style="134" customWidth="1"/>
    <col min="12005" max="12005" width="17" style="134" customWidth="1"/>
    <col min="12006" max="12006" width="16.7109375" style="134" customWidth="1"/>
    <col min="12007" max="12007" width="16" style="134" customWidth="1"/>
    <col min="12008" max="12008" width="15.85546875" style="134" customWidth="1"/>
    <col min="12009" max="12009" width="16.28515625" style="134" customWidth="1"/>
    <col min="12010" max="12010" width="15.85546875" style="134" customWidth="1"/>
    <col min="12011" max="12011" width="16.140625" style="134" customWidth="1"/>
    <col min="12012" max="12012" width="18.28515625" style="134" customWidth="1"/>
    <col min="12013" max="12013" width="15.42578125" style="134" customWidth="1"/>
    <col min="12014" max="12014" width="15" style="134" customWidth="1"/>
    <col min="12015" max="12016" width="15.85546875" style="134" customWidth="1"/>
    <col min="12017" max="12017" width="15.28515625" style="134" customWidth="1"/>
    <col min="12018" max="12018" width="16" style="134" customWidth="1"/>
    <col min="12019" max="12019" width="15.85546875" style="134" customWidth="1"/>
    <col min="12020" max="12020" width="16.140625" style="134" customWidth="1"/>
    <col min="12021" max="12021" width="15.7109375" style="134" customWidth="1"/>
    <col min="12022" max="12022" width="16.5703125" style="134" customWidth="1"/>
    <col min="12023" max="12023" width="15.5703125" style="134" customWidth="1"/>
    <col min="12024" max="12024" width="14.5703125" style="134" customWidth="1"/>
    <col min="12025" max="12025" width="17.28515625" style="134" customWidth="1"/>
    <col min="12026" max="12026" width="18.85546875" style="134" customWidth="1"/>
    <col min="12027" max="12252" width="9.140625" style="134"/>
    <col min="12253" max="12253" width="51.28515625" style="134" customWidth="1"/>
    <col min="12254" max="12254" width="18.5703125" style="134" customWidth="1"/>
    <col min="12255" max="12255" width="16.7109375" style="134" customWidth="1"/>
    <col min="12256" max="12256" width="15.85546875" style="134" customWidth="1"/>
    <col min="12257" max="12257" width="17.7109375" style="134" customWidth="1"/>
    <col min="12258" max="12258" width="20.28515625" style="134" customWidth="1"/>
    <col min="12259" max="12259" width="17.7109375" style="134" customWidth="1"/>
    <col min="12260" max="12260" width="18.85546875" style="134" customWidth="1"/>
    <col min="12261" max="12261" width="17" style="134" customWidth="1"/>
    <col min="12262" max="12262" width="16.7109375" style="134" customWidth="1"/>
    <col min="12263" max="12263" width="16" style="134" customWidth="1"/>
    <col min="12264" max="12264" width="15.85546875" style="134" customWidth="1"/>
    <col min="12265" max="12265" width="16.28515625" style="134" customWidth="1"/>
    <col min="12266" max="12266" width="15.85546875" style="134" customWidth="1"/>
    <col min="12267" max="12267" width="16.140625" style="134" customWidth="1"/>
    <col min="12268" max="12268" width="18.28515625" style="134" customWidth="1"/>
    <col min="12269" max="12269" width="15.42578125" style="134" customWidth="1"/>
    <col min="12270" max="12270" width="15" style="134" customWidth="1"/>
    <col min="12271" max="12272" width="15.85546875" style="134" customWidth="1"/>
    <col min="12273" max="12273" width="15.28515625" style="134" customWidth="1"/>
    <col min="12274" max="12274" width="16" style="134" customWidth="1"/>
    <col min="12275" max="12275" width="15.85546875" style="134" customWidth="1"/>
    <col min="12276" max="12276" width="16.140625" style="134" customWidth="1"/>
    <col min="12277" max="12277" width="15.7109375" style="134" customWidth="1"/>
    <col min="12278" max="12278" width="16.5703125" style="134" customWidth="1"/>
    <col min="12279" max="12279" width="15.5703125" style="134" customWidth="1"/>
    <col min="12280" max="12280" width="14.5703125" style="134" customWidth="1"/>
    <col min="12281" max="12281" width="17.28515625" style="134" customWidth="1"/>
    <col min="12282" max="12282" width="18.85546875" style="134" customWidth="1"/>
    <col min="12283" max="12508" width="9.140625" style="134"/>
    <col min="12509" max="12509" width="51.28515625" style="134" customWidth="1"/>
    <col min="12510" max="12510" width="18.5703125" style="134" customWidth="1"/>
    <col min="12511" max="12511" width="16.7109375" style="134" customWidth="1"/>
    <col min="12512" max="12512" width="15.85546875" style="134" customWidth="1"/>
    <col min="12513" max="12513" width="17.7109375" style="134" customWidth="1"/>
    <col min="12514" max="12514" width="20.28515625" style="134" customWidth="1"/>
    <col min="12515" max="12515" width="17.7109375" style="134" customWidth="1"/>
    <col min="12516" max="12516" width="18.85546875" style="134" customWidth="1"/>
    <col min="12517" max="12517" width="17" style="134" customWidth="1"/>
    <col min="12518" max="12518" width="16.7109375" style="134" customWidth="1"/>
    <col min="12519" max="12519" width="16" style="134" customWidth="1"/>
    <col min="12520" max="12520" width="15.85546875" style="134" customWidth="1"/>
    <col min="12521" max="12521" width="16.28515625" style="134" customWidth="1"/>
    <col min="12522" max="12522" width="15.85546875" style="134" customWidth="1"/>
    <col min="12523" max="12523" width="16.140625" style="134" customWidth="1"/>
    <col min="12524" max="12524" width="18.28515625" style="134" customWidth="1"/>
    <col min="12525" max="12525" width="15.42578125" style="134" customWidth="1"/>
    <col min="12526" max="12526" width="15" style="134" customWidth="1"/>
    <col min="12527" max="12528" width="15.85546875" style="134" customWidth="1"/>
    <col min="12529" max="12529" width="15.28515625" style="134" customWidth="1"/>
    <col min="12530" max="12530" width="16" style="134" customWidth="1"/>
    <col min="12531" max="12531" width="15.85546875" style="134" customWidth="1"/>
    <col min="12532" max="12532" width="16.140625" style="134" customWidth="1"/>
    <col min="12533" max="12533" width="15.7109375" style="134" customWidth="1"/>
    <col min="12534" max="12534" width="16.5703125" style="134" customWidth="1"/>
    <col min="12535" max="12535" width="15.5703125" style="134" customWidth="1"/>
    <col min="12536" max="12536" width="14.5703125" style="134" customWidth="1"/>
    <col min="12537" max="12537" width="17.28515625" style="134" customWidth="1"/>
    <col min="12538" max="12538" width="18.85546875" style="134" customWidth="1"/>
    <col min="12539" max="12764" width="9.140625" style="134"/>
    <col min="12765" max="12765" width="51.28515625" style="134" customWidth="1"/>
    <col min="12766" max="12766" width="18.5703125" style="134" customWidth="1"/>
    <col min="12767" max="12767" width="16.7109375" style="134" customWidth="1"/>
    <col min="12768" max="12768" width="15.85546875" style="134" customWidth="1"/>
    <col min="12769" max="12769" width="17.7109375" style="134" customWidth="1"/>
    <col min="12770" max="12770" width="20.28515625" style="134" customWidth="1"/>
    <col min="12771" max="12771" width="17.7109375" style="134" customWidth="1"/>
    <col min="12772" max="12772" width="18.85546875" style="134" customWidth="1"/>
    <col min="12773" max="12773" width="17" style="134" customWidth="1"/>
    <col min="12774" max="12774" width="16.7109375" style="134" customWidth="1"/>
    <col min="12775" max="12775" width="16" style="134" customWidth="1"/>
    <col min="12776" max="12776" width="15.85546875" style="134" customWidth="1"/>
    <col min="12777" max="12777" width="16.28515625" style="134" customWidth="1"/>
    <col min="12778" max="12778" width="15.85546875" style="134" customWidth="1"/>
    <col min="12779" max="12779" width="16.140625" style="134" customWidth="1"/>
    <col min="12780" max="12780" width="18.28515625" style="134" customWidth="1"/>
    <col min="12781" max="12781" width="15.42578125" style="134" customWidth="1"/>
    <col min="12782" max="12782" width="15" style="134" customWidth="1"/>
    <col min="12783" max="12784" width="15.85546875" style="134" customWidth="1"/>
    <col min="12785" max="12785" width="15.28515625" style="134" customWidth="1"/>
    <col min="12786" max="12786" width="16" style="134" customWidth="1"/>
    <col min="12787" max="12787" width="15.85546875" style="134" customWidth="1"/>
    <col min="12788" max="12788" width="16.140625" style="134" customWidth="1"/>
    <col min="12789" max="12789" width="15.7109375" style="134" customWidth="1"/>
    <col min="12790" max="12790" width="16.5703125" style="134" customWidth="1"/>
    <col min="12791" max="12791" width="15.5703125" style="134" customWidth="1"/>
    <col min="12792" max="12792" width="14.5703125" style="134" customWidth="1"/>
    <col min="12793" max="12793" width="17.28515625" style="134" customWidth="1"/>
    <col min="12794" max="12794" width="18.85546875" style="134" customWidth="1"/>
    <col min="12795" max="13020" width="9.140625" style="134"/>
    <col min="13021" max="13021" width="51.28515625" style="134" customWidth="1"/>
    <col min="13022" max="13022" width="18.5703125" style="134" customWidth="1"/>
    <col min="13023" max="13023" width="16.7109375" style="134" customWidth="1"/>
    <col min="13024" max="13024" width="15.85546875" style="134" customWidth="1"/>
    <col min="13025" max="13025" width="17.7109375" style="134" customWidth="1"/>
    <col min="13026" max="13026" width="20.28515625" style="134" customWidth="1"/>
    <col min="13027" max="13027" width="17.7109375" style="134" customWidth="1"/>
    <col min="13028" max="13028" width="18.85546875" style="134" customWidth="1"/>
    <col min="13029" max="13029" width="17" style="134" customWidth="1"/>
    <col min="13030" max="13030" width="16.7109375" style="134" customWidth="1"/>
    <col min="13031" max="13031" width="16" style="134" customWidth="1"/>
    <col min="13032" max="13032" width="15.85546875" style="134" customWidth="1"/>
    <col min="13033" max="13033" width="16.28515625" style="134" customWidth="1"/>
    <col min="13034" max="13034" width="15.85546875" style="134" customWidth="1"/>
    <col min="13035" max="13035" width="16.140625" style="134" customWidth="1"/>
    <col min="13036" max="13036" width="18.28515625" style="134" customWidth="1"/>
    <col min="13037" max="13037" width="15.42578125" style="134" customWidth="1"/>
    <col min="13038" max="13038" width="15" style="134" customWidth="1"/>
    <col min="13039" max="13040" width="15.85546875" style="134" customWidth="1"/>
    <col min="13041" max="13041" width="15.28515625" style="134" customWidth="1"/>
    <col min="13042" max="13042" width="16" style="134" customWidth="1"/>
    <col min="13043" max="13043" width="15.85546875" style="134" customWidth="1"/>
    <col min="13044" max="13044" width="16.140625" style="134" customWidth="1"/>
    <col min="13045" max="13045" width="15.7109375" style="134" customWidth="1"/>
    <col min="13046" max="13046" width="16.5703125" style="134" customWidth="1"/>
    <col min="13047" max="13047" width="15.5703125" style="134" customWidth="1"/>
    <col min="13048" max="13048" width="14.5703125" style="134" customWidth="1"/>
    <col min="13049" max="13049" width="17.28515625" style="134" customWidth="1"/>
    <col min="13050" max="13050" width="18.85546875" style="134" customWidth="1"/>
    <col min="13051" max="13276" width="9.140625" style="134"/>
    <col min="13277" max="13277" width="51.28515625" style="134" customWidth="1"/>
    <col min="13278" max="13278" width="18.5703125" style="134" customWidth="1"/>
    <col min="13279" max="13279" width="16.7109375" style="134" customWidth="1"/>
    <col min="13280" max="13280" width="15.85546875" style="134" customWidth="1"/>
    <col min="13281" max="13281" width="17.7109375" style="134" customWidth="1"/>
    <col min="13282" max="13282" width="20.28515625" style="134" customWidth="1"/>
    <col min="13283" max="13283" width="17.7109375" style="134" customWidth="1"/>
    <col min="13284" max="13284" width="18.85546875" style="134" customWidth="1"/>
    <col min="13285" max="13285" width="17" style="134" customWidth="1"/>
    <col min="13286" max="13286" width="16.7109375" style="134" customWidth="1"/>
    <col min="13287" max="13287" width="16" style="134" customWidth="1"/>
    <col min="13288" max="13288" width="15.85546875" style="134" customWidth="1"/>
    <col min="13289" max="13289" width="16.28515625" style="134" customWidth="1"/>
    <col min="13290" max="13290" width="15.85546875" style="134" customWidth="1"/>
    <col min="13291" max="13291" width="16.140625" style="134" customWidth="1"/>
    <col min="13292" max="13292" width="18.28515625" style="134" customWidth="1"/>
    <col min="13293" max="13293" width="15.42578125" style="134" customWidth="1"/>
    <col min="13294" max="13294" width="15" style="134" customWidth="1"/>
    <col min="13295" max="13296" width="15.85546875" style="134" customWidth="1"/>
    <col min="13297" max="13297" width="15.28515625" style="134" customWidth="1"/>
    <col min="13298" max="13298" width="16" style="134" customWidth="1"/>
    <col min="13299" max="13299" width="15.85546875" style="134" customWidth="1"/>
    <col min="13300" max="13300" width="16.140625" style="134" customWidth="1"/>
    <col min="13301" max="13301" width="15.7109375" style="134" customWidth="1"/>
    <col min="13302" max="13302" width="16.5703125" style="134" customWidth="1"/>
    <col min="13303" max="13303" width="15.5703125" style="134" customWidth="1"/>
    <col min="13304" max="13304" width="14.5703125" style="134" customWidth="1"/>
    <col min="13305" max="13305" width="17.28515625" style="134" customWidth="1"/>
    <col min="13306" max="13306" width="18.85546875" style="134" customWidth="1"/>
    <col min="13307" max="13532" width="9.140625" style="134"/>
    <col min="13533" max="13533" width="51.28515625" style="134" customWidth="1"/>
    <col min="13534" max="13534" width="18.5703125" style="134" customWidth="1"/>
    <col min="13535" max="13535" width="16.7109375" style="134" customWidth="1"/>
    <col min="13536" max="13536" width="15.85546875" style="134" customWidth="1"/>
    <col min="13537" max="13537" width="17.7109375" style="134" customWidth="1"/>
    <col min="13538" max="13538" width="20.28515625" style="134" customWidth="1"/>
    <col min="13539" max="13539" width="17.7109375" style="134" customWidth="1"/>
    <col min="13540" max="13540" width="18.85546875" style="134" customWidth="1"/>
    <col min="13541" max="13541" width="17" style="134" customWidth="1"/>
    <col min="13542" max="13542" width="16.7109375" style="134" customWidth="1"/>
    <col min="13543" max="13543" width="16" style="134" customWidth="1"/>
    <col min="13544" max="13544" width="15.85546875" style="134" customWidth="1"/>
    <col min="13545" max="13545" width="16.28515625" style="134" customWidth="1"/>
    <col min="13546" max="13546" width="15.85546875" style="134" customWidth="1"/>
    <col min="13547" max="13547" width="16.140625" style="134" customWidth="1"/>
    <col min="13548" max="13548" width="18.28515625" style="134" customWidth="1"/>
    <col min="13549" max="13549" width="15.42578125" style="134" customWidth="1"/>
    <col min="13550" max="13550" width="15" style="134" customWidth="1"/>
    <col min="13551" max="13552" width="15.85546875" style="134" customWidth="1"/>
    <col min="13553" max="13553" width="15.28515625" style="134" customWidth="1"/>
    <col min="13554" max="13554" width="16" style="134" customWidth="1"/>
    <col min="13555" max="13555" width="15.85546875" style="134" customWidth="1"/>
    <col min="13556" max="13556" width="16.140625" style="134" customWidth="1"/>
    <col min="13557" max="13557" width="15.7109375" style="134" customWidth="1"/>
    <col min="13558" max="13558" width="16.5703125" style="134" customWidth="1"/>
    <col min="13559" max="13559" width="15.5703125" style="134" customWidth="1"/>
    <col min="13560" max="13560" width="14.5703125" style="134" customWidth="1"/>
    <col min="13561" max="13561" width="17.28515625" style="134" customWidth="1"/>
    <col min="13562" max="13562" width="18.85546875" style="134" customWidth="1"/>
    <col min="13563" max="13788" width="9.140625" style="134"/>
    <col min="13789" max="13789" width="51.28515625" style="134" customWidth="1"/>
    <col min="13790" max="13790" width="18.5703125" style="134" customWidth="1"/>
    <col min="13791" max="13791" width="16.7109375" style="134" customWidth="1"/>
    <col min="13792" max="13792" width="15.85546875" style="134" customWidth="1"/>
    <col min="13793" max="13793" width="17.7109375" style="134" customWidth="1"/>
    <col min="13794" max="13794" width="20.28515625" style="134" customWidth="1"/>
    <col min="13795" max="13795" width="17.7109375" style="134" customWidth="1"/>
    <col min="13796" max="13796" width="18.85546875" style="134" customWidth="1"/>
    <col min="13797" max="13797" width="17" style="134" customWidth="1"/>
    <col min="13798" max="13798" width="16.7109375" style="134" customWidth="1"/>
    <col min="13799" max="13799" width="16" style="134" customWidth="1"/>
    <col min="13800" max="13800" width="15.85546875" style="134" customWidth="1"/>
    <col min="13801" max="13801" width="16.28515625" style="134" customWidth="1"/>
    <col min="13802" max="13802" width="15.85546875" style="134" customWidth="1"/>
    <col min="13803" max="13803" width="16.140625" style="134" customWidth="1"/>
    <col min="13804" max="13804" width="18.28515625" style="134" customWidth="1"/>
    <col min="13805" max="13805" width="15.42578125" style="134" customWidth="1"/>
    <col min="13806" max="13806" width="15" style="134" customWidth="1"/>
    <col min="13807" max="13808" width="15.85546875" style="134" customWidth="1"/>
    <col min="13809" max="13809" width="15.28515625" style="134" customWidth="1"/>
    <col min="13810" max="13810" width="16" style="134" customWidth="1"/>
    <col min="13811" max="13811" width="15.85546875" style="134" customWidth="1"/>
    <col min="13812" max="13812" width="16.140625" style="134" customWidth="1"/>
    <col min="13813" max="13813" width="15.7109375" style="134" customWidth="1"/>
    <col min="13814" max="13814" width="16.5703125" style="134" customWidth="1"/>
    <col min="13815" max="13815" width="15.5703125" style="134" customWidth="1"/>
    <col min="13816" max="13816" width="14.5703125" style="134" customWidth="1"/>
    <col min="13817" max="13817" width="17.28515625" style="134" customWidth="1"/>
    <col min="13818" max="13818" width="18.85546875" style="134" customWidth="1"/>
    <col min="13819" max="14044" width="9.140625" style="134"/>
    <col min="14045" max="14045" width="51.28515625" style="134" customWidth="1"/>
    <col min="14046" max="14046" width="18.5703125" style="134" customWidth="1"/>
    <col min="14047" max="14047" width="16.7109375" style="134" customWidth="1"/>
    <col min="14048" max="14048" width="15.85546875" style="134" customWidth="1"/>
    <col min="14049" max="14049" width="17.7109375" style="134" customWidth="1"/>
    <col min="14050" max="14050" width="20.28515625" style="134" customWidth="1"/>
    <col min="14051" max="14051" width="17.7109375" style="134" customWidth="1"/>
    <col min="14052" max="14052" width="18.85546875" style="134" customWidth="1"/>
    <col min="14053" max="14053" width="17" style="134" customWidth="1"/>
    <col min="14054" max="14054" width="16.7109375" style="134" customWidth="1"/>
    <col min="14055" max="14055" width="16" style="134" customWidth="1"/>
    <col min="14056" max="14056" width="15.85546875" style="134" customWidth="1"/>
    <col min="14057" max="14057" width="16.28515625" style="134" customWidth="1"/>
    <col min="14058" max="14058" width="15.85546875" style="134" customWidth="1"/>
    <col min="14059" max="14059" width="16.140625" style="134" customWidth="1"/>
    <col min="14060" max="14060" width="18.28515625" style="134" customWidth="1"/>
    <col min="14061" max="14061" width="15.42578125" style="134" customWidth="1"/>
    <col min="14062" max="14062" width="15" style="134" customWidth="1"/>
    <col min="14063" max="14064" width="15.85546875" style="134" customWidth="1"/>
    <col min="14065" max="14065" width="15.28515625" style="134" customWidth="1"/>
    <col min="14066" max="14066" width="16" style="134" customWidth="1"/>
    <col min="14067" max="14067" width="15.85546875" style="134" customWidth="1"/>
    <col min="14068" max="14068" width="16.140625" style="134" customWidth="1"/>
    <col min="14069" max="14069" width="15.7109375" style="134" customWidth="1"/>
    <col min="14070" max="14070" width="16.5703125" style="134" customWidth="1"/>
    <col min="14071" max="14071" width="15.5703125" style="134" customWidth="1"/>
    <col min="14072" max="14072" width="14.5703125" style="134" customWidth="1"/>
    <col min="14073" max="14073" width="17.28515625" style="134" customWidth="1"/>
    <col min="14074" max="14074" width="18.85546875" style="134" customWidth="1"/>
    <col min="14075" max="14300" width="9.140625" style="134"/>
    <col min="14301" max="14301" width="51.28515625" style="134" customWidth="1"/>
    <col min="14302" max="14302" width="18.5703125" style="134" customWidth="1"/>
    <col min="14303" max="14303" width="16.7109375" style="134" customWidth="1"/>
    <col min="14304" max="14304" width="15.85546875" style="134" customWidth="1"/>
    <col min="14305" max="14305" width="17.7109375" style="134" customWidth="1"/>
    <col min="14306" max="14306" width="20.28515625" style="134" customWidth="1"/>
    <col min="14307" max="14307" width="17.7109375" style="134" customWidth="1"/>
    <col min="14308" max="14308" width="18.85546875" style="134" customWidth="1"/>
    <col min="14309" max="14309" width="17" style="134" customWidth="1"/>
    <col min="14310" max="14310" width="16.7109375" style="134" customWidth="1"/>
    <col min="14311" max="14311" width="16" style="134" customWidth="1"/>
    <col min="14312" max="14312" width="15.85546875" style="134" customWidth="1"/>
    <col min="14313" max="14313" width="16.28515625" style="134" customWidth="1"/>
    <col min="14314" max="14314" width="15.85546875" style="134" customWidth="1"/>
    <col min="14315" max="14315" width="16.140625" style="134" customWidth="1"/>
    <col min="14316" max="14316" width="18.28515625" style="134" customWidth="1"/>
    <col min="14317" max="14317" width="15.42578125" style="134" customWidth="1"/>
    <col min="14318" max="14318" width="15" style="134" customWidth="1"/>
    <col min="14319" max="14320" width="15.85546875" style="134" customWidth="1"/>
    <col min="14321" max="14321" width="15.28515625" style="134" customWidth="1"/>
    <col min="14322" max="14322" width="16" style="134" customWidth="1"/>
    <col min="14323" max="14323" width="15.85546875" style="134" customWidth="1"/>
    <col min="14324" max="14324" width="16.140625" style="134" customWidth="1"/>
    <col min="14325" max="14325" width="15.7109375" style="134" customWidth="1"/>
    <col min="14326" max="14326" width="16.5703125" style="134" customWidth="1"/>
    <col min="14327" max="14327" width="15.5703125" style="134" customWidth="1"/>
    <col min="14328" max="14328" width="14.5703125" style="134" customWidth="1"/>
    <col min="14329" max="14329" width="17.28515625" style="134" customWidth="1"/>
    <col min="14330" max="14330" width="18.85546875" style="134" customWidth="1"/>
    <col min="14331" max="14556" width="9.140625" style="134"/>
    <col min="14557" max="14557" width="51.28515625" style="134" customWidth="1"/>
    <col min="14558" max="14558" width="18.5703125" style="134" customWidth="1"/>
    <col min="14559" max="14559" width="16.7109375" style="134" customWidth="1"/>
    <col min="14560" max="14560" width="15.85546875" style="134" customWidth="1"/>
    <col min="14561" max="14561" width="17.7109375" style="134" customWidth="1"/>
    <col min="14562" max="14562" width="20.28515625" style="134" customWidth="1"/>
    <col min="14563" max="14563" width="17.7109375" style="134" customWidth="1"/>
    <col min="14564" max="14564" width="18.85546875" style="134" customWidth="1"/>
    <col min="14565" max="14565" width="17" style="134" customWidth="1"/>
    <col min="14566" max="14566" width="16.7109375" style="134" customWidth="1"/>
    <col min="14567" max="14567" width="16" style="134" customWidth="1"/>
    <col min="14568" max="14568" width="15.85546875" style="134" customWidth="1"/>
    <col min="14569" max="14569" width="16.28515625" style="134" customWidth="1"/>
    <col min="14570" max="14570" width="15.85546875" style="134" customWidth="1"/>
    <col min="14571" max="14571" width="16.140625" style="134" customWidth="1"/>
    <col min="14572" max="14572" width="18.28515625" style="134" customWidth="1"/>
    <col min="14573" max="14573" width="15.42578125" style="134" customWidth="1"/>
    <col min="14574" max="14574" width="15" style="134" customWidth="1"/>
    <col min="14575" max="14576" width="15.85546875" style="134" customWidth="1"/>
    <col min="14577" max="14577" width="15.28515625" style="134" customWidth="1"/>
    <col min="14578" max="14578" width="16" style="134" customWidth="1"/>
    <col min="14579" max="14579" width="15.85546875" style="134" customWidth="1"/>
    <col min="14580" max="14580" width="16.140625" style="134" customWidth="1"/>
    <col min="14581" max="14581" width="15.7109375" style="134" customWidth="1"/>
    <col min="14582" max="14582" width="16.5703125" style="134" customWidth="1"/>
    <col min="14583" max="14583" width="15.5703125" style="134" customWidth="1"/>
    <col min="14584" max="14584" width="14.5703125" style="134" customWidth="1"/>
    <col min="14585" max="14585" width="17.28515625" style="134" customWidth="1"/>
    <col min="14586" max="14586" width="18.85546875" style="134" customWidth="1"/>
    <col min="14587" max="14812" width="9.140625" style="134"/>
    <col min="14813" max="14813" width="51.28515625" style="134" customWidth="1"/>
    <col min="14814" max="14814" width="18.5703125" style="134" customWidth="1"/>
    <col min="14815" max="14815" width="16.7109375" style="134" customWidth="1"/>
    <col min="14816" max="14816" width="15.85546875" style="134" customWidth="1"/>
    <col min="14817" max="14817" width="17.7109375" style="134" customWidth="1"/>
    <col min="14818" max="14818" width="20.28515625" style="134" customWidth="1"/>
    <col min="14819" max="14819" width="17.7109375" style="134" customWidth="1"/>
    <col min="14820" max="14820" width="18.85546875" style="134" customWidth="1"/>
    <col min="14821" max="14821" width="17" style="134" customWidth="1"/>
    <col min="14822" max="14822" width="16.7109375" style="134" customWidth="1"/>
    <col min="14823" max="14823" width="16" style="134" customWidth="1"/>
    <col min="14824" max="14824" width="15.85546875" style="134" customWidth="1"/>
    <col min="14825" max="14825" width="16.28515625" style="134" customWidth="1"/>
    <col min="14826" max="14826" width="15.85546875" style="134" customWidth="1"/>
    <col min="14827" max="14827" width="16.140625" style="134" customWidth="1"/>
    <col min="14828" max="14828" width="18.28515625" style="134" customWidth="1"/>
    <col min="14829" max="14829" width="15.42578125" style="134" customWidth="1"/>
    <col min="14830" max="14830" width="15" style="134" customWidth="1"/>
    <col min="14831" max="14832" width="15.85546875" style="134" customWidth="1"/>
    <col min="14833" max="14833" width="15.28515625" style="134" customWidth="1"/>
    <col min="14834" max="14834" width="16" style="134" customWidth="1"/>
    <col min="14835" max="14835" width="15.85546875" style="134" customWidth="1"/>
    <col min="14836" max="14836" width="16.140625" style="134" customWidth="1"/>
    <col min="14837" max="14837" width="15.7109375" style="134" customWidth="1"/>
    <col min="14838" max="14838" width="16.5703125" style="134" customWidth="1"/>
    <col min="14839" max="14839" width="15.5703125" style="134" customWidth="1"/>
    <col min="14840" max="14840" width="14.5703125" style="134" customWidth="1"/>
    <col min="14841" max="14841" width="17.28515625" style="134" customWidth="1"/>
    <col min="14842" max="14842" width="18.85546875" style="134" customWidth="1"/>
    <col min="14843" max="15068" width="9.140625" style="134"/>
    <col min="15069" max="15069" width="51.28515625" style="134" customWidth="1"/>
    <col min="15070" max="15070" width="18.5703125" style="134" customWidth="1"/>
    <col min="15071" max="15071" width="16.7109375" style="134" customWidth="1"/>
    <col min="15072" max="15072" width="15.85546875" style="134" customWidth="1"/>
    <col min="15073" max="15073" width="17.7109375" style="134" customWidth="1"/>
    <col min="15074" max="15074" width="20.28515625" style="134" customWidth="1"/>
    <col min="15075" max="15075" width="17.7109375" style="134" customWidth="1"/>
    <col min="15076" max="15076" width="18.85546875" style="134" customWidth="1"/>
    <col min="15077" max="15077" width="17" style="134" customWidth="1"/>
    <col min="15078" max="15078" width="16.7109375" style="134" customWidth="1"/>
    <col min="15079" max="15079" width="16" style="134" customWidth="1"/>
    <col min="15080" max="15080" width="15.85546875" style="134" customWidth="1"/>
    <col min="15081" max="15081" width="16.28515625" style="134" customWidth="1"/>
    <col min="15082" max="15082" width="15.85546875" style="134" customWidth="1"/>
    <col min="15083" max="15083" width="16.140625" style="134" customWidth="1"/>
    <col min="15084" max="15084" width="18.28515625" style="134" customWidth="1"/>
    <col min="15085" max="15085" width="15.42578125" style="134" customWidth="1"/>
    <col min="15086" max="15086" width="15" style="134" customWidth="1"/>
    <col min="15087" max="15088" width="15.85546875" style="134" customWidth="1"/>
    <col min="15089" max="15089" width="15.28515625" style="134" customWidth="1"/>
    <col min="15090" max="15090" width="16" style="134" customWidth="1"/>
    <col min="15091" max="15091" width="15.85546875" style="134" customWidth="1"/>
    <col min="15092" max="15092" width="16.140625" style="134" customWidth="1"/>
    <col min="15093" max="15093" width="15.7109375" style="134" customWidth="1"/>
    <col min="15094" max="15094" width="16.5703125" style="134" customWidth="1"/>
    <col min="15095" max="15095" width="15.5703125" style="134" customWidth="1"/>
    <col min="15096" max="15096" width="14.5703125" style="134" customWidth="1"/>
    <col min="15097" max="15097" width="17.28515625" style="134" customWidth="1"/>
    <col min="15098" max="15098" width="18.85546875" style="134" customWidth="1"/>
    <col min="15099" max="15324" width="9.140625" style="134"/>
    <col min="15325" max="15325" width="51.28515625" style="134" customWidth="1"/>
    <col min="15326" max="15326" width="18.5703125" style="134" customWidth="1"/>
    <col min="15327" max="15327" width="16.7109375" style="134" customWidth="1"/>
    <col min="15328" max="15328" width="15.85546875" style="134" customWidth="1"/>
    <col min="15329" max="15329" width="17.7109375" style="134" customWidth="1"/>
    <col min="15330" max="15330" width="20.28515625" style="134" customWidth="1"/>
    <col min="15331" max="15331" width="17.7109375" style="134" customWidth="1"/>
    <col min="15332" max="15332" width="18.85546875" style="134" customWidth="1"/>
    <col min="15333" max="15333" width="17" style="134" customWidth="1"/>
    <col min="15334" max="15334" width="16.7109375" style="134" customWidth="1"/>
    <col min="15335" max="15335" width="16" style="134" customWidth="1"/>
    <col min="15336" max="15336" width="15.85546875" style="134" customWidth="1"/>
    <col min="15337" max="15337" width="16.28515625" style="134" customWidth="1"/>
    <col min="15338" max="15338" width="15.85546875" style="134" customWidth="1"/>
    <col min="15339" max="15339" width="16.140625" style="134" customWidth="1"/>
    <col min="15340" max="15340" width="18.28515625" style="134" customWidth="1"/>
    <col min="15341" max="15341" width="15.42578125" style="134" customWidth="1"/>
    <col min="15342" max="15342" width="15" style="134" customWidth="1"/>
    <col min="15343" max="15344" width="15.85546875" style="134" customWidth="1"/>
    <col min="15345" max="15345" width="15.28515625" style="134" customWidth="1"/>
    <col min="15346" max="15346" width="16" style="134" customWidth="1"/>
    <col min="15347" max="15347" width="15.85546875" style="134" customWidth="1"/>
    <col min="15348" max="15348" width="16.140625" style="134" customWidth="1"/>
    <col min="15349" max="15349" width="15.7109375" style="134" customWidth="1"/>
    <col min="15350" max="15350" width="16.5703125" style="134" customWidth="1"/>
    <col min="15351" max="15351" width="15.5703125" style="134" customWidth="1"/>
    <col min="15352" max="15352" width="14.5703125" style="134" customWidth="1"/>
    <col min="15353" max="15353" width="17.28515625" style="134" customWidth="1"/>
    <col min="15354" max="15354" width="18.85546875" style="134" customWidth="1"/>
    <col min="15355" max="15580" width="9.140625" style="134"/>
    <col min="15581" max="15581" width="51.28515625" style="134" customWidth="1"/>
    <col min="15582" max="15582" width="18.5703125" style="134" customWidth="1"/>
    <col min="15583" max="15583" width="16.7109375" style="134" customWidth="1"/>
    <col min="15584" max="15584" width="15.85546875" style="134" customWidth="1"/>
    <col min="15585" max="15585" width="17.7109375" style="134" customWidth="1"/>
    <col min="15586" max="15586" width="20.28515625" style="134" customWidth="1"/>
    <col min="15587" max="15587" width="17.7109375" style="134" customWidth="1"/>
    <col min="15588" max="15588" width="18.85546875" style="134" customWidth="1"/>
    <col min="15589" max="15589" width="17" style="134" customWidth="1"/>
    <col min="15590" max="15590" width="16.7109375" style="134" customWidth="1"/>
    <col min="15591" max="15591" width="16" style="134" customWidth="1"/>
    <col min="15592" max="15592" width="15.85546875" style="134" customWidth="1"/>
    <col min="15593" max="15593" width="16.28515625" style="134" customWidth="1"/>
    <col min="15594" max="15594" width="15.85546875" style="134" customWidth="1"/>
    <col min="15595" max="15595" width="16.140625" style="134" customWidth="1"/>
    <col min="15596" max="15596" width="18.28515625" style="134" customWidth="1"/>
    <col min="15597" max="15597" width="15.42578125" style="134" customWidth="1"/>
    <col min="15598" max="15598" width="15" style="134" customWidth="1"/>
    <col min="15599" max="15600" width="15.85546875" style="134" customWidth="1"/>
    <col min="15601" max="15601" width="15.28515625" style="134" customWidth="1"/>
    <col min="15602" max="15602" width="16" style="134" customWidth="1"/>
    <col min="15603" max="15603" width="15.85546875" style="134" customWidth="1"/>
    <col min="15604" max="15604" width="16.140625" style="134" customWidth="1"/>
    <col min="15605" max="15605" width="15.7109375" style="134" customWidth="1"/>
    <col min="15606" max="15606" width="16.5703125" style="134" customWidth="1"/>
    <col min="15607" max="15607" width="15.5703125" style="134" customWidth="1"/>
    <col min="15608" max="15608" width="14.5703125" style="134" customWidth="1"/>
    <col min="15609" max="15609" width="17.28515625" style="134" customWidth="1"/>
    <col min="15610" max="15610" width="18.85546875" style="134" customWidth="1"/>
    <col min="15611" max="15836" width="9.140625" style="134"/>
    <col min="15837" max="15837" width="51.28515625" style="134" customWidth="1"/>
    <col min="15838" max="15838" width="18.5703125" style="134" customWidth="1"/>
    <col min="15839" max="15839" width="16.7109375" style="134" customWidth="1"/>
    <col min="15840" max="15840" width="15.85546875" style="134" customWidth="1"/>
    <col min="15841" max="15841" width="17.7109375" style="134" customWidth="1"/>
    <col min="15842" max="15842" width="20.28515625" style="134" customWidth="1"/>
    <col min="15843" max="15843" width="17.7109375" style="134" customWidth="1"/>
    <col min="15844" max="15844" width="18.85546875" style="134" customWidth="1"/>
    <col min="15845" max="15845" width="17" style="134" customWidth="1"/>
    <col min="15846" max="15846" width="16.7109375" style="134" customWidth="1"/>
    <col min="15847" max="15847" width="16" style="134" customWidth="1"/>
    <col min="15848" max="15848" width="15.85546875" style="134" customWidth="1"/>
    <col min="15849" max="15849" width="16.28515625" style="134" customWidth="1"/>
    <col min="15850" max="15850" width="15.85546875" style="134" customWidth="1"/>
    <col min="15851" max="15851" width="16.140625" style="134" customWidth="1"/>
    <col min="15852" max="15852" width="18.28515625" style="134" customWidth="1"/>
    <col min="15853" max="15853" width="15.42578125" style="134" customWidth="1"/>
    <col min="15854" max="15854" width="15" style="134" customWidth="1"/>
    <col min="15855" max="15856" width="15.85546875" style="134" customWidth="1"/>
    <col min="15857" max="15857" width="15.28515625" style="134" customWidth="1"/>
    <col min="15858" max="15858" width="16" style="134" customWidth="1"/>
    <col min="15859" max="15859" width="15.85546875" style="134" customWidth="1"/>
    <col min="15860" max="15860" width="16.140625" style="134" customWidth="1"/>
    <col min="15861" max="15861" width="15.7109375" style="134" customWidth="1"/>
    <col min="15862" max="15862" width="16.5703125" style="134" customWidth="1"/>
    <col min="15863" max="15863" width="15.5703125" style="134" customWidth="1"/>
    <col min="15864" max="15864" width="14.5703125" style="134" customWidth="1"/>
    <col min="15865" max="15865" width="17.28515625" style="134" customWidth="1"/>
    <col min="15866" max="15866" width="18.85546875" style="134" customWidth="1"/>
    <col min="15867" max="16092" width="9.140625" style="134"/>
    <col min="16093" max="16093" width="51.28515625" style="134" customWidth="1"/>
    <col min="16094" max="16094" width="18.5703125" style="134" customWidth="1"/>
    <col min="16095" max="16095" width="16.7109375" style="134" customWidth="1"/>
    <col min="16096" max="16096" width="15.85546875" style="134" customWidth="1"/>
    <col min="16097" max="16097" width="17.7109375" style="134" customWidth="1"/>
    <col min="16098" max="16098" width="20.28515625" style="134" customWidth="1"/>
    <col min="16099" max="16099" width="17.7109375" style="134" customWidth="1"/>
    <col min="16100" max="16100" width="18.85546875" style="134" customWidth="1"/>
    <col min="16101" max="16101" width="17" style="134" customWidth="1"/>
    <col min="16102" max="16102" width="16.7109375" style="134" customWidth="1"/>
    <col min="16103" max="16103" width="16" style="134" customWidth="1"/>
    <col min="16104" max="16104" width="15.85546875" style="134" customWidth="1"/>
    <col min="16105" max="16105" width="16.28515625" style="134" customWidth="1"/>
    <col min="16106" max="16106" width="15.85546875" style="134" customWidth="1"/>
    <col min="16107" max="16107" width="16.140625" style="134" customWidth="1"/>
    <col min="16108" max="16108" width="18.28515625" style="134" customWidth="1"/>
    <col min="16109" max="16109" width="15.42578125" style="134" customWidth="1"/>
    <col min="16110" max="16110" width="15" style="134" customWidth="1"/>
    <col min="16111" max="16112" width="15.85546875" style="134" customWidth="1"/>
    <col min="16113" max="16113" width="15.28515625" style="134" customWidth="1"/>
    <col min="16114" max="16114" width="16" style="134" customWidth="1"/>
    <col min="16115" max="16115" width="15.85546875" style="134" customWidth="1"/>
    <col min="16116" max="16116" width="16.140625" style="134" customWidth="1"/>
    <col min="16117" max="16117" width="15.7109375" style="134" customWidth="1"/>
    <col min="16118" max="16118" width="16.5703125" style="134" customWidth="1"/>
    <col min="16119" max="16119" width="15.5703125" style="134" customWidth="1"/>
    <col min="16120" max="16120" width="14.5703125" style="134" customWidth="1"/>
    <col min="16121" max="16121" width="17.28515625" style="134" customWidth="1"/>
    <col min="16122" max="16122" width="18.85546875" style="134" customWidth="1"/>
    <col min="16123" max="16384" width="9.140625" style="134"/>
  </cols>
  <sheetData>
    <row r="1" spans="1:8" s="128" customFormat="1" ht="18.75" customHeight="1">
      <c r="A1" s="340"/>
      <c r="B1" s="340"/>
      <c r="C1" s="340"/>
      <c r="D1" s="340"/>
      <c r="E1" s="340"/>
      <c r="F1" s="340"/>
      <c r="G1" s="340"/>
      <c r="H1" s="340"/>
    </row>
    <row r="2" spans="1:8" s="128" customFormat="1" ht="15"/>
    <row r="3" spans="1:8" s="128" customFormat="1" ht="15.75">
      <c r="A3" s="338"/>
      <c r="B3" s="338"/>
      <c r="C3" s="338"/>
      <c r="D3" s="338"/>
      <c r="E3" s="338"/>
      <c r="F3" s="338"/>
      <c r="G3" s="338"/>
      <c r="H3" s="338"/>
    </row>
    <row r="4" spans="1:8" s="128" customFormat="1" ht="15.75">
      <c r="A4" s="129"/>
      <c r="B4" s="129"/>
      <c r="C4" s="129"/>
    </row>
    <row r="5" spans="1:8" s="128" customFormat="1" ht="18.75" customHeight="1">
      <c r="A5" s="338"/>
      <c r="B5" s="338"/>
      <c r="C5" s="338"/>
      <c r="D5" s="338"/>
      <c r="E5" s="338"/>
      <c r="F5" s="338"/>
      <c r="G5" s="338"/>
      <c r="H5" s="338"/>
    </row>
    <row r="6" spans="1:8" s="128" customFormat="1" ht="18.75" customHeight="1">
      <c r="A6" s="339"/>
      <c r="B6" s="339"/>
      <c r="C6" s="339"/>
      <c r="D6" s="339"/>
      <c r="E6" s="339"/>
      <c r="F6" s="339"/>
      <c r="G6" s="339"/>
      <c r="H6" s="339"/>
    </row>
    <row r="7" spans="1:8" s="128" customFormat="1" ht="15.75">
      <c r="A7" s="129"/>
      <c r="B7" s="129"/>
      <c r="C7" s="129"/>
    </row>
    <row r="8" spans="1:8" s="128" customFormat="1" ht="18.75" customHeight="1">
      <c r="A8" s="339"/>
      <c r="B8" s="339"/>
      <c r="C8" s="339"/>
      <c r="D8" s="339"/>
      <c r="E8" s="339"/>
      <c r="F8" s="339"/>
      <c r="G8" s="339"/>
      <c r="H8" s="339"/>
    </row>
    <row r="9" spans="1:8" s="128" customFormat="1" ht="18.75" customHeight="1">
      <c r="A9" s="339"/>
      <c r="B9" s="339"/>
      <c r="C9" s="339"/>
      <c r="D9" s="339"/>
      <c r="E9" s="339"/>
      <c r="F9" s="339"/>
      <c r="G9" s="339"/>
      <c r="H9" s="339"/>
    </row>
    <row r="10" spans="1:8" s="131" customFormat="1" ht="15.75" customHeight="1">
      <c r="A10" s="130"/>
      <c r="B10" s="130"/>
      <c r="C10" s="130"/>
    </row>
    <row r="11" spans="1:8" s="132" customFormat="1" ht="15.75">
      <c r="A11" s="338"/>
      <c r="B11" s="338"/>
      <c r="C11" s="338"/>
      <c r="D11" s="338"/>
      <c r="E11" s="338"/>
      <c r="F11" s="338"/>
      <c r="G11" s="338"/>
      <c r="H11" s="338"/>
    </row>
    <row r="12" spans="1:8" s="132" customFormat="1" ht="15" customHeight="1">
      <c r="A12" s="339"/>
      <c r="B12" s="339"/>
      <c r="C12" s="339"/>
      <c r="D12" s="339"/>
      <c r="E12" s="339"/>
      <c r="F12" s="339"/>
      <c r="G12" s="339"/>
      <c r="H12" s="339"/>
    </row>
    <row r="13" spans="1:8" s="132" customFormat="1" ht="15" customHeight="1">
      <c r="A13" s="133"/>
      <c r="B13" s="133"/>
      <c r="C13" s="133"/>
      <c r="D13" s="133"/>
      <c r="E13" s="133"/>
      <c r="F13" s="133"/>
      <c r="G13" s="133"/>
      <c r="H13" s="133"/>
    </row>
    <row r="14" spans="1:8" s="132" customFormat="1" ht="15" customHeight="1">
      <c r="A14" s="338"/>
      <c r="B14" s="338"/>
      <c r="C14" s="338"/>
      <c r="D14" s="338"/>
      <c r="E14" s="338"/>
      <c r="F14" s="338"/>
      <c r="G14" s="338"/>
      <c r="H14" s="338"/>
    </row>
    <row r="17" spans="1:1" ht="15.75"/>
    <row r="18" spans="1:1" ht="15.75"/>
    <row r="19" spans="1:1" ht="15.75"/>
    <row r="20" spans="1:1" ht="15.75"/>
    <row r="21" spans="1:1" ht="23.25" customHeight="1"/>
    <row r="22" spans="1:1" ht="15.75"/>
    <row r="23" spans="1:1" ht="15.75">
      <c r="A23" s="136"/>
    </row>
    <row r="24" spans="1:1" ht="27.75" customHeight="1">
      <c r="A24" s="136"/>
    </row>
    <row r="25" spans="1:1" ht="27.75" customHeight="1">
      <c r="A25" s="136"/>
    </row>
    <row r="26" spans="1:1" ht="15.75">
      <c r="A26" s="136"/>
    </row>
    <row r="27" spans="1:1" ht="15.75">
      <c r="A27" s="136"/>
    </row>
    <row r="28" spans="1:1" ht="15.75">
      <c r="A28" s="136"/>
    </row>
    <row r="29" spans="1:1" ht="15.75"/>
    <row r="30" spans="1:1" ht="15.75"/>
    <row r="31" spans="1:1" ht="15.75"/>
    <row r="32" spans="1:1" ht="15.75"/>
    <row r="33" spans="1:8" ht="15.75"/>
    <row r="34" spans="1:8" ht="15.75"/>
    <row r="35" spans="1:8" ht="15.75"/>
    <row r="36" spans="1:8" ht="15.75"/>
    <row r="37" spans="1:8" ht="15.75"/>
    <row r="38" spans="1:8" ht="16.5" thickBot="1"/>
    <row r="39" spans="1:8" ht="15.75">
      <c r="A39" s="138" t="e">
        <f>#REF!+1</f>
        <v>#REF!</v>
      </c>
      <c r="B39" s="138" t="e">
        <f t="shared" ref="B39:H39" si="0">A39+1</f>
        <v>#REF!</v>
      </c>
      <c r="C39" s="138" t="e">
        <f t="shared" si="0"/>
        <v>#REF!</v>
      </c>
      <c r="D39" s="138" t="e">
        <f t="shared" si="0"/>
        <v>#REF!</v>
      </c>
      <c r="E39" s="138" t="e">
        <f t="shared" si="0"/>
        <v>#REF!</v>
      </c>
      <c r="F39" s="138" t="e">
        <f t="shared" si="0"/>
        <v>#REF!</v>
      </c>
      <c r="G39" s="138" t="e">
        <f t="shared" si="0"/>
        <v>#REF!</v>
      </c>
      <c r="H39" s="138" t="e">
        <f t="shared" si="0"/>
        <v>#REF!</v>
      </c>
    </row>
    <row r="40" spans="1:8" customFormat="1" ht="27.75" customHeight="1" outlineLevel="1">
      <c r="A40" s="139" t="e">
        <f>#REF!</f>
        <v>#REF!</v>
      </c>
      <c r="B40" s="139" t="e">
        <f t="shared" ref="B40:H40" si="1">A40</f>
        <v>#REF!</v>
      </c>
      <c r="C40" s="139" t="e">
        <f t="shared" si="1"/>
        <v>#REF!</v>
      </c>
      <c r="D40" s="139" t="e">
        <f t="shared" si="1"/>
        <v>#REF!</v>
      </c>
      <c r="E40" s="139" t="e">
        <f t="shared" si="1"/>
        <v>#REF!</v>
      </c>
      <c r="F40" s="139" t="e">
        <f t="shared" si="1"/>
        <v>#REF!</v>
      </c>
      <c r="G40" s="139" t="e">
        <f t="shared" si="1"/>
        <v>#REF!</v>
      </c>
      <c r="H40" s="139" t="e">
        <f t="shared" si="1"/>
        <v>#REF!</v>
      </c>
    </row>
    <row r="41" spans="1:8" ht="27.75" customHeight="1" outlineLevel="1">
      <c r="A41" s="140" t="e">
        <f>(1+#REF!)*(1+A40)-1</f>
        <v>#REF!</v>
      </c>
      <c r="B41" s="140" t="e">
        <f t="shared" ref="B41:H41" si="2">(1+A41)*(1+B40)-1</f>
        <v>#REF!</v>
      </c>
      <c r="C41" s="140" t="e">
        <f t="shared" si="2"/>
        <v>#REF!</v>
      </c>
      <c r="D41" s="140" t="e">
        <f t="shared" si="2"/>
        <v>#REF!</v>
      </c>
      <c r="E41" s="140" t="e">
        <f t="shared" si="2"/>
        <v>#REF!</v>
      </c>
      <c r="F41" s="140" t="e">
        <f t="shared" si="2"/>
        <v>#REF!</v>
      </c>
      <c r="G41" s="140" t="e">
        <f t="shared" si="2"/>
        <v>#REF!</v>
      </c>
      <c r="H41" s="140" t="e">
        <f t="shared" si="2"/>
        <v>#REF!</v>
      </c>
    </row>
    <row r="42" spans="1:8" s="135" customFormat="1" ht="27.75" customHeight="1" thickBot="1">
      <c r="A42" s="141" t="e">
        <f>#REF!*#REF!+#REF!</f>
        <v>#REF!</v>
      </c>
      <c r="B42" s="141" t="e">
        <f t="shared" ref="B42:H42" si="3">A42*A40+A42</f>
        <v>#REF!</v>
      </c>
      <c r="C42" s="141" t="e">
        <f t="shared" si="3"/>
        <v>#REF!</v>
      </c>
      <c r="D42" s="141" t="e">
        <f t="shared" si="3"/>
        <v>#REF!</v>
      </c>
      <c r="E42" s="141" t="e">
        <f t="shared" si="3"/>
        <v>#REF!</v>
      </c>
      <c r="F42" s="141" t="e">
        <f t="shared" si="3"/>
        <v>#REF!</v>
      </c>
      <c r="G42" s="141" t="e">
        <f t="shared" si="3"/>
        <v>#REF!</v>
      </c>
      <c r="H42" s="141" t="e">
        <f t="shared" si="3"/>
        <v>#REF!</v>
      </c>
    </row>
    <row r="43" spans="1:8" ht="27.75" customHeight="1" thickBot="1"/>
    <row r="44" spans="1:8" ht="27.75" customHeight="1">
      <c r="A44" s="138" t="e">
        <f t="shared" ref="A44:H44" si="4">A39</f>
        <v>#REF!</v>
      </c>
      <c r="B44" s="138" t="e">
        <f t="shared" si="4"/>
        <v>#REF!</v>
      </c>
      <c r="C44" s="138" t="e">
        <f t="shared" si="4"/>
        <v>#REF!</v>
      </c>
      <c r="D44" s="138" t="e">
        <f t="shared" si="4"/>
        <v>#REF!</v>
      </c>
      <c r="E44" s="138" t="e">
        <f t="shared" si="4"/>
        <v>#REF!</v>
      </c>
      <c r="F44" s="138" t="e">
        <f t="shared" si="4"/>
        <v>#REF!</v>
      </c>
      <c r="G44" s="138" t="e">
        <f t="shared" si="4"/>
        <v>#REF!</v>
      </c>
      <c r="H44" s="138" t="e">
        <f t="shared" si="4"/>
        <v>#REF!</v>
      </c>
    </row>
    <row r="45" spans="1:8" ht="27.75" customHeight="1">
      <c r="A45" s="142" t="e">
        <f>#REF!+#REF!-#REF!</f>
        <v>#REF!</v>
      </c>
      <c r="B45" s="142" t="e">
        <f t="shared" ref="B45:H45" si="5">A45+A46-A47</f>
        <v>#REF!</v>
      </c>
      <c r="C45" s="142" t="e">
        <f t="shared" si="5"/>
        <v>#REF!</v>
      </c>
      <c r="D45" s="142" t="e">
        <f t="shared" si="5"/>
        <v>#REF!</v>
      </c>
      <c r="E45" s="142" t="e">
        <f t="shared" si="5"/>
        <v>#REF!</v>
      </c>
      <c r="F45" s="142" t="e">
        <f t="shared" si="5"/>
        <v>#REF!</v>
      </c>
      <c r="G45" s="142" t="e">
        <f t="shared" si="5"/>
        <v>#REF!</v>
      </c>
      <c r="H45" s="142" t="e">
        <f t="shared" si="5"/>
        <v>#REF!</v>
      </c>
    </row>
    <row r="46" spans="1:8" ht="27.75" customHeight="1">
      <c r="A46" s="143"/>
      <c r="B46" s="143"/>
      <c r="C46" s="143"/>
      <c r="D46" s="143"/>
      <c r="E46" s="143"/>
      <c r="F46" s="143"/>
      <c r="G46" s="143"/>
      <c r="H46" s="143"/>
    </row>
    <row r="47" spans="1:8" ht="27.75" customHeight="1">
      <c r="A47" s="142" t="e">
        <f>IF(ROUND(A45,1)=0,0,#REF!+A46/#REF!)</f>
        <v>#REF!</v>
      </c>
      <c r="B47" s="142" t="e">
        <f>IF(ROUND(B45,1)=0,0,A47+B46/#REF!)</f>
        <v>#REF!</v>
      </c>
      <c r="C47" s="142" t="e">
        <f>IF(ROUND(C45,1)=0,0,B47+C46/#REF!)</f>
        <v>#REF!</v>
      </c>
      <c r="D47" s="142" t="e">
        <f>IF(ROUND(D45,1)=0,0,C47+D46/#REF!)</f>
        <v>#REF!</v>
      </c>
      <c r="E47" s="142" t="e">
        <f>IF(ROUND(E45,1)=0,0,D47+E46/#REF!)</f>
        <v>#REF!</v>
      </c>
      <c r="F47" s="142" t="e">
        <f>IF(ROUND(F45,1)=0,0,E47+F46/#REF!)</f>
        <v>#REF!</v>
      </c>
      <c r="G47" s="142" t="e">
        <f>IF(ROUND(G45,1)=0,0,F47+G46/#REF!)</f>
        <v>#REF!</v>
      </c>
      <c r="H47" s="142" t="e">
        <f>IF(ROUND(H45,1)=0,0,G47+H46/#REF!)</f>
        <v>#REF!</v>
      </c>
    </row>
    <row r="48" spans="1:8" ht="27.75" customHeight="1" thickBot="1">
      <c r="A48" s="144" t="e">
        <f>AVERAGE(SUM(A45:A46),(SUM(A45:A46)-A47))*#REF!</f>
        <v>#REF!</v>
      </c>
      <c r="B48" s="144" t="e">
        <f>AVERAGE(SUM(B45:B46),(SUM(B45:B46)-B47))*#REF!</f>
        <v>#REF!</v>
      </c>
      <c r="C48" s="144" t="e">
        <f>AVERAGE(SUM(C45:C46),(SUM(C45:C46)-C47))*#REF!</f>
        <v>#REF!</v>
      </c>
      <c r="D48" s="144" t="e">
        <f>AVERAGE(SUM(D45:D46),(SUM(D45:D46)-D47))*#REF!</f>
        <v>#REF!</v>
      </c>
      <c r="E48" s="144" t="e">
        <f>AVERAGE(SUM(E45:E46),(SUM(E45:E46)-E47))*#REF!</f>
        <v>#REF!</v>
      </c>
      <c r="F48" s="144" t="e">
        <f>AVERAGE(SUM(F45:F46),(SUM(F45:F46)-F47))*#REF!</f>
        <v>#REF!</v>
      </c>
      <c r="G48" s="144" t="e">
        <f>AVERAGE(SUM(G45:G46),(SUM(G45:G46)-G47))*#REF!</f>
        <v>#REF!</v>
      </c>
      <c r="H48" s="144" t="e">
        <f>AVERAGE(SUM(H45:H46),(SUM(H45:H46)-H47))*#REF!</f>
        <v>#REF!</v>
      </c>
    </row>
    <row r="49" spans="1:8" ht="27.75" customHeight="1" thickBot="1">
      <c r="A49" s="145"/>
      <c r="B49" s="145"/>
      <c r="C49" s="145"/>
      <c r="D49" s="145"/>
      <c r="E49" s="145"/>
      <c r="F49" s="145"/>
      <c r="G49" s="145"/>
      <c r="H49" s="145"/>
    </row>
    <row r="50" spans="1:8" s="137" customFormat="1" ht="27.75" customHeight="1">
      <c r="A50" s="138" t="e">
        <f t="shared" ref="A50:H50" si="6">A44</f>
        <v>#REF!</v>
      </c>
      <c r="B50" s="138" t="e">
        <f t="shared" si="6"/>
        <v>#REF!</v>
      </c>
      <c r="C50" s="138" t="e">
        <f t="shared" si="6"/>
        <v>#REF!</v>
      </c>
      <c r="D50" s="138" t="e">
        <f t="shared" si="6"/>
        <v>#REF!</v>
      </c>
      <c r="E50" s="138" t="e">
        <f t="shared" si="6"/>
        <v>#REF!</v>
      </c>
      <c r="F50" s="138" t="e">
        <f t="shared" si="6"/>
        <v>#REF!</v>
      </c>
      <c r="G50" s="138" t="e">
        <f t="shared" si="6"/>
        <v>#REF!</v>
      </c>
      <c r="H50" s="138" t="e">
        <f t="shared" si="6"/>
        <v>#REF!</v>
      </c>
    </row>
    <row r="51" spans="1:8" s="135" customFormat="1" ht="27.75" customHeight="1">
      <c r="A51" s="146" t="e">
        <f>A42*#REF!</f>
        <v>#REF!</v>
      </c>
      <c r="B51" s="146" t="e">
        <f>B42*#REF!</f>
        <v>#REF!</v>
      </c>
      <c r="C51" s="146" t="e">
        <f>C42*#REF!</f>
        <v>#REF!</v>
      </c>
      <c r="D51" s="146" t="e">
        <f>D42*#REF!</f>
        <v>#REF!</v>
      </c>
      <c r="E51" s="146" t="e">
        <f>E42*#REF!</f>
        <v>#REF!</v>
      </c>
      <c r="F51" s="146" t="e">
        <f>F42*#REF!</f>
        <v>#REF!</v>
      </c>
      <c r="G51" s="146" t="e">
        <f>G42*#REF!</f>
        <v>#REF!</v>
      </c>
      <c r="H51" s="146" t="e">
        <f>H42*#REF!</f>
        <v>#REF!</v>
      </c>
    </row>
    <row r="52" spans="1:8" ht="27.75" customHeight="1">
      <c r="A52" s="147" t="e">
        <f t="shared" ref="A52:H52" si="7">SUM(A53:A58)</f>
        <v>#REF!</v>
      </c>
      <c r="B52" s="147" t="e">
        <f t="shared" si="7"/>
        <v>#REF!</v>
      </c>
      <c r="C52" s="147" t="e">
        <f t="shared" si="7"/>
        <v>#REF!</v>
      </c>
      <c r="D52" s="147" t="e">
        <f t="shared" si="7"/>
        <v>#REF!</v>
      </c>
      <c r="E52" s="147" t="e">
        <f t="shared" si="7"/>
        <v>#REF!</v>
      </c>
      <c r="F52" s="147" t="e">
        <f t="shared" si="7"/>
        <v>#REF!</v>
      </c>
      <c r="G52" s="147" t="e">
        <f t="shared" si="7"/>
        <v>#REF!</v>
      </c>
      <c r="H52" s="147" t="e">
        <f t="shared" si="7"/>
        <v>#REF!</v>
      </c>
    </row>
    <row r="53" spans="1:8" ht="27.75" customHeight="1">
      <c r="A53" s="147" t="e">
        <f>#REF!*#REF!+#REF!</f>
        <v>#REF!</v>
      </c>
      <c r="B53" s="147" t="e">
        <f t="shared" ref="B53:H53" si="8">A42*A40+A42</f>
        <v>#REF!</v>
      </c>
      <c r="C53" s="147" t="e">
        <f t="shared" si="8"/>
        <v>#REF!</v>
      </c>
      <c r="D53" s="147" t="e">
        <f t="shared" si="8"/>
        <v>#REF!</v>
      </c>
      <c r="E53" s="147" t="e">
        <f t="shared" si="8"/>
        <v>#REF!</v>
      </c>
      <c r="F53" s="147" t="e">
        <f t="shared" si="8"/>
        <v>#REF!</v>
      </c>
      <c r="G53" s="147" t="e">
        <f t="shared" si="8"/>
        <v>#REF!</v>
      </c>
      <c r="H53" s="147" t="e">
        <f t="shared" si="8"/>
        <v>#REF!</v>
      </c>
    </row>
    <row r="54" spans="1:8" ht="27.75" customHeight="1">
      <c r="A54" s="148"/>
      <c r="B54" s="148"/>
      <c r="C54" s="148"/>
      <c r="D54" s="148"/>
      <c r="E54" s="148"/>
      <c r="F54" s="148"/>
      <c r="G54" s="148"/>
      <c r="H54" s="148"/>
    </row>
    <row r="55" spans="1:8" ht="27.75" customHeight="1">
      <c r="A55" s="148"/>
      <c r="B55" s="148"/>
      <c r="C55" s="148"/>
      <c r="D55" s="148"/>
      <c r="E55" s="148"/>
      <c r="F55" s="148"/>
      <c r="G55" s="148"/>
      <c r="H55" s="148"/>
    </row>
    <row r="56" spans="1:8" ht="27.75" customHeight="1">
      <c r="A56" s="148"/>
      <c r="B56" s="148"/>
      <c r="C56" s="148"/>
      <c r="D56" s="148"/>
      <c r="E56" s="148"/>
      <c r="F56" s="148"/>
      <c r="G56" s="148"/>
      <c r="H56" s="148"/>
    </row>
    <row r="57" spans="1:8" ht="27.75" customHeight="1">
      <c r="A57" s="148"/>
      <c r="B57" s="148"/>
      <c r="C57" s="148"/>
      <c r="D57" s="148"/>
      <c r="E57" s="148"/>
      <c r="F57" s="148"/>
      <c r="G57" s="148"/>
      <c r="H57" s="148"/>
    </row>
    <row r="58" spans="1:8" ht="27.75" customHeight="1">
      <c r="A58" s="147"/>
      <c r="B58" s="147"/>
      <c r="C58" s="147"/>
      <c r="D58" s="147"/>
      <c r="E58" s="147"/>
      <c r="F58" s="147"/>
      <c r="G58" s="147"/>
      <c r="H58" s="147"/>
    </row>
    <row r="59" spans="1:8" s="135" customFormat="1" ht="27.75" customHeight="1">
      <c r="A59" s="146" t="e">
        <f t="shared" ref="A59:H59" si="9">A51+A52</f>
        <v>#REF!</v>
      </c>
      <c r="B59" s="146" t="e">
        <f t="shared" si="9"/>
        <v>#REF!</v>
      </c>
      <c r="C59" s="146" t="e">
        <f t="shared" si="9"/>
        <v>#REF!</v>
      </c>
      <c r="D59" s="146" t="e">
        <f t="shared" si="9"/>
        <v>#REF!</v>
      </c>
      <c r="E59" s="146" t="e">
        <f t="shared" si="9"/>
        <v>#REF!</v>
      </c>
      <c r="F59" s="146" t="e">
        <f t="shared" si="9"/>
        <v>#REF!</v>
      </c>
      <c r="G59" s="146" t="e">
        <f t="shared" si="9"/>
        <v>#REF!</v>
      </c>
      <c r="H59" s="146" t="e">
        <f t="shared" si="9"/>
        <v>#REF!</v>
      </c>
    </row>
    <row r="60" spans="1:8" ht="27.75" customHeight="1">
      <c r="A60" s="149" t="e">
        <f>-(#REF!+#REF!)*#REF!/#REF!</f>
        <v>#REF!</v>
      </c>
      <c r="B60" s="149" t="e">
        <f>-(#REF!+#REF!)*#REF!/#REF!</f>
        <v>#REF!</v>
      </c>
      <c r="C60" s="149" t="e">
        <f>-(#REF!+#REF!)*#REF!/#REF!</f>
        <v>#REF!</v>
      </c>
      <c r="D60" s="149" t="e">
        <f>-(#REF!+#REF!)*#REF!/#REF!</f>
        <v>#REF!</v>
      </c>
      <c r="E60" s="149" t="e">
        <f>-(#REF!+#REF!)*#REF!/#REF!</f>
        <v>#REF!</v>
      </c>
      <c r="F60" s="149" t="e">
        <f>-(#REF!+#REF!)*#REF!/#REF!</f>
        <v>#REF!</v>
      </c>
      <c r="G60" s="149" t="e">
        <f>-(#REF!+#REF!)*#REF!/#REF!</f>
        <v>#REF!</v>
      </c>
      <c r="H60" s="149" t="e">
        <f>-(#REF!+#REF!)*#REF!/#REF!</f>
        <v>#REF!</v>
      </c>
    </row>
    <row r="61" spans="1:8" s="135" customFormat="1" ht="27.75" customHeight="1">
      <c r="A61" s="146" t="e">
        <f t="shared" ref="A61:H61" si="10">A59+A60</f>
        <v>#REF!</v>
      </c>
      <c r="B61" s="146" t="e">
        <f t="shared" si="10"/>
        <v>#REF!</v>
      </c>
      <c r="C61" s="146" t="e">
        <f t="shared" si="10"/>
        <v>#REF!</v>
      </c>
      <c r="D61" s="146" t="e">
        <f t="shared" si="10"/>
        <v>#REF!</v>
      </c>
      <c r="E61" s="146" t="e">
        <f t="shared" si="10"/>
        <v>#REF!</v>
      </c>
      <c r="F61" s="146" t="e">
        <f t="shared" si="10"/>
        <v>#REF!</v>
      </c>
      <c r="G61" s="146" t="e">
        <f t="shared" si="10"/>
        <v>#REF!</v>
      </c>
      <c r="H61" s="146" t="e">
        <f t="shared" si="10"/>
        <v>#REF!</v>
      </c>
    </row>
    <row r="62" spans="1:8" ht="27.75" customHeight="1">
      <c r="A62" s="147" t="e">
        <f t="shared" ref="A62:H62" si="11">-A48</f>
        <v>#REF!</v>
      </c>
      <c r="B62" s="147" t="e">
        <f t="shared" si="11"/>
        <v>#REF!</v>
      </c>
      <c r="C62" s="147" t="e">
        <f t="shared" si="11"/>
        <v>#REF!</v>
      </c>
      <c r="D62" s="147" t="e">
        <f t="shared" si="11"/>
        <v>#REF!</v>
      </c>
      <c r="E62" s="147" t="e">
        <f t="shared" si="11"/>
        <v>#REF!</v>
      </c>
      <c r="F62" s="147" t="e">
        <f t="shared" si="11"/>
        <v>#REF!</v>
      </c>
      <c r="G62" s="147" t="e">
        <f t="shared" si="11"/>
        <v>#REF!</v>
      </c>
      <c r="H62" s="147" t="e">
        <f t="shared" si="11"/>
        <v>#REF!</v>
      </c>
    </row>
    <row r="63" spans="1:8" s="135" customFormat="1" ht="27.75" customHeight="1">
      <c r="A63" s="146" t="e">
        <f t="shared" ref="A63:H63" si="12">A61+A62</f>
        <v>#REF!</v>
      </c>
      <c r="B63" s="146" t="e">
        <f t="shared" si="12"/>
        <v>#REF!</v>
      </c>
      <c r="C63" s="146" t="e">
        <f t="shared" si="12"/>
        <v>#REF!</v>
      </c>
      <c r="D63" s="146" t="e">
        <f t="shared" si="12"/>
        <v>#REF!</v>
      </c>
      <c r="E63" s="146" t="e">
        <f t="shared" si="12"/>
        <v>#REF!</v>
      </c>
      <c r="F63" s="146" t="e">
        <f t="shared" si="12"/>
        <v>#REF!</v>
      </c>
      <c r="G63" s="146" t="e">
        <f t="shared" si="12"/>
        <v>#REF!</v>
      </c>
      <c r="H63" s="146" t="e">
        <f t="shared" si="12"/>
        <v>#REF!</v>
      </c>
    </row>
    <row r="64" spans="1:8" ht="27.75" customHeight="1">
      <c r="A64" s="147" t="e">
        <f>-A63*#REF!</f>
        <v>#REF!</v>
      </c>
      <c r="B64" s="147" t="e">
        <f>-B63*#REF!</f>
        <v>#REF!</v>
      </c>
      <c r="C64" s="147" t="e">
        <f>-C63*#REF!</f>
        <v>#REF!</v>
      </c>
      <c r="D64" s="147" t="e">
        <f>-D63*#REF!</f>
        <v>#REF!</v>
      </c>
      <c r="E64" s="147" t="e">
        <f>-E63*#REF!</f>
        <v>#REF!</v>
      </c>
      <c r="F64" s="147" t="e">
        <f>-F63*#REF!</f>
        <v>#REF!</v>
      </c>
      <c r="G64" s="147" t="e">
        <f>-G63*#REF!</f>
        <v>#REF!</v>
      </c>
      <c r="H64" s="147" t="e">
        <f>-H63*#REF!</f>
        <v>#REF!</v>
      </c>
    </row>
    <row r="65" spans="1:8" ht="27.75" customHeight="1" thickBot="1">
      <c r="A65" s="150" t="e">
        <f t="shared" ref="A65:H65" si="13">A63+A64</f>
        <v>#REF!</v>
      </c>
      <c r="B65" s="150" t="e">
        <f t="shared" si="13"/>
        <v>#REF!</v>
      </c>
      <c r="C65" s="150" t="e">
        <f t="shared" si="13"/>
        <v>#REF!</v>
      </c>
      <c r="D65" s="150" t="e">
        <f t="shared" si="13"/>
        <v>#REF!</v>
      </c>
      <c r="E65" s="150" t="e">
        <f t="shared" si="13"/>
        <v>#REF!</v>
      </c>
      <c r="F65" s="150" t="e">
        <f t="shared" si="13"/>
        <v>#REF!</v>
      </c>
      <c r="G65" s="150" t="e">
        <f t="shared" si="13"/>
        <v>#REF!</v>
      </c>
      <c r="H65" s="150" t="e">
        <f t="shared" si="13"/>
        <v>#REF!</v>
      </c>
    </row>
    <row r="66" spans="1:8" ht="27.75" customHeight="1" thickBot="1">
      <c r="A66" s="151"/>
      <c r="B66" s="151"/>
      <c r="C66" s="151"/>
      <c r="D66" s="151"/>
      <c r="E66" s="151"/>
      <c r="F66" s="151"/>
      <c r="G66" s="151"/>
      <c r="H66" s="151"/>
    </row>
    <row r="67" spans="1:8" ht="27.75" customHeight="1">
      <c r="A67" s="138" t="e">
        <f t="shared" ref="A67:H67" si="14">A50</f>
        <v>#REF!</v>
      </c>
      <c r="B67" s="138" t="e">
        <f t="shared" si="14"/>
        <v>#REF!</v>
      </c>
      <c r="C67" s="138" t="e">
        <f t="shared" si="14"/>
        <v>#REF!</v>
      </c>
      <c r="D67" s="138" t="e">
        <f t="shared" si="14"/>
        <v>#REF!</v>
      </c>
      <c r="E67" s="138" t="e">
        <f t="shared" si="14"/>
        <v>#REF!</v>
      </c>
      <c r="F67" s="138" t="e">
        <f t="shared" si="14"/>
        <v>#REF!</v>
      </c>
      <c r="G67" s="138" t="e">
        <f t="shared" si="14"/>
        <v>#REF!</v>
      </c>
      <c r="H67" s="138" t="e">
        <f t="shared" si="14"/>
        <v>#REF!</v>
      </c>
    </row>
    <row r="68" spans="1:8" s="135" customFormat="1" ht="27.75" customHeight="1">
      <c r="A68" s="146" t="e">
        <f t="shared" ref="A68:H68" si="15">A61</f>
        <v>#REF!</v>
      </c>
      <c r="B68" s="146" t="e">
        <f t="shared" si="15"/>
        <v>#REF!</v>
      </c>
      <c r="C68" s="146" t="e">
        <f t="shared" si="15"/>
        <v>#REF!</v>
      </c>
      <c r="D68" s="146" t="e">
        <f t="shared" si="15"/>
        <v>#REF!</v>
      </c>
      <c r="E68" s="146" t="e">
        <f t="shared" si="15"/>
        <v>#REF!</v>
      </c>
      <c r="F68" s="146" t="e">
        <f t="shared" si="15"/>
        <v>#REF!</v>
      </c>
      <c r="G68" s="146" t="e">
        <f t="shared" si="15"/>
        <v>#REF!</v>
      </c>
      <c r="H68" s="146" t="e">
        <f t="shared" si="15"/>
        <v>#REF!</v>
      </c>
    </row>
    <row r="69" spans="1:8" ht="27.75" customHeight="1">
      <c r="A69" s="147" t="e">
        <f t="shared" ref="A69:H69" si="16">-A60</f>
        <v>#REF!</v>
      </c>
      <c r="B69" s="147" t="e">
        <f t="shared" si="16"/>
        <v>#REF!</v>
      </c>
      <c r="C69" s="147" t="e">
        <f t="shared" si="16"/>
        <v>#REF!</v>
      </c>
      <c r="D69" s="147" t="e">
        <f t="shared" si="16"/>
        <v>#REF!</v>
      </c>
      <c r="E69" s="147" t="e">
        <f t="shared" si="16"/>
        <v>#REF!</v>
      </c>
      <c r="F69" s="147" t="e">
        <f t="shared" si="16"/>
        <v>#REF!</v>
      </c>
      <c r="G69" s="147" t="e">
        <f t="shared" si="16"/>
        <v>#REF!</v>
      </c>
      <c r="H69" s="147" t="e">
        <f t="shared" si="16"/>
        <v>#REF!</v>
      </c>
    </row>
    <row r="70" spans="1:8" ht="27.75" customHeight="1">
      <c r="A70" s="147" t="e">
        <f t="shared" ref="A70:H70" si="17">A62</f>
        <v>#REF!</v>
      </c>
      <c r="B70" s="147" t="e">
        <f t="shared" si="17"/>
        <v>#REF!</v>
      </c>
      <c r="C70" s="147" t="e">
        <f t="shared" si="17"/>
        <v>#REF!</v>
      </c>
      <c r="D70" s="147" t="e">
        <f t="shared" si="17"/>
        <v>#REF!</v>
      </c>
      <c r="E70" s="147" t="e">
        <f t="shared" si="17"/>
        <v>#REF!</v>
      </c>
      <c r="F70" s="147" t="e">
        <f t="shared" si="17"/>
        <v>#REF!</v>
      </c>
      <c r="G70" s="147" t="e">
        <f t="shared" si="17"/>
        <v>#REF!</v>
      </c>
      <c r="H70" s="147" t="e">
        <f t="shared" si="17"/>
        <v>#REF!</v>
      </c>
    </row>
    <row r="71" spans="1:8" ht="27.75" customHeight="1">
      <c r="A71" s="147" t="e">
        <f>IF(SUM($A$64:A64)+SUM(#REF!)&gt;0,0,SUM($A$64:A64)-SUM(#REF!))</f>
        <v>#REF!</v>
      </c>
      <c r="B71" s="147" t="e">
        <f>IF(SUM($A$64:B64)+SUM($A$71:A71)&gt;0,0,SUM($A$64:B64)-SUM($A$71:A71))</f>
        <v>#REF!</v>
      </c>
      <c r="C71" s="147" t="e">
        <f>IF(SUM($A$64:C64)+SUM($A$71:B71)&gt;0,0,SUM($A$64:C64)-SUM($A$71:B71))</f>
        <v>#REF!</v>
      </c>
      <c r="D71" s="147" t="e">
        <f>IF(SUM($A$64:D64)+SUM($A$71:C71)&gt;0,0,SUM($A$64:D64)-SUM($A$71:C71))</f>
        <v>#REF!</v>
      </c>
      <c r="E71" s="147" t="e">
        <f>IF(SUM($A$64:E64)+SUM($A$71:D71)&gt;0,0,SUM($A$64:E64)-SUM($A$71:D71))</f>
        <v>#REF!</v>
      </c>
      <c r="F71" s="147" t="e">
        <f>IF(SUM($A$64:F64)+SUM($A$71:E71)&gt;0,0,SUM($A$64:F64)-SUM($A$71:E71))</f>
        <v>#REF!</v>
      </c>
      <c r="G71" s="147" t="e">
        <f>IF(SUM($A$64:G64)+SUM($A$71:F71)&gt;0,0,SUM($A$64:G64)-SUM($A$71:F71))</f>
        <v>#REF!</v>
      </c>
      <c r="H71" s="147" t="e">
        <f>IF(SUM($A$64:H64)+SUM($A$71:G71)&gt;0,0,SUM($A$64:H64)-SUM($A$71:G71))</f>
        <v>#REF!</v>
      </c>
    </row>
    <row r="72" spans="1:8" ht="27.75" customHeight="1">
      <c r="A72" s="147" t="e">
        <f>IF(((SUM($A$51:A51)+SUM($A$53:A57))+SUM($A$74:A74))&lt;0,((SUM($A$51:A51)+SUM($A$53:A57))+SUM($A$74:A74))*0.18-SUM(#REF!),IF(SUM(#REF!)&lt;0,0-SUM(#REF!),0))</f>
        <v>#REF!</v>
      </c>
      <c r="B72" s="147" t="e">
        <f>IF(((SUM($A$51:B51)+SUM($A$53:B57))+SUM($A$74:B74))&lt;0,((SUM($A$51:B51)+SUM($A$53:B57))+SUM($A$74:B74))*0.18-SUM($A$72:A72),IF(SUM($A$72:A72)&lt;0,0-SUM($A$72:A72),0))</f>
        <v>#REF!</v>
      </c>
      <c r="C72" s="147" t="e">
        <f>IF(((SUM($A$51:C51)+SUM($A$53:C57))+SUM($A$74:C74))&lt;0,((SUM($A$51:C51)+SUM($A$53:C57))+SUM($A$74:C74))*0.18-SUM($A$72:B72),IF(SUM($A$72:B72)&lt;0,0-SUM($A$72:B72),0))</f>
        <v>#REF!</v>
      </c>
      <c r="D72" s="147" t="e">
        <f>IF(((SUM($A$51:D51)+SUM($A$53:D57))+SUM($A$74:D74))&lt;0,((SUM($A$51:D51)+SUM($A$53:D57))+SUM($A$74:D74))*0.18-SUM($A$72:C72),IF(SUM($A$72:C72)&lt;0,0-SUM($A$72:C72),0))</f>
        <v>#REF!</v>
      </c>
      <c r="E72" s="147" t="e">
        <f>IF(((SUM($A$51:E51)+SUM($A$53:E57))+SUM($A$74:E74))&lt;0,((SUM($A$51:E51)+SUM($A$53:E57))+SUM($A$74:E74))*0.18-SUM($A$72:D72),IF(SUM($A$72:D72)&lt;0,0-SUM($A$72:D72),0))</f>
        <v>#REF!</v>
      </c>
      <c r="F72" s="147" t="e">
        <f>IF(((SUM($A$51:F51)+SUM($A$53:F57))+SUM($A$74:F74))&lt;0,((SUM($A$51:F51)+SUM($A$53:F57))+SUM($A$74:F74))*0.18-SUM($A$72:E72),IF(SUM($A$72:E72)&lt;0,0-SUM($A$72:E72),0))</f>
        <v>#REF!</v>
      </c>
      <c r="G72" s="147" t="e">
        <f>IF(((SUM($A$51:G51)+SUM($A$53:G57))+SUM($A$74:G74))&lt;0,((SUM($A$51:G51)+SUM($A$53:G57))+SUM($A$74:G74))*0.18-SUM($A$72:F72),IF(SUM($A$72:F72)&lt;0,0-SUM($A$72:F72),0))</f>
        <v>#REF!</v>
      </c>
      <c r="H72" s="147" t="e">
        <f>IF(((SUM($A$51:H51)+SUM($A$53:H57))+SUM($A$74:H74))&lt;0,((SUM($A$51:H51)+SUM($A$53:H57))+SUM($A$74:H74))*0.18-SUM($A$72:G72),IF(SUM($A$72:G72)&lt;0,0-SUM($A$72:G72),0))</f>
        <v>#REF!</v>
      </c>
    </row>
    <row r="73" spans="1:8" ht="27.75" customHeight="1">
      <c r="A73" s="147" t="e">
        <f>-(A51-#REF!)*#REF!</f>
        <v>#REF!</v>
      </c>
      <c r="B73" s="147" t="e">
        <f>-(B51-A51)*#REF!</f>
        <v>#REF!</v>
      </c>
      <c r="C73" s="147" t="e">
        <f>-(C51-B51)*#REF!</f>
        <v>#REF!</v>
      </c>
      <c r="D73" s="147" t="e">
        <f>-(D51-C51)*#REF!</f>
        <v>#REF!</v>
      </c>
      <c r="E73" s="147" t="e">
        <f>-(E51-D51)*#REF!</f>
        <v>#REF!</v>
      </c>
      <c r="F73" s="147" t="e">
        <f>-(F51-E51)*#REF!</f>
        <v>#REF!</v>
      </c>
      <c r="G73" s="147" t="e">
        <f>-(G51-F51)*#REF!</f>
        <v>#REF!</v>
      </c>
      <c r="H73" s="147" t="e">
        <f>-(H51-G51)*#REF!</f>
        <v>#REF!</v>
      </c>
    </row>
    <row r="74" spans="1:8" ht="27.75" customHeight="1">
      <c r="A74" s="148"/>
      <c r="B74" s="148"/>
      <c r="C74" s="148"/>
      <c r="D74" s="148"/>
      <c r="E74" s="148"/>
      <c r="F74" s="148"/>
      <c r="G74" s="148"/>
      <c r="H74" s="148"/>
    </row>
    <row r="75" spans="1:8" ht="27.75" customHeight="1">
      <c r="A75" s="147" t="e">
        <f t="shared" ref="A75:H75" si="18">A46-A47</f>
        <v>#REF!</v>
      </c>
      <c r="B75" s="147" t="e">
        <f t="shared" si="18"/>
        <v>#REF!</v>
      </c>
      <c r="C75" s="147" t="e">
        <f t="shared" si="18"/>
        <v>#REF!</v>
      </c>
      <c r="D75" s="147" t="e">
        <f t="shared" si="18"/>
        <v>#REF!</v>
      </c>
      <c r="E75" s="147" t="e">
        <f t="shared" si="18"/>
        <v>#REF!</v>
      </c>
      <c r="F75" s="147" t="e">
        <f t="shared" si="18"/>
        <v>#REF!</v>
      </c>
      <c r="G75" s="147" t="e">
        <f t="shared" si="18"/>
        <v>#REF!</v>
      </c>
      <c r="H75" s="147" t="e">
        <f t="shared" si="18"/>
        <v>#REF!</v>
      </c>
    </row>
    <row r="76" spans="1:8" s="135" customFormat="1" ht="27.75" customHeight="1">
      <c r="A76" s="146" t="e">
        <f t="shared" ref="A76:H76" si="19">SUM(A68:A75)</f>
        <v>#REF!</v>
      </c>
      <c r="B76" s="146" t="e">
        <f t="shared" si="19"/>
        <v>#REF!</v>
      </c>
      <c r="C76" s="146" t="e">
        <f t="shared" si="19"/>
        <v>#REF!</v>
      </c>
      <c r="D76" s="146" t="e">
        <f t="shared" si="19"/>
        <v>#REF!</v>
      </c>
      <c r="E76" s="146" t="e">
        <f t="shared" si="19"/>
        <v>#REF!</v>
      </c>
      <c r="F76" s="146" t="e">
        <f t="shared" si="19"/>
        <v>#REF!</v>
      </c>
      <c r="G76" s="146" t="e">
        <f t="shared" si="19"/>
        <v>#REF!</v>
      </c>
      <c r="H76" s="146" t="e">
        <f t="shared" si="19"/>
        <v>#REF!</v>
      </c>
    </row>
    <row r="77" spans="1:8" s="135" customFormat="1" ht="27.75" customHeight="1">
      <c r="A77" s="146" t="e">
        <f>SUM($A$76:A76)</f>
        <v>#REF!</v>
      </c>
      <c r="B77" s="146" t="e">
        <f>SUM($A$76:B76)</f>
        <v>#REF!</v>
      </c>
      <c r="C77" s="146" t="e">
        <f>SUM($A$76:C76)</f>
        <v>#REF!</v>
      </c>
      <c r="D77" s="146" t="e">
        <f>SUM($A$76:D76)</f>
        <v>#REF!</v>
      </c>
      <c r="E77" s="146" t="e">
        <f>SUM($A$76:E76)</f>
        <v>#REF!</v>
      </c>
      <c r="F77" s="146" t="e">
        <f>SUM($A$76:F76)</f>
        <v>#REF!</v>
      </c>
      <c r="G77" s="146" t="e">
        <f>SUM($A$76:G76)</f>
        <v>#REF!</v>
      </c>
      <c r="H77" s="146" t="e">
        <f>SUM($A$76:H76)</f>
        <v>#REF!</v>
      </c>
    </row>
    <row r="78" spans="1:8" ht="27.75" customHeight="1">
      <c r="A78" s="152" t="e">
        <f>1/POWER((1+#REF!),A67-#REF!)</f>
        <v>#REF!</v>
      </c>
      <c r="B78" s="152" t="e">
        <f>1/POWER((1+#REF!),B67-#REF!)</f>
        <v>#REF!</v>
      </c>
      <c r="C78" s="152" t="e">
        <f>1/POWER((1+#REF!),C67-#REF!)</f>
        <v>#REF!</v>
      </c>
      <c r="D78" s="152" t="e">
        <f>1/POWER((1+#REF!),D67-#REF!)</f>
        <v>#REF!</v>
      </c>
      <c r="E78" s="152" t="e">
        <f>1/POWER((1+#REF!),E67-#REF!)</f>
        <v>#REF!</v>
      </c>
      <c r="F78" s="152" t="e">
        <f>1/POWER((1+#REF!),F67-#REF!)</f>
        <v>#REF!</v>
      </c>
      <c r="G78" s="152" t="e">
        <f>1/POWER((1+#REF!),G67-#REF!)</f>
        <v>#REF!</v>
      </c>
      <c r="H78" s="152" t="e">
        <f>1/POWER((1+#REF!),H67-#REF!)</f>
        <v>#REF!</v>
      </c>
    </row>
    <row r="79" spans="1:8" s="135" customFormat="1" ht="27.75" customHeight="1">
      <c r="A79" s="146" t="e">
        <f t="shared" ref="A79:H79" si="20">A76*A78</f>
        <v>#REF!</v>
      </c>
      <c r="B79" s="146" t="e">
        <f t="shared" si="20"/>
        <v>#REF!</v>
      </c>
      <c r="C79" s="146" t="e">
        <f t="shared" si="20"/>
        <v>#REF!</v>
      </c>
      <c r="D79" s="146" t="e">
        <f t="shared" si="20"/>
        <v>#REF!</v>
      </c>
      <c r="E79" s="146" t="e">
        <f t="shared" si="20"/>
        <v>#REF!</v>
      </c>
      <c r="F79" s="146" t="e">
        <f t="shared" si="20"/>
        <v>#REF!</v>
      </c>
      <c r="G79" s="146" t="e">
        <f t="shared" si="20"/>
        <v>#REF!</v>
      </c>
      <c r="H79" s="146" t="e">
        <f t="shared" si="20"/>
        <v>#REF!</v>
      </c>
    </row>
    <row r="80" spans="1:8" s="135" customFormat="1" ht="27.75" customHeight="1">
      <c r="A80" s="146" t="e">
        <f>SUM($A$79:A79)</f>
        <v>#REF!</v>
      </c>
      <c r="B80" s="146" t="e">
        <f>SUM($A$79:B79)</f>
        <v>#REF!</v>
      </c>
      <c r="C80" s="146" t="e">
        <f>SUM($A$79:C79)</f>
        <v>#REF!</v>
      </c>
      <c r="D80" s="146" t="e">
        <f>SUM($A$79:D79)</f>
        <v>#REF!</v>
      </c>
      <c r="E80" s="146" t="e">
        <f>SUM($A$79:E79)</f>
        <v>#REF!</v>
      </c>
      <c r="F80" s="146" t="e">
        <f>SUM($A$79:F79)</f>
        <v>#REF!</v>
      </c>
      <c r="G80" s="146" t="e">
        <f>SUM($A$79:G79)</f>
        <v>#REF!</v>
      </c>
      <c r="H80" s="146" t="e">
        <f>SUM($A$79:H79)</f>
        <v>#REF!</v>
      </c>
    </row>
    <row r="81" spans="1:8" s="135" customFormat="1" ht="27.75" customHeight="1">
      <c r="A81" s="153">
        <f>IF((ISERR(IRR($A$76:A76))),0,IF(IRR($A$76:A76)&lt;0,0,IRR($A$76:A76)))</f>
        <v>0</v>
      </c>
      <c r="B81" s="153">
        <f>IF((ISERR(IRR($A$76:B76))),0,IF(IRR($A$76:B76)&lt;0,0,IRR($A$76:B76)))</f>
        <v>0</v>
      </c>
      <c r="C81" s="153">
        <f>IF((ISERR(IRR($A$76:C76))),0,IF(IRR($A$76:C76)&lt;0,0,IRR($A$76:C76)))</f>
        <v>0</v>
      </c>
      <c r="D81" s="154">
        <f>IF((ISERR(IRR($A$76:D76))),0,IF(IRR($A$76:D76)&lt;0,0,IRR($A$76:D76)))</f>
        <v>0</v>
      </c>
      <c r="E81" s="153">
        <f>IF((ISERR(IRR($A$76:E76))),0,IF(IRR($A$76:E76)&lt;0,0,IRR($A$76:E76)))</f>
        <v>0</v>
      </c>
      <c r="F81" s="153">
        <f>IF((ISERR(IRR($A$76:F76))),0,IF(IRR($A$76:F76)&lt;0,0,IRR($A$76:F76)))</f>
        <v>0</v>
      </c>
      <c r="G81" s="153">
        <f>IF((ISERR(IRR($A$76:G76))),0,IF(IRR($A$76:G76)&lt;0,0,IRR($A$76:G76)))</f>
        <v>0</v>
      </c>
      <c r="H81" s="153">
        <f>IF((ISERR(IRR($A$76:H76))),0,IF(IRR($A$76:H76)&lt;0,0,IRR($A$76:H76)))</f>
        <v>0</v>
      </c>
    </row>
    <row r="82" spans="1:8" s="135" customFormat="1" ht="27.75" customHeight="1">
      <c r="A82" s="155" t="e">
        <f>IF(AND(A77&gt;0,#REF!&lt;0),(A67-(A77/(A77-#REF!))),0)</f>
        <v>#REF!</v>
      </c>
      <c r="B82" s="155" t="e">
        <f t="shared" ref="B82:H82" si="21">IF(AND(B77&gt;0,A77&lt;0),(B67-(B77/(B77-A77))),0)</f>
        <v>#REF!</v>
      </c>
      <c r="C82" s="155" t="e">
        <f t="shared" si="21"/>
        <v>#REF!</v>
      </c>
      <c r="D82" s="155" t="e">
        <f t="shared" si="21"/>
        <v>#REF!</v>
      </c>
      <c r="E82" s="155" t="e">
        <f t="shared" si="21"/>
        <v>#REF!</v>
      </c>
      <c r="F82" s="155" t="e">
        <f t="shared" si="21"/>
        <v>#REF!</v>
      </c>
      <c r="G82" s="155" t="e">
        <f t="shared" si="21"/>
        <v>#REF!</v>
      </c>
      <c r="H82" s="155" t="e">
        <f t="shared" si="21"/>
        <v>#REF!</v>
      </c>
    </row>
    <row r="83" spans="1:8" s="135" customFormat="1" ht="27.75" customHeight="1" thickBot="1">
      <c r="A83" s="156" t="e">
        <f>IF(AND(A80&gt;0,#REF!&lt;0),(A67-(A80/(A80-#REF!))),0)</f>
        <v>#REF!</v>
      </c>
      <c r="B83" s="156" t="e">
        <f t="shared" ref="B83:H83" si="22">IF(AND(B80&gt;0,A80&lt;0),(B67-(B80/(B80-A80))),0)</f>
        <v>#REF!</v>
      </c>
      <c r="C83" s="156" t="e">
        <f t="shared" si="22"/>
        <v>#REF!</v>
      </c>
      <c r="D83" s="156" t="e">
        <f t="shared" si="22"/>
        <v>#REF!</v>
      </c>
      <c r="E83" s="156" t="e">
        <f t="shared" si="22"/>
        <v>#REF!</v>
      </c>
      <c r="F83" s="156" t="e">
        <f t="shared" si="22"/>
        <v>#REF!</v>
      </c>
      <c r="G83" s="156" t="e">
        <f t="shared" si="22"/>
        <v>#REF!</v>
      </c>
      <c r="H83" s="156" t="e">
        <f t="shared" si="22"/>
        <v>#REF!</v>
      </c>
    </row>
    <row r="85" spans="1:8" ht="27.75" customHeight="1">
      <c r="A85" s="158"/>
      <c r="B85" s="158"/>
      <c r="C85" s="158"/>
      <c r="D85" s="158"/>
      <c r="E85" s="158"/>
      <c r="F85" s="157"/>
      <c r="G85" s="158"/>
    </row>
    <row r="86" spans="1:8" s="160" customFormat="1" ht="27.75" hidden="1" customHeight="1">
      <c r="A86" s="159">
        <v>2032</v>
      </c>
      <c r="B86" s="159">
        <v>2033</v>
      </c>
      <c r="C86" s="159">
        <v>2034</v>
      </c>
      <c r="D86" s="159">
        <v>2035</v>
      </c>
      <c r="E86" s="159">
        <v>2036</v>
      </c>
      <c r="F86" s="159">
        <v>2037</v>
      </c>
      <c r="G86" s="159">
        <v>2038</v>
      </c>
      <c r="H86" s="159">
        <v>2039</v>
      </c>
    </row>
    <row r="87" spans="1:8" s="160" customFormat="1" ht="27.75" hidden="1" customHeight="1">
      <c r="A87" s="161">
        <v>22</v>
      </c>
      <c r="B87" s="161">
        <v>23</v>
      </c>
      <c r="C87" s="161">
        <v>24</v>
      </c>
      <c r="D87" s="161">
        <v>25</v>
      </c>
      <c r="E87" s="161">
        <v>26</v>
      </c>
      <c r="F87" s="161">
        <v>27</v>
      </c>
      <c r="G87" s="161">
        <v>28</v>
      </c>
      <c r="H87" s="161">
        <v>29</v>
      </c>
    </row>
    <row r="88" spans="1:8" s="160" customFormat="1" ht="27.75" hidden="1" customHeight="1"/>
    <row r="89" spans="1:8" s="160" customFormat="1" ht="27.75" hidden="1" customHeight="1"/>
    <row r="90" spans="1:8" s="160" customFormat="1" ht="27.75" hidden="1" customHeight="1"/>
    <row r="91" spans="1:8" s="163" customFormat="1" ht="27.75" hidden="1" customHeight="1"/>
    <row r="92" spans="1:8" s="163" customFormat="1" ht="27.75" hidden="1" customHeight="1"/>
    <row r="93" spans="1:8" s="163" customFormat="1" ht="27.75" hidden="1" customHeight="1">
      <c r="A93" s="162" t="e">
        <f>(#REF!*#REF!+#REF!)*(1+A40)</f>
        <v>#REF!</v>
      </c>
      <c r="B93" s="162" t="e">
        <f>(A92*#REF!+A93)*(1+B40)</f>
        <v>#REF!</v>
      </c>
      <c r="C93" s="162" t="e">
        <f>(B92*#REF!+B93)*(1+C40)</f>
        <v>#REF!</v>
      </c>
      <c r="D93" s="162" t="e">
        <f>(C92*#REF!+C93)*(1+D40)</f>
        <v>#REF!</v>
      </c>
      <c r="E93" s="162" t="e">
        <f>(D92*#REF!+D93)*(1+E40)</f>
        <v>#REF!</v>
      </c>
      <c r="F93" s="162" t="e">
        <f>(E92*#REF!+E93)*(1+F40)</f>
        <v>#REF!</v>
      </c>
      <c r="G93" s="162" t="e">
        <f>(F92*#REF!+F93)*(1+G40)</f>
        <v>#REF!</v>
      </c>
      <c r="H93" s="162" t="e">
        <f>(G92*#REF!+G93)*(1+H40)</f>
        <v>#REF!</v>
      </c>
    </row>
    <row r="94" spans="1:8" s="163" customFormat="1" ht="27.75" hidden="1" customHeight="1"/>
    <row r="95" spans="1:8" s="164" customFormat="1" ht="27.75" hidden="1" customHeight="1">
      <c r="A95" s="162" t="e">
        <f>(#REF!*#REF!+#REF!)*(1+A40)</f>
        <v>#REF!</v>
      </c>
      <c r="B95" s="162" t="e">
        <f>(A92*#REF!+A95)*(1+B40)</f>
        <v>#REF!</v>
      </c>
      <c r="C95" s="162" t="e">
        <f>(B92*#REF!+B95)*(1+C40)</f>
        <v>#REF!</v>
      </c>
      <c r="D95" s="162" t="e">
        <f>(C92*#REF!+C95)*(1+D40)</f>
        <v>#REF!</v>
      </c>
      <c r="E95" s="162" t="e">
        <f>(D92*#REF!+D95)*(1+E40)</f>
        <v>#REF!</v>
      </c>
      <c r="F95" s="162" t="e">
        <f>(E92*#REF!+E95)*(1+F40)</f>
        <v>#REF!</v>
      </c>
      <c r="G95" s="162" t="e">
        <f>(F92*#REF!+F95)*(1+G40)</f>
        <v>#REF!</v>
      </c>
      <c r="H95" s="162" t="e">
        <f>(G92*#REF!+G95)*(1+H40)</f>
        <v>#REF!</v>
      </c>
    </row>
    <row r="96" spans="1:8" s="160" customFormat="1" ht="27.75" hidden="1" customHeight="1"/>
    <row r="97" s="163" customFormat="1" ht="27.75" hidden="1" customHeight="1"/>
    <row r="98" ht="27.75" hidden="1" customHeight="1"/>
    <row r="99" ht="39.75" hidden="1" customHeight="1"/>
    <row r="100" ht="27.75" hidden="1" customHeight="1"/>
  </sheetData>
  <mergeCells count="9">
    <mergeCell ref="A11:H11"/>
    <mergeCell ref="A12:H12"/>
    <mergeCell ref="A14:H14"/>
    <mergeCell ref="A6:H6"/>
    <mergeCell ref="A1:H1"/>
    <mergeCell ref="A3:H3"/>
    <mergeCell ref="A5:H5"/>
    <mergeCell ref="A8:H8"/>
    <mergeCell ref="A9:H9"/>
  </mergeCells>
  <conditionalFormatting sqref="A23:A28 A40:H40 A60:H60">
    <cfRule type="cellIs" dxfId="19" priority="25" stopIfTrue="1" operator="equal">
      <formula>0</formula>
    </cfRule>
  </conditionalFormatting>
  <pageMargins left="0.78740157480314965" right="0.15748031496062992" top="0.19685039370078741" bottom="0.15748031496062992" header="0" footer="0"/>
  <pageSetup paperSize="9" scale="30" fitToWidth="2"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4" zoomScale="85" zoomScaleSheetLayoutView="85" workbookViewId="0">
      <selection activeCell="D27" sqref="D27"/>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94" t="str">
        <f>' 1. паспорт местополож'!A1:C1</f>
        <v>Год раскрытия информации: 2019 год</v>
      </c>
      <c r="B1" s="294"/>
      <c r="C1" s="294"/>
      <c r="D1" s="294"/>
      <c r="E1" s="294"/>
      <c r="F1" s="294"/>
      <c r="G1" s="294"/>
      <c r="H1" s="294"/>
      <c r="I1" s="294"/>
      <c r="J1" s="294"/>
      <c r="K1" s="294"/>
      <c r="L1" s="294"/>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297" t="s">
        <v>9</v>
      </c>
      <c r="B3" s="297"/>
      <c r="C3" s="297"/>
      <c r="D3" s="297"/>
      <c r="E3" s="297"/>
      <c r="F3" s="297"/>
      <c r="G3" s="297"/>
      <c r="H3" s="297"/>
      <c r="I3" s="297"/>
      <c r="J3" s="297"/>
      <c r="K3" s="297"/>
      <c r="L3" s="297"/>
    </row>
    <row r="4" spans="1:44">
      <c r="A4" s="297"/>
      <c r="B4" s="297"/>
      <c r="C4" s="297"/>
      <c r="D4" s="297"/>
      <c r="E4" s="297"/>
      <c r="F4" s="297"/>
      <c r="G4" s="297"/>
      <c r="H4" s="297"/>
      <c r="I4" s="297"/>
      <c r="J4" s="297"/>
      <c r="K4" s="297"/>
      <c r="L4" s="297"/>
    </row>
    <row r="5" spans="1:44">
      <c r="A5" s="30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1"/>
      <c r="C5" s="301"/>
      <c r="D5" s="301"/>
      <c r="E5" s="301"/>
      <c r="F5" s="301"/>
      <c r="G5" s="301"/>
      <c r="H5" s="301"/>
      <c r="I5" s="301"/>
      <c r="J5" s="301"/>
      <c r="K5" s="301"/>
      <c r="L5" s="301"/>
    </row>
    <row r="6" spans="1:44">
      <c r="A6" s="295" t="s">
        <v>8</v>
      </c>
      <c r="B6" s="295"/>
      <c r="C6" s="295"/>
      <c r="D6" s="295"/>
      <c r="E6" s="295"/>
      <c r="F6" s="295"/>
      <c r="G6" s="295"/>
      <c r="H6" s="295"/>
      <c r="I6" s="295"/>
      <c r="J6" s="295"/>
      <c r="K6" s="295"/>
      <c r="L6" s="295"/>
    </row>
    <row r="7" spans="1:44">
      <c r="A7" s="297"/>
      <c r="B7" s="297"/>
      <c r="C7" s="297"/>
      <c r="D7" s="297"/>
      <c r="E7" s="297"/>
      <c r="F7" s="297"/>
      <c r="G7" s="297"/>
      <c r="H7" s="297"/>
      <c r="I7" s="297"/>
      <c r="J7" s="297"/>
      <c r="K7" s="297"/>
      <c r="L7" s="297"/>
    </row>
    <row r="8" spans="1:44">
      <c r="A8" s="301" t="str">
        <f>' 1. паспорт местополож'!A8:C8</f>
        <v>J_ДВОСТ-389</v>
      </c>
      <c r="B8" s="301"/>
      <c r="C8" s="301"/>
      <c r="D8" s="301"/>
      <c r="E8" s="301"/>
      <c r="F8" s="301"/>
      <c r="G8" s="301"/>
      <c r="H8" s="301"/>
      <c r="I8" s="301"/>
      <c r="J8" s="301"/>
      <c r="K8" s="301"/>
      <c r="L8" s="301"/>
    </row>
    <row r="9" spans="1:44">
      <c r="A9" s="295" t="s">
        <v>7</v>
      </c>
      <c r="B9" s="295"/>
      <c r="C9" s="295"/>
      <c r="D9" s="295"/>
      <c r="E9" s="295"/>
      <c r="F9" s="295"/>
      <c r="G9" s="295"/>
      <c r="H9" s="295"/>
      <c r="I9" s="295"/>
      <c r="J9" s="295"/>
      <c r="K9" s="295"/>
      <c r="L9" s="295"/>
    </row>
    <row r="10" spans="1:44">
      <c r="A10" s="308"/>
      <c r="B10" s="308"/>
      <c r="C10" s="308"/>
      <c r="D10" s="308"/>
      <c r="E10" s="308"/>
      <c r="F10" s="308"/>
      <c r="G10" s="308"/>
      <c r="H10" s="308"/>
      <c r="I10" s="308"/>
      <c r="J10" s="308"/>
      <c r="K10" s="308"/>
      <c r="L10" s="308"/>
    </row>
    <row r="11" spans="1:44">
      <c r="A11" s="301" t="str">
        <f>' 1. паспорт местополож'!A11:C11</f>
        <v xml:space="preserve">Техническое перевооружение объекта "Оборудование ТП-31 ул. Сигнальная" г. Хабаровск </v>
      </c>
      <c r="B11" s="301"/>
      <c r="C11" s="301"/>
      <c r="D11" s="301"/>
      <c r="E11" s="301"/>
      <c r="F11" s="301"/>
      <c r="G11" s="301"/>
      <c r="H11" s="301"/>
      <c r="I11" s="301"/>
      <c r="J11" s="301"/>
      <c r="K11" s="301"/>
      <c r="L11" s="301"/>
    </row>
    <row r="12" spans="1:44">
      <c r="A12" s="295" t="s">
        <v>5</v>
      </c>
      <c r="B12" s="295"/>
      <c r="C12" s="295"/>
      <c r="D12" s="295"/>
      <c r="E12" s="295"/>
      <c r="F12" s="295"/>
      <c r="G12" s="295"/>
      <c r="H12" s="295"/>
      <c r="I12" s="295"/>
      <c r="J12" s="295"/>
      <c r="K12" s="295"/>
      <c r="L12" s="295"/>
    </row>
    <row r="13" spans="1:44" ht="15.75" customHeight="1">
      <c r="L13" s="105"/>
    </row>
    <row r="14" spans="1:44" ht="27.75" customHeight="1">
      <c r="K14" s="48"/>
    </row>
    <row r="15" spans="1:44" ht="15.75" customHeight="1">
      <c r="A15" s="343" t="s">
        <v>204</v>
      </c>
      <c r="B15" s="343"/>
      <c r="C15" s="343"/>
      <c r="D15" s="343"/>
      <c r="E15" s="343"/>
      <c r="F15" s="343"/>
      <c r="G15" s="343"/>
      <c r="H15" s="343"/>
      <c r="I15" s="343"/>
      <c r="J15" s="343"/>
      <c r="K15" s="343"/>
      <c r="L15" s="343"/>
    </row>
    <row r="16" spans="1:44">
      <c r="A16" s="106"/>
      <c r="B16" s="106"/>
      <c r="C16" s="47"/>
      <c r="D16" s="47"/>
      <c r="E16" s="47"/>
      <c r="F16" s="47"/>
      <c r="G16" s="47"/>
      <c r="H16" s="47"/>
      <c r="I16" s="47"/>
      <c r="J16" s="47"/>
      <c r="K16" s="47"/>
      <c r="L16" s="47"/>
    </row>
    <row r="17" spans="1:12" ht="28.5" customHeight="1">
      <c r="A17" s="341" t="s">
        <v>115</v>
      </c>
      <c r="B17" s="341" t="s">
        <v>114</v>
      </c>
      <c r="C17" s="348" t="s">
        <v>143</v>
      </c>
      <c r="D17" s="348"/>
      <c r="E17" s="348"/>
      <c r="F17" s="348"/>
      <c r="G17" s="348"/>
      <c r="H17" s="348"/>
      <c r="I17" s="342" t="s">
        <v>113</v>
      </c>
      <c r="J17" s="345" t="s">
        <v>145</v>
      </c>
      <c r="K17" s="341" t="s">
        <v>112</v>
      </c>
      <c r="L17" s="344" t="s">
        <v>144</v>
      </c>
    </row>
    <row r="18" spans="1:12" ht="58.5" customHeight="1">
      <c r="A18" s="341"/>
      <c r="B18" s="341"/>
      <c r="C18" s="349" t="s">
        <v>1</v>
      </c>
      <c r="D18" s="349"/>
      <c r="E18" s="56"/>
      <c r="F18" s="57"/>
      <c r="G18" s="350" t="s">
        <v>0</v>
      </c>
      <c r="H18" s="351"/>
      <c r="I18" s="342"/>
      <c r="J18" s="346"/>
      <c r="K18" s="341"/>
      <c r="L18" s="344"/>
    </row>
    <row r="19" spans="1:12" ht="47.25">
      <c r="A19" s="341"/>
      <c r="B19" s="341"/>
      <c r="C19" s="46" t="s">
        <v>111</v>
      </c>
      <c r="D19" s="46" t="s">
        <v>110</v>
      </c>
      <c r="E19" s="46" t="s">
        <v>111</v>
      </c>
      <c r="F19" s="46" t="s">
        <v>110</v>
      </c>
      <c r="G19" s="46" t="s">
        <v>111</v>
      </c>
      <c r="H19" s="46" t="s">
        <v>110</v>
      </c>
      <c r="I19" s="342"/>
      <c r="J19" s="347"/>
      <c r="K19" s="341"/>
      <c r="L19" s="344"/>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244</v>
      </c>
      <c r="D21" s="41" t="s">
        <v>244</v>
      </c>
      <c r="E21" s="41" t="s">
        <v>244</v>
      </c>
      <c r="F21" s="41" t="s">
        <v>244</v>
      </c>
      <c r="G21" s="41" t="s">
        <v>244</v>
      </c>
      <c r="H21" s="41" t="s">
        <v>244</v>
      </c>
      <c r="I21" s="41" t="s">
        <v>244</v>
      </c>
      <c r="J21" s="41" t="s">
        <v>244</v>
      </c>
      <c r="K21" s="41" t="s">
        <v>244</v>
      </c>
      <c r="L21" s="41" t="s">
        <v>244</v>
      </c>
    </row>
    <row r="22" spans="1:12">
      <c r="A22" s="43" t="s">
        <v>108</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107</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106</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105</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104</v>
      </c>
      <c r="B27" s="42" t="s">
        <v>149</v>
      </c>
      <c r="C27" s="288">
        <v>43831</v>
      </c>
      <c r="D27" s="286" t="s">
        <v>508</v>
      </c>
      <c r="E27" s="41" t="s">
        <v>244</v>
      </c>
      <c r="F27" s="41" t="s">
        <v>244</v>
      </c>
      <c r="G27" s="41" t="s">
        <v>244</v>
      </c>
      <c r="H27" s="41" t="s">
        <v>244</v>
      </c>
      <c r="I27" s="41" t="s">
        <v>244</v>
      </c>
      <c r="J27" s="41" t="s">
        <v>244</v>
      </c>
      <c r="K27" s="41" t="s">
        <v>244</v>
      </c>
      <c r="L27" s="41" t="s">
        <v>244</v>
      </c>
    </row>
    <row r="28" spans="1:12" s="39" customFormat="1">
      <c r="A28" s="43" t="s">
        <v>102</v>
      </c>
      <c r="B28" s="42" t="s">
        <v>154</v>
      </c>
      <c r="C28" s="41" t="s">
        <v>244</v>
      </c>
      <c r="D28" s="286"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103</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101</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100</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99</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98</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97</v>
      </c>
      <c r="B39" s="42" t="s">
        <v>95</v>
      </c>
      <c r="C39" s="41" t="s">
        <v>244</v>
      </c>
      <c r="D39" s="41" t="s">
        <v>244</v>
      </c>
      <c r="E39" s="41" t="s">
        <v>244</v>
      </c>
      <c r="F39" s="41" t="s">
        <v>244</v>
      </c>
      <c r="G39" s="41" t="s">
        <v>244</v>
      </c>
      <c r="H39" s="41" t="s">
        <v>244</v>
      </c>
      <c r="I39" s="41" t="s">
        <v>244</v>
      </c>
      <c r="J39" s="41" t="s">
        <v>244</v>
      </c>
      <c r="K39" s="41" t="s">
        <v>244</v>
      </c>
      <c r="L39" s="41" t="s">
        <v>244</v>
      </c>
    </row>
    <row r="40" spans="1:12">
      <c r="A40" s="43" t="s">
        <v>96</v>
      </c>
      <c r="B40" s="42" t="s">
        <v>93</v>
      </c>
      <c r="C40" s="41" t="s">
        <v>244</v>
      </c>
      <c r="D40" s="41" t="s">
        <v>244</v>
      </c>
      <c r="E40" s="41" t="s">
        <v>244</v>
      </c>
      <c r="F40" s="41" t="s">
        <v>244</v>
      </c>
      <c r="G40" s="41" t="s">
        <v>244</v>
      </c>
      <c r="H40" s="41" t="s">
        <v>244</v>
      </c>
      <c r="I40" s="41" t="s">
        <v>244</v>
      </c>
      <c r="J40" s="41" t="s">
        <v>244</v>
      </c>
      <c r="K40" s="41" t="s">
        <v>244</v>
      </c>
      <c r="L40" s="41" t="s">
        <v>244</v>
      </c>
    </row>
    <row r="41" spans="1:12" ht="31.5">
      <c r="A41" s="43" t="s">
        <v>94</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92</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90</v>
      </c>
      <c r="B43" s="42" t="s">
        <v>91</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89</v>
      </c>
      <c r="C44" s="41" t="s">
        <v>244</v>
      </c>
      <c r="D44" s="41" t="s">
        <v>244</v>
      </c>
      <c r="E44" s="41" t="s">
        <v>244</v>
      </c>
      <c r="F44" s="41" t="s">
        <v>244</v>
      </c>
      <c r="G44" s="41" t="s">
        <v>244</v>
      </c>
      <c r="H44" s="41" t="s">
        <v>244</v>
      </c>
      <c r="I44" s="41" t="s">
        <v>244</v>
      </c>
      <c r="J44" s="41" t="s">
        <v>244</v>
      </c>
      <c r="K44" s="41" t="s">
        <v>244</v>
      </c>
      <c r="L44" s="41" t="s">
        <v>244</v>
      </c>
    </row>
    <row r="45" spans="1:12">
      <c r="A45" s="43">
        <v>4</v>
      </c>
      <c r="B45" s="42" t="s">
        <v>87</v>
      </c>
      <c r="C45" s="41" t="s">
        <v>244</v>
      </c>
      <c r="D45" s="41" t="s">
        <v>244</v>
      </c>
      <c r="E45" s="41" t="s">
        <v>244</v>
      </c>
      <c r="F45" s="41" t="s">
        <v>244</v>
      </c>
      <c r="G45" s="41" t="s">
        <v>244</v>
      </c>
      <c r="H45" s="41" t="s">
        <v>244</v>
      </c>
      <c r="I45" s="41" t="s">
        <v>244</v>
      </c>
      <c r="J45" s="41" t="s">
        <v>244</v>
      </c>
      <c r="K45" s="41" t="s">
        <v>244</v>
      </c>
      <c r="L45" s="41" t="s">
        <v>244</v>
      </c>
    </row>
    <row r="46" spans="1:12" ht="31.5">
      <c r="A46" s="43" t="s">
        <v>88</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86</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84</v>
      </c>
      <c r="B48" s="42" t="s">
        <v>85</v>
      </c>
      <c r="C48" s="41" t="s">
        <v>244</v>
      </c>
      <c r="D48" s="41" t="s">
        <v>244</v>
      </c>
      <c r="E48" s="41" t="s">
        <v>244</v>
      </c>
      <c r="F48" s="41" t="s">
        <v>244</v>
      </c>
      <c r="G48" s="41" t="s">
        <v>244</v>
      </c>
      <c r="H48" s="41" t="s">
        <v>244</v>
      </c>
      <c r="I48" s="41" t="s">
        <v>244</v>
      </c>
      <c r="J48" s="41" t="s">
        <v>244</v>
      </c>
      <c r="K48" s="41" t="s">
        <v>244</v>
      </c>
      <c r="L48" s="41" t="s">
        <v>244</v>
      </c>
    </row>
    <row r="49" spans="1:12">
      <c r="A49" s="43" t="s">
        <v>82</v>
      </c>
      <c r="B49" s="58"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83</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EE_ZagorovichNN</cp:lastModifiedBy>
  <cp:lastPrinted>2016-07-25T05:28:15Z</cp:lastPrinted>
  <dcterms:created xsi:type="dcterms:W3CDTF">2015-08-16T15:31:05Z</dcterms:created>
  <dcterms:modified xsi:type="dcterms:W3CDTF">2019-04-03T03:46:37Z</dcterms:modified>
</cp:coreProperties>
</file>