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33" i="19"/>
  <c r="J33"/>
  <c r="I33"/>
  <c r="H33"/>
  <c r="G33"/>
  <c r="K41"/>
  <c r="J41"/>
  <c r="I41"/>
  <c r="H41"/>
  <c r="G41"/>
  <c r="K50"/>
  <c r="J50"/>
  <c r="I50"/>
  <c r="H50"/>
  <c r="G50"/>
  <c r="F55"/>
  <c r="F39"/>
  <c r="F31"/>
  <c r="K57"/>
  <c r="J57"/>
  <c r="I57"/>
  <c r="H57"/>
  <c r="G57"/>
  <c r="F47"/>
  <c r="E48"/>
  <c r="L28"/>
  <c r="H27"/>
  <c r="H48" s="1"/>
  <c r="H47" s="1"/>
  <c r="AB26"/>
  <c r="C26"/>
  <c r="C48" s="1"/>
  <c r="AB48" s="1"/>
  <c r="E20"/>
  <c r="F20"/>
  <c r="C20"/>
  <c r="H20" i="13"/>
  <c r="C39" i="7"/>
  <c r="F48" i="19" l="1"/>
  <c r="V78" i="18"/>
  <c r="U78"/>
  <c r="T78"/>
  <c r="S78"/>
  <c r="R78"/>
  <c r="Q78"/>
  <c r="P78"/>
  <c r="O78"/>
  <c r="N78"/>
  <c r="M78"/>
  <c r="L78"/>
  <c r="K78"/>
  <c r="J78"/>
  <c r="I78"/>
  <c r="H78"/>
  <c r="G78"/>
  <c r="F78"/>
  <c r="E78"/>
  <c r="D78"/>
  <c r="V75"/>
  <c r="U75"/>
  <c r="T75"/>
  <c r="S75"/>
  <c r="R75"/>
  <c r="Q75"/>
  <c r="P75"/>
  <c r="O75"/>
  <c r="N75"/>
  <c r="M75"/>
  <c r="V70"/>
  <c r="Q70"/>
  <c r="C69"/>
  <c r="B69"/>
  <c r="V62"/>
  <c r="U62"/>
  <c r="U70" s="1"/>
  <c r="T62"/>
  <c r="T70" s="1"/>
  <c r="S62"/>
  <c r="S70" s="1"/>
  <c r="R62"/>
  <c r="R70" s="1"/>
  <c r="Q62"/>
  <c r="P62"/>
  <c r="P70" s="1"/>
  <c r="O62"/>
  <c r="O70" s="1"/>
  <c r="N62"/>
  <c r="N70" s="1"/>
  <c r="M62"/>
  <c r="M70" s="1"/>
  <c r="B51"/>
  <c r="C51" s="1"/>
  <c r="C72" s="1"/>
  <c r="AP22"/>
  <c r="AN19"/>
  <c r="B42" s="1"/>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4" s="1"/>
  <c r="G71" s="1"/>
  <c r="G76" s="1"/>
  <c r="G79" s="1"/>
  <c r="G68"/>
  <c r="E77"/>
  <c r="H59"/>
  <c r="H61" s="1"/>
  <c r="I51"/>
  <c r="I72" s="1"/>
  <c r="AF23"/>
  <c r="AG22"/>
  <c r="I52" s="1"/>
  <c r="I58" s="1"/>
  <c r="G80" l="1"/>
  <c r="F80"/>
  <c r="E80"/>
  <c r="G65"/>
  <c r="H63"/>
  <c r="H64" s="1"/>
  <c r="H68"/>
  <c r="F77"/>
  <c r="G77" s="1"/>
  <c r="I59"/>
  <c r="I61" s="1"/>
  <c r="J51"/>
  <c r="J72" s="1"/>
  <c r="AF24"/>
  <c r="AG23"/>
  <c r="J52" s="1"/>
  <c r="J58" s="1"/>
  <c r="H77" l="1"/>
  <c r="H76"/>
  <c r="H65"/>
  <c r="H7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4"/>
  <c r="S71" s="1"/>
  <c r="S76" s="1"/>
  <c r="AF35"/>
  <c r="AG35" s="1"/>
  <c r="V52" s="1"/>
  <c r="V58" s="1"/>
  <c r="AG34"/>
  <c r="U52" s="1"/>
  <c r="U58" s="1"/>
  <c r="S65" l="1"/>
  <c r="S79"/>
  <c r="S77"/>
  <c r="Q81"/>
  <c r="Q80"/>
  <c r="Q83" s="1"/>
  <c r="S80"/>
  <c r="R80"/>
  <c r="R83" s="1"/>
  <c r="R79"/>
  <c r="R81" s="1"/>
  <c r="R77"/>
  <c r="R82" s="1"/>
  <c r="T63"/>
  <c r="T68"/>
  <c r="T64"/>
  <c r="U59"/>
  <c r="U61" s="1"/>
  <c r="V51"/>
  <c r="S81" l="1"/>
  <c r="S82"/>
  <c r="T65"/>
  <c r="T71"/>
  <c r="T76" s="1"/>
  <c r="S83"/>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L47" s="1"/>
  <c r="P26"/>
  <c r="P23" s="1"/>
  <c r="T26"/>
  <c r="T23" s="1"/>
  <c r="X26"/>
  <c r="X23" s="1"/>
  <c r="F22" i="18" l="1"/>
  <c r="C22" i="6" l="1"/>
  <c r="C21"/>
  <c r="L26" i="19" l="1"/>
  <c r="P46" l="1"/>
  <c r="F21" l="1"/>
  <c r="F22"/>
  <c r="F24"/>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J47"/>
  <c r="I47"/>
  <c r="G47"/>
  <c r="P47"/>
  <c r="AA26"/>
  <c r="Z26"/>
  <c r="Y26"/>
  <c r="X46"/>
  <c r="X48" s="1"/>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F23" i="19"/>
  <c r="N44" i="18"/>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<sst xmlns="http://schemas.openxmlformats.org/spreadsheetml/2006/main" count="3601" uniqueCount="586">
  <si>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</si>
  <si>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</si>
  <si>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</si>
  <si>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</si>
  <si>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</si>
  <si>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</si>
  <si>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</si>
  <si>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</si>
  <si>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</si>
  <si>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</si>
  <si>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</si>
  <si>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</si>
  <si>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</si>
  <si>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</si>
  <si>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</si>
  <si>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</si>
  <si>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</si>
  <si>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</si>
  <si>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</si>
  <si>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</si>
  <si>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</si>
  <si>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</si>
  <si>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</si>
  <si>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</si>
  <si>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</si>
  <si>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</si>
  <si>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</si>
  <si>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</si>
  <si>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</si>
  <si>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</si>
  <si>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</si>
  <si>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</si>
  <si>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</si>
  <si>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</si>
  <si>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</si>
  <si>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</si>
  <si>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</si>
  <si>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</si>
  <si>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</si>
  <si>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</si>
  <si>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</si>
  <si>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</si>
  <si>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</si>
  <si>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</si>
  <si>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</si>
  <si>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</si>
  <si>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</si>
  <si>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</si>
  <si>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</si>
  <si>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</si>
  <si>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</si>
  <si>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</si>
  <si>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</si>
  <si>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</si>
  <si>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</si>
  <si>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</si>
  <si>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</si>
  <si>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</si>
  <si>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</si>
  <si>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</si>
  <si>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</si>
  <si>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</si>
  <si>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</si>
  <si>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</si>
  <si>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</si>
  <si>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</si>
  <si>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</si>
  <si>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</si>
  <si>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</si>
  <si>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</si>
  <si>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</si>
  <si>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</si>
  <si>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</si>
  <si>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</si>
  <si>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</si>
  <si>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</si>
  <si>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</si>
  <si>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</si>
  <si>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</si>
  <si>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</si>
  <si>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</si>
  <si>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</si>
  <si>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</si>
  <si>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</si>
  <si>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</si>
  <si>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</si>
  <si>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</si>
  <si>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</si>
  <si>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</si>
  <si>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</si>
  <si>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</si>
  <si>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</si>
  <si>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</si>
  <si>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</si>
  <si>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</si>
  <si>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</si>
  <si>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</si>
  <si>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</si>
  <si>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</si>
  <si>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</si>
  <si>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</si>
  <si>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</si>
  <si>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</si>
  <si>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</si>
  <si>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</si>
  <si>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</si>
  <si>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</si>
  <si>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</si>
  <si>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</si>
  <si>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</si>
  <si>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</si>
  <si>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</si>
  <si>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</si>
  <si>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</si>
  <si>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</si>
  <si>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</si>
  <si>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</si>
  <si>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</si>
  <si>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</si>
  <si>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</si>
  <si>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</si>
  <si>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</si>
  <si>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</si>
  <si>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</si>
  <si>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</si>
  <si>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</si>
  <si>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</si>
  <si>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</si>
  <si>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</si>
  <si>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</si>
  <si>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</si>
  <si>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</si>
  <si>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</si>
  <si>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</si>
  <si>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</si>
  <si>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</si>
  <si>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</si>
  <si>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</si>
  <si>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</si>
  <si>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</si>
  <si>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</si>
  <si>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</si>
  <si>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</si>
  <si>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</si>
  <si>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</si>
  <si>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</si>
  <si>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</si>
  <si>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</si>
  <si>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</si>
  <si>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</si>
  <si>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</si>
  <si>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</si>
  <si>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</si>
  <si>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</si>
  <si>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</si>
  <si>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</si>
  <si>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</si>
  <si>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</si>
  <si>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</si>
  <si>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</si>
  <si>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</si>
  <si>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</si>
  <si>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</si>
  <si>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</si>
  <si>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</si>
  <si>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</si>
  <si>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</si>
  <si>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</si>
  <si>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</si>
  <si>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</si>
  <si>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</si>
  <si>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</si>
  <si>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</si>
  <si>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</si>
  <si>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</si>
  <si>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</si>
  <si>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</si>
  <si>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</si>
  <si>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</si>
  <si>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</si>
  <si>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</si>
  <si>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</si>
  <si>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</si>
  <si>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</si>
  <si>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</si>
  <si>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</si>
  <si>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</si>
  <si>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</si>
  <si>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</si>
  <si>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</si>
  <si>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</si>
  <si>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</si>
  <si>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</si>
  <si>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</si>
  <si>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</si>
  <si>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</si>
  <si>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</si>
  <si>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</si>
  <si>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</si>
  <si>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</si>
  <si>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</si>
  <si>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</si>
  <si>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</si>
  <si>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</si>
  <si>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</si>
  <si>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</si>
  <si>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</si>
  <si>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</si>
  <si>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</si>
  <si>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</si>
  <si>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</si>
  <si>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</si>
  <si>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</si>
  <si>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</si>
  <si>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</si>
  <si>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</si>
  <si>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</si>
  <si>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</si>
  <si>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</si>
  <si>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</si>
  <si>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</si>
  <si>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</si>
  <si>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</si>
  <si>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</si>
  <si>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</si>
  <si>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</si>
  <si>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</si>
  <si>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</si>
  <si>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</si>
  <si>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</si>
  <si>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</si>
  <si>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</si>
  <si>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</si>
  <si>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</si>
  <si>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</si>
  <si>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</si>
  <si>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</si>
  <si>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</si>
  <si>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</si>
  <si>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</si>
  <si>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</si>
  <si>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</si>
  <si>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</si>
  <si>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</si>
  <si>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</si>
  <si>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</si>
  <si>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</si>
  <si>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</si>
  <si>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</si>
  <si>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</si>
  <si>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</si>
  <si>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</si>
  <si>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</si>
  <si>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</si>
  <si>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</si>
  <si>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</si>
  <si>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</si>
  <si>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</si>
  <si>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</si>
  <si>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</si>
  <si>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</si>
  <si>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</si>
  <si>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</si>
  <si>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</si>
  <si>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</si>
  <si>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</si>
  <si>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</si>
  <si>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</si>
  <si>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</si>
  <si>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</si>
  <si>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</si>
  <si>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</si>
  <si>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</si>
  <si>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</si>
  <si>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</si>
  <si>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</si>
  <si>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</si>
  <si>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</si>
  <si>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</si>
  <si>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</si>
  <si>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</si>
  <si>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</si>
  <si>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</si>
  <si>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</si>
  <si>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</si>
  <si>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</si>
  <si>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</si>
  <si>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</si>
  <si>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</si>
  <si>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</si>
  <si>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</si>
  <si>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</si>
  <si>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</si>
  <si>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</si>
  <si>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</si>
  <si>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</si>
  <si>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</si>
  <si>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</si>
  <si>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</si>
  <si>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</si>
  <si>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</si>
  <si>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</si>
  <si>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</si>
  <si>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</si>
  <si>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</si>
  <si>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</si>
  <si>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</si>
  <si>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</si>
  <si>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</si>
  <si>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</si>
  <si>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</si>
  <si>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</si>
  <si>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</si>
  <si>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</si>
  <si>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</si>
  <si>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</si>
  <si>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</si>
  <si>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</si>
  <si>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</si>
  <si>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</si>
  <si>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</si>
  <si>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</si>
  <si>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</si>
  <si>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</si>
  <si>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</si>
  <si>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</si>
  <si>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</si>
  <si>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</si>
  <si>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</si>
  <si>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</si>
  <si>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</si>
  <si>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</si>
  <si>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</si>
  <si>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</si>
  <si>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</si>
  <si>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</si>
  <si>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</si>
  <si>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</si>
  <si>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</si>
  <si>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</si>
  <si>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</si>
  <si>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</si>
  <si>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</si>
  <si>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</si>
  <si>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</si>
  <si>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</si>
  <si>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</si>
  <si>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</si>
  <si>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</si>
  <si>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</si>
  <si>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</si>
  <si>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</si>
  <si>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</si>
  <si>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</si>
  <si>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</si>
  <si>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</si>
  <si>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</si>
  <si>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</si>
  <si>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</si>
  <si>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</si>
  <si>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</si>
  <si>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</si>
  <si>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</si>
  <si>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</si>
  <si>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</si>
  <si>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</si>
  <si>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</si>
  <si>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</si>
  <si>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</si>
  <si>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</si>
  <si>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</si>
  <si>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</si>
  <si>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</si>
  <si>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</si>
  <si>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</si>
  <si>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</si>
  <si>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</si>
  <si>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</si>
  <si>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</si>
  <si>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</si>
  <si>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</si>
  <si>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</si>
  <si>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</si>
  <si>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</si>
  <si>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</si>
  <si>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</si>
  <si>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</si>
  <si>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</si>
  <si>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</si>
  <si>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</si>
  <si>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</si>
  <si>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</si>
  <si>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</si>
  <si>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</si>
  <si>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</si>
  <si>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</si>
  <si>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</si>
  <si>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</si>
  <si>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</si>
  <si>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</si>
  <si>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</si>
  <si>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</si>
  <si>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</si>
  <si>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</si>
  <si>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</si>
  <si>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</si>
  <si>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</si>
  <si>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</si>
  <si>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</si>
  <si>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</si>
  <si>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</si>
  <si>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</si>
  <si>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</si>
  <si>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</si>
  <si>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</si>
  <si>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</si>
  <si>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</si>
  <si>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</si>
  <si>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</si>
  <si>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</si>
  <si>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</si>
  <si>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</si>
  <si>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</si>
  <si>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</si>
  <si>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</si>
  <si>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</si>
  <si>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</si>
  <si>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</si>
  <si>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</si>
  <si>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</si>
  <si>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</si>
  <si>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</si>
  <si>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</si>
  <si>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</si>
  <si>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</si>
  <si>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</si>
  <si>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</si>
  <si>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</si>
  <si>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</si>
  <si>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</si>
  <si>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</si>
  <si>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</si>
  <si>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</si>
  <si>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</si>
  <si>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</si>
  <si>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</si>
  <si>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</si>
  <si>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</si>
  <si>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</si>
  <si>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</si>
  <si>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</si>
  <si>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</si>
  <si>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</si>
  <si>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</si>
  <si>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</si>
  <si>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</si>
  <si>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</si>
  <si>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</si>
  <si>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</si>
  <si>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</si>
  <si>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</si>
  <si>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</si>
  <si>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</si>
  <si>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</si>
  <si>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</si>
  <si>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</si>
  <si>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</si>
  <si>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</si>
  <si>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</si>
  <si>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</si>
  <si>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</si>
  <si>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</si>
  <si>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</si>
  <si>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</si>
  <si>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</si>
  <si>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</si>
  <si>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</si>
  <si>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</si>
  <si>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</si>
  <si>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</si>
  <si>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</si>
  <si>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</si>
  <si>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</si>
  <si>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</si>
  <si>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</si>
  <si>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</si>
  <si>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</si>
  <si>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</si>
  <si>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</si>
  <si>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</si>
  <si>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</si>
  <si>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</si>
  <si>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</si>
  <si>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</si>
  <si>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</si>
  <si>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</si>
  <si>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</si>
  <si>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</si>
  <si>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</si>
  <si>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</si>
  <si>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</si>
  <si>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</si>
  <si>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</si>
  <si>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</si>
  <si>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</si>
  <si>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</si>
  <si>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</si>
  <si>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</si>
  <si>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</si>
  <si>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</si>
  <si>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</si>
  <si>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</si>
  <si>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</si>
  <si>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</si>
  <si>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</si>
  <si>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</si>
  <si>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</si>
  <si>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</si>
  <si>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</si>
  <si>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</si>
  <si>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</si>
  <si>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</si>
  <si>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</si>
  <si>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</si>
  <si>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</si>
  <si>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</si>
  <si>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</si>
  <si>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</si>
  <si>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</si>
  <si>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</si>
  <si>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</si>
  <si>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</si>
  <si>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</si>
  <si>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</si>
  <si>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</si>
  <si>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</si>
  <si>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</si>
  <si>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</si>
  <si>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</si>
  <si>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</si>
  <si>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</si>
  <si>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</si>
  <si>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</si>
  <si>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</si>
  <si>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</si>
  <si>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</si>
  <si>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</si>
  <si>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</si>
  <si>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</si>
  <si>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</si>
  <si>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</si>
  <si>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</si>
  <si>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</si>
  <si>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</si>
  <si>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</si>
  <si>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</si>
  <si>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</si>
  <si>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</si>
  <si>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</si>
  <si>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</si>
  <si>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</si>
  <si>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</si>
  <si>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</si>
  <si>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</si>
  <si>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</si>
  <si>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</si>
  <si>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</si>
  <si>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</si>
  <si>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</si>
  <si>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0,8 МВ×А</t>
  </si>
  <si>
    <t>Акт осмотра б/н от 10.10.2018г. Хабаровская дистанция электроснабжения</t>
  </si>
  <si>
    <t>Трансформаторы силовые масляные</t>
  </si>
  <si>
    <t>ТП-6/0,4 кВ, в/в ячейки, 2*ТМ-400 кВА</t>
  </si>
  <si>
    <t>Трансформаторная подстанция, силовые трансформаторы 2*ТМ-400/6, РУ-6 кВ, РУ-0,4 кВ</t>
  </si>
  <si>
    <t>J_ДВОСТ-160</t>
  </si>
  <si>
    <t>Техническое перевооружение объекта  "Здание трансформаторной подстанции" (010150), "Оборудование к ТП-13" (041594/Э216), Кабельная линия - 0,4 от ТП-13</t>
  </si>
  <si>
    <t>ТП-13</t>
  </si>
  <si>
    <t>КТП-13</t>
  </si>
  <si>
    <t xml:space="preserve"> по состоянию на 01.01.2019</t>
  </si>
  <si>
    <t>по состоянию на 01.01.2020</t>
  </si>
  <si>
    <t xml:space="preserve">2. Замещение (обновление) электрической сети.  </t>
  </si>
  <si>
    <t>КТП-6/0,4 кВ, в/в ячейки, 2*ТМ-400 кВА</t>
  </si>
  <si>
    <t xml:space="preserve">Замена на модульную КТП с ТМГ 2х400. </t>
  </si>
  <si>
    <t>2021</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</si>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</sst>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8">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59954816"/>
        <c:axId val="159956352"/>
      </c:lineChart>
      <c:catAx>
        <c:axId val="15995481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956352"/>
        <c:crosses val="autoZero"/>
        <c:auto val="1"/>
        <c:lblAlgn val="ctr"/>
        <c:lblOffset val="100"/>
      </c:catAx>
      <c:valAx>
        <c:axId val="15995635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9954816"/>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4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37819520"/>
        <c:axId val="37821056"/>
      </c:lineChart>
      <c:catAx>
        <c:axId val="37819520"/>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7821056"/>
        <c:crosses val="autoZero"/>
        <c:auto val="1"/>
        <c:lblAlgn val="ctr"/>
        <c:lblOffset val="100"/>
      </c:catAx>
      <c:valAx>
        <c:axId val="37821056"/>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7819520"/>
        <c:crosses val="autoZero"/>
        <c:crossBetween val="between"/>
      </c:valAx>
    </c:plotArea>
    <c:legend>
      <c:legendPos val="r"/>
      <c:layout>
        <c:manualLayout>
          <c:xMode val="edge"/>
          <c:yMode val="edge"/>
          <c:x val="0.33146067415730868"/>
          <c:y val="0.90145157387241459"/>
          <c:w val="0.35617977528090367"/>
          <c:h val="7.2464027102995862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85" zoomScaleSheetLayoutView="85" workbookViewId="0">
      <selection activeCell="C15" sqref="C1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584</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574</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575</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580</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569</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0,8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25.15</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20.96</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J_ДВОСТ-160</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585</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80" t="s">
        <v>578</v>
      </c>
      <c r="F18" s="380" t="s">
        <v>579</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C25</f>
        <v>25.148399999999999</v>
      </c>
      <c r="D20" s="358" t="s">
        <v>244</v>
      </c>
      <c r="E20" s="358">
        <f t="shared" ref="D20:F20" si="0">E25</f>
        <v>25.148399999999999</v>
      </c>
      <c r="F20" s="358">
        <f t="shared" si="0"/>
        <v>25.148399999999999</v>
      </c>
      <c r="G20" s="358">
        <f t="shared" ref="G20:AA20" si="1">SUM(G21:G25)</f>
        <v>0</v>
      </c>
      <c r="H20" s="358">
        <f t="shared" si="1"/>
        <v>3.5760000000000001</v>
      </c>
      <c r="I20" s="358">
        <f t="shared" si="1"/>
        <v>0</v>
      </c>
      <c r="J20" s="358">
        <f t="shared" si="1"/>
        <v>0</v>
      </c>
      <c r="K20" s="358">
        <f t="shared" si="1"/>
        <v>0</v>
      </c>
      <c r="L20" s="358">
        <f t="shared" si="1"/>
        <v>21.572399999999998</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v>25.148399999999999</v>
      </c>
      <c r="AC20" s="358" t="s">
        <v>244</v>
      </c>
    </row>
    <row r="21" spans="1:29" ht="16.5">
      <c r="A21" s="244" t="s">
        <v>330</v>
      </c>
      <c r="B21" s="245" t="s">
        <v>331</v>
      </c>
      <c r="C21" s="358">
        <v>0</v>
      </c>
      <c r="D21" s="358" t="s">
        <v>244</v>
      </c>
      <c r="E21" s="358">
        <v>0</v>
      </c>
      <c r="F21" s="358">
        <f t="shared" ref="F21:F60" si="2">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f t="shared" si="2"/>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0</v>
      </c>
      <c r="D23" s="358" t="s">
        <v>244</v>
      </c>
      <c r="E23" s="358">
        <v>2.9737499999999999</v>
      </c>
      <c r="F23" s="358">
        <f t="shared" si="2"/>
        <v>0</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0</v>
      </c>
      <c r="AC23" s="358" t="s">
        <v>244</v>
      </c>
    </row>
    <row r="24" spans="1:29" ht="16.5">
      <c r="A24" s="244" t="s">
        <v>336</v>
      </c>
      <c r="B24" s="245" t="s">
        <v>337</v>
      </c>
      <c r="C24" s="358">
        <v>0</v>
      </c>
      <c r="D24" s="358" t="s">
        <v>244</v>
      </c>
      <c r="E24" s="358">
        <v>0</v>
      </c>
      <c r="F24" s="358">
        <f t="shared" si="2"/>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25.148399999999999</v>
      </c>
      <c r="D25" s="358" t="s">
        <v>244</v>
      </c>
      <c r="E25" s="358">
        <v>25.148399999999999</v>
      </c>
      <c r="F25" s="358">
        <v>25.148399999999999</v>
      </c>
      <c r="G25" s="358">
        <v>0</v>
      </c>
      <c r="H25" s="359">
        <v>3.5760000000000001</v>
      </c>
      <c r="I25" s="358" t="s">
        <v>244</v>
      </c>
      <c r="J25" s="358" t="s">
        <v>244</v>
      </c>
      <c r="K25" s="358" t="s">
        <v>244</v>
      </c>
      <c r="L25" s="359">
        <v>21.572399999999998</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25.148399999999999</v>
      </c>
      <c r="AC25" s="358" t="s">
        <v>244</v>
      </c>
    </row>
    <row r="26" spans="1:29" ht="33">
      <c r="A26" s="242" t="s">
        <v>20</v>
      </c>
      <c r="B26" s="243" t="s">
        <v>340</v>
      </c>
      <c r="C26" s="358">
        <f>C27+C28</f>
        <v>20.957000000000001</v>
      </c>
      <c r="D26" s="358" t="s">
        <v>244</v>
      </c>
      <c r="E26" s="358">
        <v>20.957000000000001</v>
      </c>
      <c r="F26" s="358">
        <v>20.957000000000001</v>
      </c>
      <c r="G26" s="358">
        <f t="shared" ref="G26:AA26" si="3">SUM(G27:G30)</f>
        <v>0</v>
      </c>
      <c r="H26" s="358">
        <f t="shared" si="3"/>
        <v>2.98</v>
      </c>
      <c r="I26" s="358">
        <f t="shared" si="3"/>
        <v>0</v>
      </c>
      <c r="J26" s="358">
        <f t="shared" si="3"/>
        <v>0</v>
      </c>
      <c r="K26" s="358">
        <f t="shared" si="3"/>
        <v>0</v>
      </c>
      <c r="L26" s="358">
        <f t="shared" si="3"/>
        <v>17.977</v>
      </c>
      <c r="M26" s="358">
        <f t="shared" si="3"/>
        <v>0</v>
      </c>
      <c r="N26" s="358">
        <f t="shared" si="3"/>
        <v>0</v>
      </c>
      <c r="O26" s="358">
        <f t="shared" si="3"/>
        <v>0</v>
      </c>
      <c r="P26" s="358">
        <f>SUM(P27:P30)</f>
        <v>0</v>
      </c>
      <c r="Q26" s="358">
        <f t="shared" si="3"/>
        <v>0</v>
      </c>
      <c r="R26" s="358">
        <f t="shared" si="3"/>
        <v>0</v>
      </c>
      <c r="S26" s="358">
        <f t="shared" si="3"/>
        <v>0</v>
      </c>
      <c r="T26" s="358">
        <f>SUM(T27:T30)</f>
        <v>0</v>
      </c>
      <c r="U26" s="358">
        <f t="shared" si="3"/>
        <v>0</v>
      </c>
      <c r="V26" s="358">
        <f t="shared" si="3"/>
        <v>0</v>
      </c>
      <c r="W26" s="358">
        <f t="shared" si="3"/>
        <v>0</v>
      </c>
      <c r="X26" s="358">
        <f>SUM(X27:X30)</f>
        <v>0</v>
      </c>
      <c r="Y26" s="358">
        <f t="shared" si="3"/>
        <v>0</v>
      </c>
      <c r="Z26" s="358">
        <f t="shared" si="3"/>
        <v>0</v>
      </c>
      <c r="AA26" s="358">
        <f t="shared" si="3"/>
        <v>0</v>
      </c>
      <c r="AB26" s="358">
        <f>AB27+AB28</f>
        <v>20.957000000000001</v>
      </c>
      <c r="AC26" s="358" t="s">
        <v>244</v>
      </c>
    </row>
    <row r="27" spans="1:29" ht="16.5">
      <c r="A27" s="242" t="s">
        <v>341</v>
      </c>
      <c r="B27" s="245" t="s">
        <v>342</v>
      </c>
      <c r="C27" s="358">
        <v>2.98</v>
      </c>
      <c r="D27" s="358" t="s">
        <v>244</v>
      </c>
      <c r="E27" s="358">
        <v>2.98</v>
      </c>
      <c r="F27" s="358">
        <v>2.98</v>
      </c>
      <c r="G27" s="358">
        <v>0</v>
      </c>
      <c r="H27" s="359">
        <f>C27</f>
        <v>2.98</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2.98</v>
      </c>
      <c r="AC27" s="358" t="s">
        <v>244</v>
      </c>
    </row>
    <row r="28" spans="1:29" ht="16.5">
      <c r="A28" s="242" t="s">
        <v>343</v>
      </c>
      <c r="B28" s="245" t="s">
        <v>344</v>
      </c>
      <c r="C28" s="358">
        <v>17.977</v>
      </c>
      <c r="D28" s="358" t="s">
        <v>244</v>
      </c>
      <c r="E28" s="358">
        <v>17.977</v>
      </c>
      <c r="F28" s="358">
        <v>17.977</v>
      </c>
      <c r="G28" s="358">
        <v>0</v>
      </c>
      <c r="H28" s="359">
        <v>0</v>
      </c>
      <c r="I28" s="358" t="s">
        <v>244</v>
      </c>
      <c r="J28" s="358" t="s">
        <v>244</v>
      </c>
      <c r="K28" s="358" t="s">
        <v>244</v>
      </c>
      <c r="L28" s="359">
        <f>C28</f>
        <v>17.977</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v>17.977</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4">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0.8</v>
      </c>
      <c r="D33" s="358" t="s">
        <v>244</v>
      </c>
      <c r="E33" s="358">
        <v>0.8</v>
      </c>
      <c r="F33" s="358">
        <v>0.8</v>
      </c>
      <c r="G33" s="359">
        <f t="shared" ref="G33:AA33" si="5">SUM(G34:G38)</f>
        <v>0</v>
      </c>
      <c r="H33" s="359">
        <f t="shared" si="5"/>
        <v>0</v>
      </c>
      <c r="I33" s="359">
        <f t="shared" si="5"/>
        <v>0</v>
      </c>
      <c r="J33" s="359">
        <f t="shared" si="5"/>
        <v>0</v>
      </c>
      <c r="K33" s="359">
        <f t="shared" si="5"/>
        <v>0</v>
      </c>
      <c r="L33" s="359">
        <v>0.8</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0.8</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6">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0.8</v>
      </c>
      <c r="D41" s="358" t="s">
        <v>244</v>
      </c>
      <c r="E41" s="358">
        <v>0.8</v>
      </c>
      <c r="F41" s="358">
        <v>0.8</v>
      </c>
      <c r="G41" s="359">
        <f t="shared" ref="G41:AA41" si="7">SUM(G42:G46)</f>
        <v>0</v>
      </c>
      <c r="H41" s="359">
        <f t="shared" si="7"/>
        <v>0</v>
      </c>
      <c r="I41" s="359">
        <f t="shared" si="7"/>
        <v>0</v>
      </c>
      <c r="J41" s="359">
        <f t="shared" si="7"/>
        <v>0</v>
      </c>
      <c r="K41" s="359">
        <f t="shared" si="7"/>
        <v>0</v>
      </c>
      <c r="L41" s="359">
        <v>0.8</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0.8</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C26</f>
        <v>20.957000000000001</v>
      </c>
      <c r="G47" s="358">
        <f t="shared" ref="G47:AA47" si="8">SUM(G48:G53)</f>
        <v>0</v>
      </c>
      <c r="H47" s="358">
        <f>H48</f>
        <v>2.98</v>
      </c>
      <c r="I47" s="358">
        <f t="shared" si="8"/>
        <v>0</v>
      </c>
      <c r="J47" s="358">
        <f t="shared" si="8"/>
        <v>0</v>
      </c>
      <c r="K47" s="358">
        <f t="shared" si="8"/>
        <v>0</v>
      </c>
      <c r="L47" s="358">
        <f>L48</f>
        <v>17.977</v>
      </c>
      <c r="M47" s="358">
        <f t="shared" si="8"/>
        <v>0</v>
      </c>
      <c r="N47" s="358">
        <f t="shared" si="8"/>
        <v>0</v>
      </c>
      <c r="O47" s="358">
        <f t="shared" si="8"/>
        <v>0</v>
      </c>
      <c r="P47" s="358">
        <f t="shared" si="8"/>
        <v>0</v>
      </c>
      <c r="Q47" s="358">
        <f t="shared" si="8"/>
        <v>0</v>
      </c>
      <c r="R47" s="358">
        <f t="shared" si="8"/>
        <v>0</v>
      </c>
      <c r="S47" s="358">
        <f t="shared" si="8"/>
        <v>0</v>
      </c>
      <c r="T47" s="358">
        <f t="shared" si="8"/>
        <v>0</v>
      </c>
      <c r="U47" s="358">
        <f t="shared" si="8"/>
        <v>0</v>
      </c>
      <c r="V47" s="358">
        <f t="shared" si="8"/>
        <v>0</v>
      </c>
      <c r="W47" s="358">
        <f t="shared" si="8"/>
        <v>0</v>
      </c>
      <c r="X47" s="358">
        <f t="shared" si="8"/>
        <v>0</v>
      </c>
      <c r="Y47" s="358">
        <f t="shared" si="8"/>
        <v>0</v>
      </c>
      <c r="Z47" s="358">
        <f t="shared" si="8"/>
        <v>0</v>
      </c>
      <c r="AA47" s="358">
        <f t="shared" si="8"/>
        <v>0</v>
      </c>
      <c r="AB47" s="358">
        <v>0</v>
      </c>
      <c r="AC47" s="358" t="s">
        <v>244</v>
      </c>
    </row>
    <row r="48" spans="1:29" ht="16.5">
      <c r="A48" s="244" t="s">
        <v>374</v>
      </c>
      <c r="B48" s="245" t="s">
        <v>375</v>
      </c>
      <c r="C48" s="358">
        <f>C26</f>
        <v>20.957000000000001</v>
      </c>
      <c r="D48" s="358" t="s">
        <v>244</v>
      </c>
      <c r="E48" s="358">
        <f>C26</f>
        <v>20.957000000000001</v>
      </c>
      <c r="F48" s="358">
        <f>C26</f>
        <v>20.957000000000001</v>
      </c>
      <c r="G48" s="358">
        <v>0</v>
      </c>
      <c r="H48" s="359">
        <f>H27</f>
        <v>2.98</v>
      </c>
      <c r="I48" s="358" t="s">
        <v>244</v>
      </c>
      <c r="J48" s="358" t="s">
        <v>244</v>
      </c>
      <c r="K48" s="358" t="s">
        <v>244</v>
      </c>
      <c r="L48" s="359">
        <f>L28</f>
        <v>17.977</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20.957000000000001</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0.8</v>
      </c>
      <c r="D50" s="358" t="s">
        <v>244</v>
      </c>
      <c r="E50" s="358">
        <v>0.8</v>
      </c>
      <c r="F50" s="358">
        <v>0.8</v>
      </c>
      <c r="G50" s="359">
        <f t="shared" ref="G50:AA50" si="9">SUM(G51:G55)</f>
        <v>0</v>
      </c>
      <c r="H50" s="359">
        <f t="shared" si="9"/>
        <v>0</v>
      </c>
      <c r="I50" s="359">
        <f t="shared" si="9"/>
        <v>0</v>
      </c>
      <c r="J50" s="359">
        <f t="shared" si="9"/>
        <v>0</v>
      </c>
      <c r="K50" s="359">
        <f t="shared" si="9"/>
        <v>0</v>
      </c>
      <c r="L50" s="359">
        <v>0.8</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0.8</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0">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0.8</v>
      </c>
      <c r="D57" s="358" t="s">
        <v>244</v>
      </c>
      <c r="E57" s="358">
        <v>0.8</v>
      </c>
      <c r="F57" s="358">
        <v>0.8</v>
      </c>
      <c r="G57" s="359">
        <f t="shared" ref="G55:AA57" si="11">SUM(G58:G62)</f>
        <v>0</v>
      </c>
      <c r="H57" s="359">
        <f t="shared" si="11"/>
        <v>0</v>
      </c>
      <c r="I57" s="359">
        <f t="shared" si="11"/>
        <v>0</v>
      </c>
      <c r="J57" s="359">
        <f t="shared" si="11"/>
        <v>0</v>
      </c>
      <c r="K57" s="359">
        <f t="shared" si="11"/>
        <v>0</v>
      </c>
      <c r="L57" s="359">
        <v>0.8</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0.8</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G48:G54 G40:G46 G32:G38 G27:G30 G21:G25 X21:X23 T21:T23 P21:P23 L21:L23 H21:H23 H28:H30 L28:L30 P28:P30 T28:T30 X28:X30 G26:AA26 P46 C20:E60 C20:AA20 C57:F57 D21:F60 C31:G31 C39:G39 C55:G55 AC20:AC60 C50:G50 Y48:AA60 U48:W60 Q48:S60 M48:O60 I48:K60 C41:G41 C33:G33 Y27:AA46 U27:W46 Q27:S46 M27:O46 I27:K46">
    <cfRule type="containsText" dxfId="50" priority="29" operator="containsText" text="х!">
      <formula>NOT(ISERROR(SEARCH("х!",C18)))</formula>
    </cfRule>
  </conditionalFormatting>
  <conditionalFormatting sqref="AC21:AC60">
    <cfRule type="containsText" dxfId="49" priority="28" operator="containsText" text="х!">
      <formula>NOT(ISERROR(SEARCH("х!",AC21)))</formula>
    </cfRule>
  </conditionalFormatting>
  <conditionalFormatting sqref="I21:K25 M21:O25 Q21:S25 U21:W25 Y21:AA25 G56:G60 G48:G54 G40:G46 G32:G38 G27:G30 G21:G25 X21:X23 T21:T23 P21:P23 L21:L23 H21:H23 H28:H30 L28:L30 P28:P30 T28:T30 X28:X30 G26:AA26 P46 C20:E60 C20:AA20 C57:F57 D21:F60 C31:G31 C39:G39 C55:G55 AC20:AC60 C50:G50 Y48:AA60 U48:W60 Q48:S60 M48:O60 I48:K60 C41:G41 C33:G33 Y27:AA46 U27:W46 Q27:S46 M27:O46 I27:K46">
    <cfRule type="containsBlanks" dxfId="48" priority="27">
      <formula>LEN(TRIM(C20))=0</formula>
    </cfRule>
  </conditionalFormatting>
  <conditionalFormatting sqref="AB20:AB60">
    <cfRule type="containsText" dxfId="47" priority="12" operator="containsText" text="х!">
      <formula>NOT(ISERROR(SEARCH("х!",AB20)))</formula>
    </cfRule>
  </conditionalFormatting>
  <conditionalFormatting sqref="AB20:AB60">
    <cfRule type="containsBlanks" dxfId="46" priority="11">
      <formula>LEN(TRIM(AB20))=0</formula>
    </cfRule>
  </conditionalFormatting>
  <conditionalFormatting sqref="AB26:AB28">
    <cfRule type="containsText" dxfId="45" priority="10" operator="containsText" text="х!">
      <formula>NOT(ISERROR(SEARCH("х!",AB26)))</formula>
    </cfRule>
  </conditionalFormatting>
  <conditionalFormatting sqref="AB26:AB28">
    <cfRule type="containsBlanks" dxfId="44" priority="9">
      <formula>LEN(TRIM(AB26))=0</formula>
    </cfRule>
  </conditionalFormatting>
  <conditionalFormatting sqref="AB57">
    <cfRule type="containsText" dxfId="27" priority="8" operator="containsText" text="х!">
      <formula>NOT(ISERROR(SEARCH("х!",AB57)))</formula>
    </cfRule>
  </conditionalFormatting>
  <conditionalFormatting sqref="AB57">
    <cfRule type="containsBlanks" dxfId="25" priority="7">
      <formula>LEN(TRIM(AB57))=0</formula>
    </cfRule>
  </conditionalFormatting>
  <conditionalFormatting sqref="AB50">
    <cfRule type="containsText" dxfId="19" priority="6" operator="containsText" text="х!">
      <formula>NOT(ISERROR(SEARCH("х!",AB50)))</formula>
    </cfRule>
  </conditionalFormatting>
  <conditionalFormatting sqref="AB50">
    <cfRule type="containsBlanks" dxfId="17" priority="5">
      <formula>LEN(TRIM(AB50))=0</formula>
    </cfRule>
  </conditionalFormatting>
  <conditionalFormatting sqref="AB41">
    <cfRule type="containsText" dxfId="11" priority="4" operator="containsText" text="х!">
      <formula>NOT(ISERROR(SEARCH("х!",AB41)))</formula>
    </cfRule>
  </conditionalFormatting>
  <conditionalFormatting sqref="AB41">
    <cfRule type="containsBlanks" dxfId="9" priority="3">
      <formula>LEN(TRIM(AB41))=0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J_ДВОСТ-160</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10" zoomScale="70" zoomScaleNormal="90" zoomScaleSheetLayoutView="70" workbookViewId="0">
      <selection activeCell="B29" sqref="B29"/>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J_ДВОСТ-160</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(010150), "Оборудование к ТП-13" (041594/Э216), Кабельная линия - 0,4 от ТП-13</v>
      </c>
    </row>
    <row r="19" spans="1:3" ht="16.5" thickBot="1">
      <c r="A19" s="283" t="s">
        <v>445</v>
      </c>
      <c r="B19" s="284" t="s">
        <v>568</v>
      </c>
    </row>
    <row r="20" spans="1:3" ht="16.5" thickBot="1">
      <c r="A20" s="283" t="s">
        <v>446</v>
      </c>
      <c r="B20" s="284" t="s">
        <v>244</v>
      </c>
    </row>
    <row r="21" spans="1:3" ht="16.5" thickBot="1">
      <c r="A21" s="283" t="s">
        <v>447</v>
      </c>
      <c r="B21" s="284" t="s">
        <v>569</v>
      </c>
    </row>
    <row r="22" spans="1:3" ht="16.5" thickBot="1">
      <c r="A22" s="286" t="s">
        <v>448</v>
      </c>
      <c r="B22" s="382" t="s">
        <v>583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558</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559</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J_ДВОСТ-160</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I27" sqref="I27"/>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J_ДВОСТ-160</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576</v>
      </c>
      <c r="C20" s="371" t="s">
        <v>577</v>
      </c>
      <c r="D20" s="371" t="s">
        <v>571</v>
      </c>
      <c r="E20" s="371" t="s">
        <v>572</v>
      </c>
      <c r="F20" s="371" t="s">
        <v>581</v>
      </c>
      <c r="G20" s="371" t="str">
        <f>B20</f>
        <v>ТП-13</v>
      </c>
      <c r="H20" s="371" t="str">
        <f>C20</f>
        <v>КТП-13</v>
      </c>
      <c r="I20" s="371">
        <v>1973</v>
      </c>
      <c r="J20" s="371" t="s">
        <v>244</v>
      </c>
      <c r="K20" s="371">
        <f>I20</f>
        <v>1973</v>
      </c>
      <c r="L20" s="371">
        <v>6</v>
      </c>
      <c r="M20" s="371">
        <f>L20</f>
        <v>6</v>
      </c>
      <c r="N20" s="371">
        <v>0.8</v>
      </c>
      <c r="O20" s="371">
        <v>0.8</v>
      </c>
      <c r="P20" s="371" t="s">
        <v>136</v>
      </c>
      <c r="Q20" s="371" t="s">
        <v>136</v>
      </c>
      <c r="R20" s="371" t="s">
        <v>136</v>
      </c>
      <c r="S20" s="371" t="s">
        <v>570</v>
      </c>
      <c r="T20" s="371" t="s">
        <v>582</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J_ДВОСТ-160</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2"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J_ДВОСТ-160</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582</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573</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25.15</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 xml:space="preserve">Замена на модульную КТП с ТМГ 2х400. </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2021</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J_ДВОСТ-160</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3" t="s">
        <v>9</v>
      </c>
      <c r="B3" s="423"/>
      <c r="C3" s="423"/>
      <c r="D3" s="423"/>
      <c r="E3" s="423"/>
      <c r="F3" s="423"/>
      <c r="G3" s="423"/>
      <c r="H3" s="423"/>
      <c r="I3" s="423"/>
      <c r="J3" s="423"/>
      <c r="K3" s="423"/>
      <c r="L3" s="423"/>
      <c r="M3" s="423"/>
      <c r="N3" s="423"/>
      <c r="O3" s="423"/>
      <c r="P3" s="11"/>
      <c r="Q3" s="11"/>
      <c r="R3" s="11"/>
      <c r="S3" s="11"/>
      <c r="T3" s="11"/>
      <c r="U3" s="11"/>
      <c r="V3" s="11"/>
      <c r="W3" s="11"/>
      <c r="X3" s="11"/>
      <c r="Y3" s="11"/>
      <c r="Z3" s="11"/>
    </row>
    <row r="4" spans="1:28" s="10" customFormat="1" ht="18.75">
      <c r="A4" s="423"/>
      <c r="B4" s="423"/>
      <c r="C4" s="423"/>
      <c r="D4" s="423"/>
      <c r="E4" s="423"/>
      <c r="F4" s="423"/>
      <c r="G4" s="423"/>
      <c r="H4" s="423"/>
      <c r="I4" s="423"/>
      <c r="J4" s="423"/>
      <c r="K4" s="423"/>
      <c r="L4" s="423"/>
      <c r="M4" s="423"/>
      <c r="N4" s="423"/>
      <c r="O4" s="423"/>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3"/>
      <c r="B7" s="423"/>
      <c r="C7" s="423"/>
      <c r="D7" s="423"/>
      <c r="E7" s="423"/>
      <c r="F7" s="423"/>
      <c r="G7" s="423"/>
      <c r="H7" s="423"/>
      <c r="I7" s="423"/>
      <c r="J7" s="423"/>
      <c r="K7" s="423"/>
      <c r="L7" s="423"/>
      <c r="M7" s="423"/>
      <c r="N7" s="423"/>
      <c r="O7" s="423"/>
      <c r="P7" s="11"/>
      <c r="Q7" s="11"/>
      <c r="R7" s="11"/>
      <c r="S7" s="11"/>
      <c r="T7" s="11"/>
      <c r="U7" s="11"/>
      <c r="V7" s="11"/>
      <c r="W7" s="11"/>
      <c r="X7" s="11"/>
      <c r="Y7" s="11"/>
      <c r="Z7" s="11"/>
    </row>
    <row r="8" spans="1:28" s="10" customFormat="1" ht="18.75">
      <c r="A8" s="424" t="str">
        <f>' 1. паспорт местополож'!A8:C8</f>
        <v>J_ДВОСТ-160</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7" t="s">
        <v>40</v>
      </c>
      <c r="F16" s="428"/>
      <c r="G16" s="428"/>
      <c r="H16" s="428"/>
      <c r="I16" s="429"/>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J_ДВОСТ-160</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7" t="s">
        <v>566</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75" priority="25" stopIfTrue="1" operator="equal">
      <formula>0</formula>
    </cfRule>
  </conditionalFormatting>
  <conditionalFormatting sqref="D10:K10">
    <cfRule type="cellIs" dxfId="74" priority="24" stopIfTrue="1" operator="equal">
      <formula>0</formula>
    </cfRule>
  </conditionalFormatting>
  <conditionalFormatting sqref="R10 R13">
    <cfRule type="cellIs" dxfId="73" priority="22" stopIfTrue="1" operator="equal">
      <formula>0</formula>
    </cfRule>
  </conditionalFormatting>
  <conditionalFormatting sqref="N18:N19">
    <cfRule type="cellIs" dxfId="72" priority="23" stopIfTrue="1" operator="equal">
      <formula>0</formula>
    </cfRule>
  </conditionalFormatting>
  <conditionalFormatting sqref="B40:AD40">
    <cfRule type="cellIs" dxfId="71" priority="21" stopIfTrue="1" operator="equal">
      <formula>0</formula>
    </cfRule>
  </conditionalFormatting>
  <conditionalFormatting sqref="A3 AE3">
    <cfRule type="cellIs" dxfId="70" priority="20" stopIfTrue="1" operator="equal">
      <formula>0</formula>
    </cfRule>
  </conditionalFormatting>
  <conditionalFormatting sqref="A5 AE5">
    <cfRule type="cellIs" dxfId="69" priority="19" stopIfTrue="1" operator="equal">
      <formula>0</formula>
    </cfRule>
  </conditionalFormatting>
  <conditionalFormatting sqref="A6 AE6">
    <cfRule type="cellIs" dxfId="68" priority="18" stopIfTrue="1" operator="equal">
      <formula>0</formula>
    </cfRule>
  </conditionalFormatting>
  <conditionalFormatting sqref="A8 AE8">
    <cfRule type="cellIs" dxfId="67" priority="17" stopIfTrue="1" operator="equal">
      <formula>0</formula>
    </cfRule>
  </conditionalFormatting>
  <conditionalFormatting sqref="A9 AE9">
    <cfRule type="cellIs" dxfId="66" priority="16" stopIfTrue="1" operator="equal">
      <formula>0</formula>
    </cfRule>
  </conditionalFormatting>
  <conditionalFormatting sqref="AE11">
    <cfRule type="cellIs" dxfId="65" priority="15" stopIfTrue="1" operator="equal">
      <formula>0</formula>
    </cfRule>
  </conditionalFormatting>
  <conditionalFormatting sqref="A12 AE12">
    <cfRule type="cellIs" dxfId="64" priority="14" stopIfTrue="1" operator="equal">
      <formula>0</formula>
    </cfRule>
  </conditionalFormatting>
  <conditionalFormatting sqref="A14 AE14">
    <cfRule type="cellIs" dxfId="63" priority="13" stopIfTrue="1" operator="equal">
      <formula>0</formula>
    </cfRule>
  </conditionalFormatting>
  <conditionalFormatting sqref="A11">
    <cfRule type="cellIs" dxfId="62" priority="12" stopIfTrue="1" operator="equal">
      <formula>0</formula>
    </cfRule>
  </conditionalFormatting>
  <conditionalFormatting sqref="AE3">
    <cfRule type="cellIs" dxfId="61" priority="11" stopIfTrue="1" operator="equal">
      <formula>0</formula>
    </cfRule>
  </conditionalFormatting>
  <conditionalFormatting sqref="AE5">
    <cfRule type="cellIs" dxfId="60" priority="10" stopIfTrue="1" operator="equal">
      <formula>0</formula>
    </cfRule>
  </conditionalFormatting>
  <conditionalFormatting sqref="AE6">
    <cfRule type="cellIs" dxfId="59" priority="9" stopIfTrue="1" operator="equal">
      <formula>0</formula>
    </cfRule>
  </conditionalFormatting>
  <conditionalFormatting sqref="AE8">
    <cfRule type="cellIs" dxfId="58" priority="8" stopIfTrue="1" operator="equal">
      <formula>0</formula>
    </cfRule>
  </conditionalFormatting>
  <conditionalFormatting sqref="AE9">
    <cfRule type="cellIs" dxfId="57" priority="7" stopIfTrue="1" operator="equal">
      <formula>0</formula>
    </cfRule>
  </conditionalFormatting>
  <conditionalFormatting sqref="AE11">
    <cfRule type="cellIs" dxfId="56" priority="6" stopIfTrue="1" operator="equal">
      <formula>0</formula>
    </cfRule>
  </conditionalFormatting>
  <conditionalFormatting sqref="AE12">
    <cfRule type="cellIs" dxfId="55" priority="5" stopIfTrue="1" operator="equal">
      <formula>0</formula>
    </cfRule>
  </conditionalFormatting>
  <conditionalFormatting sqref="AE14">
    <cfRule type="cellIs" dxfId="54" priority="4" stopIfTrue="1" operator="equal">
      <formula>0</formula>
    </cfRule>
  </conditionalFormatting>
  <conditionalFormatting sqref="B37:B38 B33:B34">
    <cfRule type="cellIs" dxfId="53" priority="3" stopIfTrue="1" operator="equal">
      <formula>0</formula>
    </cfRule>
  </conditionalFormatting>
  <conditionalFormatting sqref="B40:V40">
    <cfRule type="cellIs" dxfId="52" priority="2" stopIfTrue="1" operator="equal">
      <formula>0</formula>
    </cfRule>
  </conditionalFormatting>
  <conditionalFormatting sqref="B60:V60">
    <cfRule type="cellIs" dxfId="51"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J_ДВОСТ-160</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Техническое перевооружение объекта  "Здание трансформаторной подстанции" (010150), "Оборудование к ТП-13" (041594/Э216), Кабельная линия - 0,4 от ТП-13</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2019-04-17T22:36:51Z</dcterms:modified>
</cp:coreProperties>
</file>